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MARZO/"/>
    </mc:Choice>
  </mc:AlternateContent>
  <xr:revisionPtr revIDLastSave="0" documentId="14_{3AD0CD09-E684-4711-BBE0-DF95EB306C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2024'!$A$1:$P$144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6" i="4" l="1"/>
  <c r="K146" i="4"/>
  <c r="L146" i="4"/>
  <c r="M146" i="4"/>
  <c r="N146" i="4"/>
  <c r="O146" i="4"/>
  <c r="P146" i="4"/>
  <c r="I146" i="4"/>
  <c r="L142" i="4"/>
  <c r="K142" i="4"/>
  <c r="G26" i="4"/>
  <c r="H26" i="4"/>
  <c r="I26" i="4"/>
  <c r="J26" i="4"/>
  <c r="K26" i="4"/>
  <c r="L26" i="4"/>
  <c r="M26" i="4"/>
  <c r="N26" i="4"/>
  <c r="O26" i="4"/>
  <c r="P26" i="4"/>
  <c r="G34" i="4"/>
  <c r="H34" i="4"/>
  <c r="I34" i="4"/>
  <c r="J34" i="4"/>
  <c r="K34" i="4"/>
  <c r="L34" i="4"/>
  <c r="M34" i="4"/>
  <c r="N34" i="4"/>
  <c r="O34" i="4"/>
  <c r="P34" i="4"/>
  <c r="G35" i="4"/>
  <c r="H35" i="4"/>
  <c r="I35" i="4"/>
  <c r="J35" i="4"/>
  <c r="K35" i="4"/>
  <c r="L35" i="4"/>
  <c r="M35" i="4"/>
  <c r="N35" i="4"/>
  <c r="O35" i="4"/>
  <c r="P35" i="4"/>
  <c r="G36" i="4"/>
  <c r="H36" i="4"/>
  <c r="I36" i="4"/>
  <c r="J36" i="4"/>
  <c r="K36" i="4"/>
  <c r="L36" i="4"/>
  <c r="M36" i="4"/>
  <c r="N36" i="4"/>
  <c r="O36" i="4"/>
  <c r="P36" i="4"/>
  <c r="G67" i="4"/>
  <c r="H67" i="4"/>
  <c r="I67" i="4"/>
  <c r="J67" i="4"/>
  <c r="K67" i="4"/>
  <c r="L67" i="4"/>
  <c r="M67" i="4"/>
  <c r="N67" i="4"/>
  <c r="O67" i="4"/>
  <c r="P67" i="4"/>
  <c r="G81" i="4"/>
  <c r="H81" i="4"/>
  <c r="I81" i="4"/>
  <c r="J81" i="4"/>
  <c r="K81" i="4"/>
  <c r="L81" i="4"/>
  <c r="M81" i="4"/>
  <c r="N81" i="4"/>
  <c r="O81" i="4"/>
  <c r="P81" i="4"/>
  <c r="G78" i="4"/>
  <c r="H78" i="4"/>
  <c r="I78" i="4"/>
  <c r="J78" i="4"/>
  <c r="K78" i="4"/>
  <c r="L78" i="4"/>
  <c r="M78" i="4"/>
  <c r="N78" i="4"/>
  <c r="O78" i="4"/>
  <c r="P78" i="4"/>
  <c r="G79" i="4"/>
  <c r="H79" i="4"/>
  <c r="I79" i="4"/>
  <c r="J79" i="4"/>
  <c r="K79" i="4"/>
  <c r="L79" i="4"/>
  <c r="M79" i="4"/>
  <c r="N79" i="4"/>
  <c r="O79" i="4"/>
  <c r="P79" i="4"/>
  <c r="F79" i="4"/>
  <c r="G68" i="4"/>
  <c r="H68" i="4"/>
  <c r="I68" i="4"/>
  <c r="J68" i="4"/>
  <c r="K68" i="4"/>
  <c r="L68" i="4"/>
  <c r="M68" i="4"/>
  <c r="N68" i="4"/>
  <c r="O68" i="4"/>
  <c r="P68" i="4"/>
  <c r="F68" i="4"/>
  <c r="G138" i="4"/>
  <c r="H138" i="4"/>
  <c r="I138" i="4"/>
  <c r="J138" i="4"/>
  <c r="K138" i="4"/>
  <c r="L138" i="4"/>
  <c r="M138" i="4"/>
  <c r="N138" i="4"/>
  <c r="O138" i="4"/>
  <c r="P138" i="4"/>
  <c r="G135" i="4"/>
  <c r="H135" i="4"/>
  <c r="I135" i="4"/>
  <c r="J135" i="4"/>
  <c r="K135" i="4"/>
  <c r="L135" i="4"/>
  <c r="M135" i="4"/>
  <c r="N135" i="4"/>
  <c r="O135" i="4"/>
  <c r="P135" i="4"/>
  <c r="G126" i="4"/>
  <c r="H126" i="4"/>
  <c r="I126" i="4"/>
  <c r="J126" i="4"/>
  <c r="K126" i="4"/>
  <c r="L126" i="4"/>
  <c r="M126" i="4"/>
  <c r="N126" i="4"/>
  <c r="O126" i="4"/>
  <c r="P126" i="4"/>
  <c r="G114" i="4"/>
  <c r="H114" i="4"/>
  <c r="I114" i="4"/>
  <c r="J114" i="4"/>
  <c r="K114" i="4"/>
  <c r="L114" i="4"/>
  <c r="M114" i="4"/>
  <c r="N114" i="4"/>
  <c r="O114" i="4"/>
  <c r="P114" i="4"/>
  <c r="G105" i="4"/>
  <c r="H105" i="4"/>
  <c r="I105" i="4"/>
  <c r="J105" i="4"/>
  <c r="K105" i="4"/>
  <c r="L105" i="4"/>
  <c r="M105" i="4"/>
  <c r="N105" i="4"/>
  <c r="O105" i="4"/>
  <c r="P105" i="4"/>
  <c r="G98" i="4"/>
  <c r="H98" i="4"/>
  <c r="I98" i="4"/>
  <c r="J98" i="4"/>
  <c r="K98" i="4"/>
  <c r="L98" i="4"/>
  <c r="M98" i="4"/>
  <c r="N98" i="4"/>
  <c r="O98" i="4"/>
  <c r="P98" i="4"/>
  <c r="G95" i="4"/>
  <c r="H95" i="4"/>
  <c r="I95" i="4"/>
  <c r="J95" i="4"/>
  <c r="K95" i="4"/>
  <c r="L95" i="4"/>
  <c r="M95" i="4"/>
  <c r="N95" i="4"/>
  <c r="O95" i="4"/>
  <c r="P95" i="4"/>
  <c r="F85" i="4"/>
  <c r="G85" i="4"/>
  <c r="H85" i="4"/>
  <c r="I85" i="4"/>
  <c r="J85" i="4"/>
  <c r="K85" i="4"/>
  <c r="L85" i="4"/>
  <c r="M85" i="4"/>
  <c r="N85" i="4"/>
  <c r="O85" i="4"/>
  <c r="P85" i="4"/>
  <c r="G82" i="4"/>
  <c r="H82" i="4"/>
  <c r="I82" i="4"/>
  <c r="J82" i="4"/>
  <c r="K82" i="4"/>
  <c r="L82" i="4"/>
  <c r="M82" i="4"/>
  <c r="N82" i="4"/>
  <c r="O82" i="4"/>
  <c r="P82" i="4"/>
  <c r="F82" i="4"/>
  <c r="G75" i="4"/>
  <c r="H75" i="4"/>
  <c r="I75" i="4"/>
  <c r="J75" i="4"/>
  <c r="K75" i="4"/>
  <c r="L75" i="4"/>
  <c r="M75" i="4"/>
  <c r="N75" i="4"/>
  <c r="O75" i="4"/>
  <c r="P75" i="4"/>
  <c r="F75" i="4"/>
  <c r="G71" i="4"/>
  <c r="H71" i="4"/>
  <c r="I71" i="4"/>
  <c r="J71" i="4"/>
  <c r="K71" i="4"/>
  <c r="L71" i="4"/>
  <c r="M71" i="4"/>
  <c r="N71" i="4"/>
  <c r="O71" i="4"/>
  <c r="P71" i="4"/>
  <c r="F71" i="4"/>
  <c r="G51" i="4"/>
  <c r="H51" i="4"/>
  <c r="I51" i="4"/>
  <c r="J51" i="4"/>
  <c r="K51" i="4"/>
  <c r="L51" i="4"/>
  <c r="M51" i="4"/>
  <c r="N51" i="4"/>
  <c r="O51" i="4"/>
  <c r="P51" i="4"/>
  <c r="G43" i="4"/>
  <c r="H43" i="4"/>
  <c r="I43" i="4"/>
  <c r="J43" i="4"/>
  <c r="K43" i="4"/>
  <c r="L43" i="4"/>
  <c r="M43" i="4"/>
  <c r="N43" i="4"/>
  <c r="O43" i="4"/>
  <c r="P43" i="4"/>
  <c r="G44" i="4"/>
  <c r="H44" i="4"/>
  <c r="I44" i="4"/>
  <c r="J44" i="4"/>
  <c r="K44" i="4"/>
  <c r="L44" i="4"/>
  <c r="M44" i="4"/>
  <c r="N44" i="4"/>
  <c r="O44" i="4"/>
  <c r="P44" i="4"/>
  <c r="F44" i="4"/>
  <c r="F43" i="4"/>
  <c r="G41" i="4"/>
  <c r="H41" i="4"/>
  <c r="I41" i="4"/>
  <c r="J41" i="4"/>
  <c r="K41" i="4"/>
  <c r="L41" i="4"/>
  <c r="M41" i="4"/>
  <c r="N41" i="4"/>
  <c r="O41" i="4"/>
  <c r="P41" i="4"/>
  <c r="G39" i="4"/>
  <c r="H39" i="4"/>
  <c r="I39" i="4"/>
  <c r="J39" i="4"/>
  <c r="K39" i="4"/>
  <c r="L39" i="4"/>
  <c r="M39" i="4"/>
  <c r="N39" i="4"/>
  <c r="O39" i="4"/>
  <c r="P39" i="4"/>
  <c r="G37" i="4"/>
  <c r="H37" i="4"/>
  <c r="I37" i="4"/>
  <c r="J37" i="4"/>
  <c r="K37" i="4"/>
  <c r="L37" i="4"/>
  <c r="M37" i="4"/>
  <c r="N37" i="4"/>
  <c r="O37" i="4"/>
  <c r="P37" i="4"/>
  <c r="G18" i="4"/>
  <c r="H18" i="4"/>
  <c r="I18" i="4"/>
  <c r="J18" i="4"/>
  <c r="K18" i="4"/>
  <c r="L18" i="4"/>
  <c r="M18" i="4"/>
  <c r="N18" i="4"/>
  <c r="O18" i="4"/>
  <c r="P18" i="4"/>
  <c r="G8" i="4"/>
  <c r="H8" i="4"/>
  <c r="I8" i="4"/>
  <c r="J8" i="4"/>
  <c r="K8" i="4"/>
  <c r="K7" i="4" s="1"/>
  <c r="K6" i="4" s="1"/>
  <c r="L8" i="4"/>
  <c r="L7" i="4" s="1"/>
  <c r="L6" i="4" s="1"/>
  <c r="M8" i="4"/>
  <c r="N8" i="4"/>
  <c r="N7" i="4" s="1"/>
  <c r="N6" i="4" s="1"/>
  <c r="O8" i="4"/>
  <c r="P8" i="4"/>
  <c r="G7" i="4"/>
  <c r="G6" i="4" s="1"/>
  <c r="H7" i="4"/>
  <c r="H6" i="4" s="1"/>
  <c r="I7" i="4"/>
  <c r="J7" i="4"/>
  <c r="J6" i="4" s="1"/>
  <c r="M7" i="4"/>
  <c r="O7" i="4"/>
  <c r="P7" i="4"/>
  <c r="P6" i="4" s="1"/>
  <c r="I6" i="4"/>
  <c r="M6" i="4"/>
  <c r="O6" i="4"/>
  <c r="F6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8" i="4"/>
  <c r="P40" i="4"/>
  <c r="P42" i="4"/>
  <c r="P45" i="4"/>
  <c r="P46" i="4"/>
  <c r="P47" i="4"/>
  <c r="P48" i="4"/>
  <c r="P49" i="4"/>
  <c r="P50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72" i="4"/>
  <c r="P73" i="4"/>
  <c r="P74" i="4"/>
  <c r="P76" i="4"/>
  <c r="P77" i="4"/>
  <c r="P83" i="4"/>
  <c r="P84" i="4"/>
  <c r="P86" i="4"/>
  <c r="P87" i="4"/>
  <c r="P88" i="4"/>
  <c r="P89" i="4"/>
  <c r="P90" i="4"/>
  <c r="P91" i="4"/>
  <c r="P92" i="4"/>
  <c r="P93" i="4"/>
  <c r="P94" i="4"/>
  <c r="P96" i="4"/>
  <c r="P97" i="4"/>
  <c r="P99" i="4"/>
  <c r="P100" i="4"/>
  <c r="P101" i="4"/>
  <c r="P102" i="4"/>
  <c r="P103" i="4"/>
  <c r="P104" i="4"/>
  <c r="P106" i="4"/>
  <c r="P107" i="4"/>
  <c r="P108" i="4"/>
  <c r="P109" i="4"/>
  <c r="P110" i="4"/>
  <c r="P111" i="4"/>
  <c r="P112" i="4"/>
  <c r="P113" i="4"/>
  <c r="P115" i="4"/>
  <c r="P116" i="4"/>
  <c r="P117" i="4"/>
  <c r="P118" i="4"/>
  <c r="P119" i="4"/>
  <c r="P120" i="4"/>
  <c r="P121" i="4"/>
  <c r="P122" i="4"/>
  <c r="P123" i="4"/>
  <c r="P124" i="4"/>
  <c r="P125" i="4"/>
  <c r="P127" i="4"/>
  <c r="P128" i="4"/>
  <c r="P129" i="4"/>
  <c r="P130" i="4"/>
  <c r="P131" i="4"/>
  <c r="P132" i="4"/>
  <c r="P133" i="4"/>
  <c r="P134" i="4"/>
  <c r="P136" i="4"/>
  <c r="P137" i="4"/>
  <c r="P139" i="4"/>
  <c r="P140" i="4"/>
  <c r="P141" i="4"/>
  <c r="P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38" i="4"/>
  <c r="O40" i="4"/>
  <c r="O42" i="4"/>
  <c r="O45" i="4"/>
  <c r="O46" i="4"/>
  <c r="O47" i="4"/>
  <c r="O48" i="4"/>
  <c r="O49" i="4"/>
  <c r="O50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72" i="4"/>
  <c r="O73" i="4"/>
  <c r="O74" i="4"/>
  <c r="O76" i="4"/>
  <c r="O77" i="4"/>
  <c r="O83" i="4"/>
  <c r="O84" i="4"/>
  <c r="O86" i="4"/>
  <c r="O87" i="4"/>
  <c r="O88" i="4"/>
  <c r="O89" i="4"/>
  <c r="O90" i="4"/>
  <c r="O91" i="4"/>
  <c r="O92" i="4"/>
  <c r="O93" i="4"/>
  <c r="O94" i="4"/>
  <c r="O96" i="4"/>
  <c r="O97" i="4"/>
  <c r="O99" i="4"/>
  <c r="O100" i="4"/>
  <c r="O101" i="4"/>
  <c r="O102" i="4"/>
  <c r="O103" i="4"/>
  <c r="O104" i="4"/>
  <c r="O106" i="4"/>
  <c r="O107" i="4"/>
  <c r="O108" i="4"/>
  <c r="O109" i="4"/>
  <c r="O110" i="4"/>
  <c r="O111" i="4"/>
  <c r="O112" i="4"/>
  <c r="O113" i="4"/>
  <c r="O115" i="4"/>
  <c r="O116" i="4"/>
  <c r="O117" i="4"/>
  <c r="O118" i="4"/>
  <c r="O119" i="4"/>
  <c r="O120" i="4"/>
  <c r="O121" i="4"/>
  <c r="O122" i="4"/>
  <c r="O123" i="4"/>
  <c r="O124" i="4"/>
  <c r="O125" i="4"/>
  <c r="O127" i="4"/>
  <c r="O128" i="4"/>
  <c r="O129" i="4"/>
  <c r="O130" i="4"/>
  <c r="O131" i="4"/>
  <c r="O132" i="4"/>
  <c r="O133" i="4"/>
  <c r="O134" i="4"/>
  <c r="O136" i="4"/>
  <c r="O137" i="4"/>
  <c r="O139" i="4"/>
  <c r="O140" i="4"/>
  <c r="O141" i="4"/>
  <c r="O9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8" i="4"/>
  <c r="N40" i="4"/>
  <c r="N42" i="4"/>
  <c r="N45" i="4"/>
  <c r="N46" i="4"/>
  <c r="N47" i="4"/>
  <c r="N48" i="4"/>
  <c r="N49" i="4"/>
  <c r="N50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72" i="4"/>
  <c r="N73" i="4"/>
  <c r="N74" i="4"/>
  <c r="N76" i="4"/>
  <c r="N77" i="4"/>
  <c r="N83" i="4"/>
  <c r="N84" i="4"/>
  <c r="N86" i="4"/>
  <c r="N87" i="4"/>
  <c r="N88" i="4"/>
  <c r="N89" i="4"/>
  <c r="N90" i="4"/>
  <c r="N91" i="4"/>
  <c r="N92" i="4"/>
  <c r="N93" i="4"/>
  <c r="N94" i="4"/>
  <c r="N96" i="4"/>
  <c r="N97" i="4"/>
  <c r="N99" i="4"/>
  <c r="N100" i="4"/>
  <c r="N101" i="4"/>
  <c r="N102" i="4"/>
  <c r="N103" i="4"/>
  <c r="N104" i="4"/>
  <c r="N106" i="4"/>
  <c r="N107" i="4"/>
  <c r="N108" i="4"/>
  <c r="N109" i="4"/>
  <c r="N110" i="4"/>
  <c r="N111" i="4"/>
  <c r="N112" i="4"/>
  <c r="N113" i="4"/>
  <c r="N115" i="4"/>
  <c r="N116" i="4"/>
  <c r="N117" i="4"/>
  <c r="N118" i="4"/>
  <c r="N119" i="4"/>
  <c r="N120" i="4"/>
  <c r="N121" i="4"/>
  <c r="N122" i="4"/>
  <c r="N123" i="4"/>
  <c r="N124" i="4"/>
  <c r="N125" i="4"/>
  <c r="N127" i="4"/>
  <c r="N128" i="4"/>
  <c r="N129" i="4"/>
  <c r="N130" i="4"/>
  <c r="N131" i="4"/>
  <c r="N132" i="4"/>
  <c r="N133" i="4"/>
  <c r="N134" i="4"/>
  <c r="N136" i="4"/>
  <c r="N137" i="4"/>
  <c r="N139" i="4"/>
  <c r="N140" i="4"/>
  <c r="N141" i="4"/>
  <c r="N9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8" i="4"/>
  <c r="M40" i="4"/>
  <c r="M42" i="4"/>
  <c r="M45" i="4"/>
  <c r="M46" i="4"/>
  <c r="M47" i="4"/>
  <c r="M48" i="4"/>
  <c r="M49" i="4"/>
  <c r="M50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72" i="4"/>
  <c r="M73" i="4"/>
  <c r="M74" i="4"/>
  <c r="M76" i="4"/>
  <c r="M77" i="4"/>
  <c r="M83" i="4"/>
  <c r="M84" i="4"/>
  <c r="M86" i="4"/>
  <c r="M87" i="4"/>
  <c r="M88" i="4"/>
  <c r="M89" i="4"/>
  <c r="M90" i="4"/>
  <c r="M91" i="4"/>
  <c r="M92" i="4"/>
  <c r="M93" i="4"/>
  <c r="M94" i="4"/>
  <c r="M96" i="4"/>
  <c r="M97" i="4"/>
  <c r="M99" i="4"/>
  <c r="M100" i="4"/>
  <c r="M101" i="4"/>
  <c r="M102" i="4"/>
  <c r="M103" i="4"/>
  <c r="M104" i="4"/>
  <c r="M106" i="4"/>
  <c r="M107" i="4"/>
  <c r="M108" i="4"/>
  <c r="M109" i="4"/>
  <c r="M110" i="4"/>
  <c r="M111" i="4"/>
  <c r="M112" i="4"/>
  <c r="M113" i="4"/>
  <c r="M115" i="4"/>
  <c r="M116" i="4"/>
  <c r="M117" i="4"/>
  <c r="M118" i="4"/>
  <c r="M119" i="4"/>
  <c r="M120" i="4"/>
  <c r="M121" i="4"/>
  <c r="M122" i="4"/>
  <c r="M123" i="4"/>
  <c r="M124" i="4"/>
  <c r="M125" i="4"/>
  <c r="M127" i="4"/>
  <c r="M128" i="4"/>
  <c r="M129" i="4"/>
  <c r="M130" i="4"/>
  <c r="M131" i="4"/>
  <c r="M132" i="4"/>
  <c r="M133" i="4"/>
  <c r="M134" i="4"/>
  <c r="M136" i="4"/>
  <c r="M137" i="4"/>
  <c r="M139" i="4"/>
  <c r="M140" i="4"/>
  <c r="M141" i="4"/>
  <c r="M9" i="4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40" i="4"/>
  <c r="L42" i="4"/>
  <c r="L45" i="4"/>
  <c r="L46" i="4"/>
  <c r="L47" i="4"/>
  <c r="L48" i="4"/>
  <c r="L49" i="4"/>
  <c r="L50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72" i="4"/>
  <c r="L73" i="4"/>
  <c r="L74" i="4"/>
  <c r="L76" i="4"/>
  <c r="L77" i="4"/>
  <c r="L83" i="4"/>
  <c r="L84" i="4"/>
  <c r="L86" i="4"/>
  <c r="L87" i="4"/>
  <c r="L88" i="4"/>
  <c r="L89" i="4"/>
  <c r="L90" i="4"/>
  <c r="L91" i="4"/>
  <c r="L92" i="4"/>
  <c r="L93" i="4"/>
  <c r="L94" i="4"/>
  <c r="L96" i="4"/>
  <c r="L97" i="4"/>
  <c r="L99" i="4"/>
  <c r="L100" i="4"/>
  <c r="L101" i="4"/>
  <c r="L102" i="4"/>
  <c r="L103" i="4"/>
  <c r="L104" i="4"/>
  <c r="L106" i="4"/>
  <c r="L107" i="4"/>
  <c r="L108" i="4"/>
  <c r="L109" i="4"/>
  <c r="L110" i="4"/>
  <c r="L111" i="4"/>
  <c r="L112" i="4"/>
  <c r="L113" i="4"/>
  <c r="L115" i="4"/>
  <c r="L116" i="4"/>
  <c r="L117" i="4"/>
  <c r="L118" i="4"/>
  <c r="L119" i="4"/>
  <c r="L120" i="4"/>
  <c r="L121" i="4"/>
  <c r="L122" i="4"/>
  <c r="L123" i="4"/>
  <c r="L124" i="4"/>
  <c r="L125" i="4"/>
  <c r="L127" i="4"/>
  <c r="L128" i="4"/>
  <c r="L129" i="4"/>
  <c r="L130" i="4"/>
  <c r="L131" i="4"/>
  <c r="L132" i="4"/>
  <c r="L133" i="4"/>
  <c r="L134" i="4"/>
  <c r="L136" i="4"/>
  <c r="L137" i="4"/>
  <c r="L139" i="4"/>
  <c r="L140" i="4"/>
  <c r="L141" i="4"/>
  <c r="L143" i="4"/>
  <c r="L144" i="4"/>
  <c r="L9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40" i="4"/>
  <c r="K42" i="4"/>
  <c r="K45" i="4"/>
  <c r="K46" i="4"/>
  <c r="K47" i="4"/>
  <c r="K48" i="4"/>
  <c r="K49" i="4"/>
  <c r="K50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72" i="4"/>
  <c r="K73" i="4"/>
  <c r="K74" i="4"/>
  <c r="K76" i="4"/>
  <c r="K77" i="4"/>
  <c r="K83" i="4"/>
  <c r="K84" i="4"/>
  <c r="K86" i="4"/>
  <c r="K87" i="4"/>
  <c r="K88" i="4"/>
  <c r="K89" i="4"/>
  <c r="K90" i="4"/>
  <c r="K91" i="4"/>
  <c r="K92" i="4"/>
  <c r="K93" i="4"/>
  <c r="K94" i="4"/>
  <c r="K96" i="4"/>
  <c r="K97" i="4"/>
  <c r="K99" i="4"/>
  <c r="K100" i="4"/>
  <c r="K101" i="4"/>
  <c r="K102" i="4"/>
  <c r="K103" i="4"/>
  <c r="K104" i="4"/>
  <c r="K106" i="4"/>
  <c r="K107" i="4"/>
  <c r="K108" i="4"/>
  <c r="K109" i="4"/>
  <c r="K110" i="4"/>
  <c r="K111" i="4"/>
  <c r="K112" i="4"/>
  <c r="K113" i="4"/>
  <c r="K115" i="4"/>
  <c r="K116" i="4"/>
  <c r="K117" i="4"/>
  <c r="K118" i="4"/>
  <c r="K119" i="4"/>
  <c r="K120" i="4"/>
  <c r="K121" i="4"/>
  <c r="K122" i="4"/>
  <c r="K123" i="4"/>
  <c r="K124" i="4"/>
  <c r="K125" i="4"/>
  <c r="K127" i="4"/>
  <c r="K128" i="4"/>
  <c r="K129" i="4"/>
  <c r="K130" i="4"/>
  <c r="K131" i="4"/>
  <c r="K132" i="4"/>
  <c r="K133" i="4"/>
  <c r="K134" i="4"/>
  <c r="K136" i="4"/>
  <c r="K137" i="4"/>
  <c r="K139" i="4"/>
  <c r="K140" i="4"/>
  <c r="K141" i="4"/>
  <c r="K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8" i="4"/>
  <c r="I40" i="4"/>
  <c r="I42" i="4"/>
  <c r="I45" i="4"/>
  <c r="I46" i="4"/>
  <c r="I47" i="4"/>
  <c r="I48" i="4"/>
  <c r="I49" i="4"/>
  <c r="I50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72" i="4"/>
  <c r="I73" i="4"/>
  <c r="I74" i="4"/>
  <c r="I76" i="4"/>
  <c r="I77" i="4"/>
  <c r="I83" i="4"/>
  <c r="I84" i="4"/>
  <c r="I86" i="4"/>
  <c r="I87" i="4"/>
  <c r="I88" i="4"/>
  <c r="I89" i="4"/>
  <c r="I90" i="4"/>
  <c r="I91" i="4"/>
  <c r="I92" i="4"/>
  <c r="I93" i="4"/>
  <c r="I94" i="4"/>
  <c r="I96" i="4"/>
  <c r="I97" i="4"/>
  <c r="I99" i="4"/>
  <c r="I100" i="4"/>
  <c r="I101" i="4"/>
  <c r="I102" i="4"/>
  <c r="I103" i="4"/>
  <c r="I104" i="4"/>
  <c r="I106" i="4"/>
  <c r="I107" i="4"/>
  <c r="I108" i="4"/>
  <c r="I109" i="4"/>
  <c r="I110" i="4"/>
  <c r="I111" i="4"/>
  <c r="I112" i="4"/>
  <c r="I113" i="4"/>
  <c r="I115" i="4"/>
  <c r="I116" i="4"/>
  <c r="I117" i="4"/>
  <c r="I118" i="4"/>
  <c r="I119" i="4"/>
  <c r="I120" i="4"/>
  <c r="I121" i="4"/>
  <c r="I122" i="4"/>
  <c r="I123" i="4"/>
  <c r="I124" i="4"/>
  <c r="I125" i="4"/>
  <c r="I127" i="4"/>
  <c r="I128" i="4"/>
  <c r="I129" i="4"/>
  <c r="I130" i="4"/>
  <c r="I131" i="4"/>
  <c r="I132" i="4"/>
  <c r="I133" i="4"/>
  <c r="I134" i="4"/>
  <c r="I136" i="4"/>
  <c r="I137" i="4"/>
  <c r="I139" i="4"/>
  <c r="I140" i="4"/>
  <c r="I141" i="4"/>
  <c r="I9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38" i="4"/>
  <c r="H40" i="4"/>
  <c r="H42" i="4"/>
  <c r="H45" i="4"/>
  <c r="H46" i="4"/>
  <c r="H47" i="4"/>
  <c r="H48" i="4"/>
  <c r="H49" i="4"/>
  <c r="H50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72" i="4"/>
  <c r="H73" i="4"/>
  <c r="H74" i="4"/>
  <c r="H76" i="4"/>
  <c r="H77" i="4"/>
  <c r="H83" i="4"/>
  <c r="H84" i="4"/>
  <c r="H86" i="4"/>
  <c r="H87" i="4"/>
  <c r="H88" i="4"/>
  <c r="H89" i="4"/>
  <c r="H90" i="4"/>
  <c r="H91" i="4"/>
  <c r="H92" i="4"/>
  <c r="H93" i="4"/>
  <c r="H94" i="4"/>
  <c r="H96" i="4"/>
  <c r="H97" i="4"/>
  <c r="H99" i="4"/>
  <c r="H100" i="4"/>
  <c r="H101" i="4"/>
  <c r="H102" i="4"/>
  <c r="H103" i="4"/>
  <c r="H104" i="4"/>
  <c r="H106" i="4"/>
  <c r="H107" i="4"/>
  <c r="H108" i="4"/>
  <c r="H109" i="4"/>
  <c r="H110" i="4"/>
  <c r="H111" i="4"/>
  <c r="H112" i="4"/>
  <c r="H113" i="4"/>
  <c r="H115" i="4"/>
  <c r="H116" i="4"/>
  <c r="H117" i="4"/>
  <c r="H118" i="4"/>
  <c r="H119" i="4"/>
  <c r="H120" i="4"/>
  <c r="H121" i="4"/>
  <c r="H122" i="4"/>
  <c r="H123" i="4"/>
  <c r="H124" i="4"/>
  <c r="H125" i="4"/>
  <c r="H127" i="4"/>
  <c r="H128" i="4"/>
  <c r="H129" i="4"/>
  <c r="H130" i="4"/>
  <c r="H131" i="4"/>
  <c r="H132" i="4"/>
  <c r="H133" i="4"/>
  <c r="H134" i="4"/>
  <c r="H136" i="4"/>
  <c r="H137" i="4"/>
  <c r="H139" i="4"/>
  <c r="H140" i="4"/>
  <c r="H141" i="4"/>
  <c r="H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8" i="4"/>
  <c r="G40" i="4"/>
  <c r="G42" i="4"/>
  <c r="G45" i="4"/>
  <c r="G46" i="4"/>
  <c r="G47" i="4"/>
  <c r="G48" i="4"/>
  <c r="G49" i="4"/>
  <c r="G50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72" i="4"/>
  <c r="G73" i="4"/>
  <c r="G74" i="4"/>
  <c r="G76" i="4"/>
  <c r="G77" i="4"/>
  <c r="G83" i="4"/>
  <c r="G84" i="4"/>
  <c r="G86" i="4"/>
  <c r="G87" i="4"/>
  <c r="G88" i="4"/>
  <c r="G89" i="4"/>
  <c r="G90" i="4"/>
  <c r="G91" i="4"/>
  <c r="G92" i="4"/>
  <c r="G93" i="4"/>
  <c r="G94" i="4"/>
  <c r="G96" i="4"/>
  <c r="G97" i="4"/>
  <c r="G99" i="4"/>
  <c r="G100" i="4"/>
  <c r="G101" i="4"/>
  <c r="G102" i="4"/>
  <c r="G103" i="4"/>
  <c r="G104" i="4"/>
  <c r="G106" i="4"/>
  <c r="G107" i="4"/>
  <c r="G108" i="4"/>
  <c r="G109" i="4"/>
  <c r="G110" i="4"/>
  <c r="G111" i="4"/>
  <c r="G112" i="4"/>
  <c r="G113" i="4"/>
  <c r="G115" i="4"/>
  <c r="G116" i="4"/>
  <c r="G117" i="4"/>
  <c r="G118" i="4"/>
  <c r="G119" i="4"/>
  <c r="G120" i="4"/>
  <c r="G121" i="4"/>
  <c r="G122" i="4"/>
  <c r="G123" i="4"/>
  <c r="G124" i="4"/>
  <c r="G125" i="4"/>
  <c r="G127" i="4"/>
  <c r="G128" i="4"/>
  <c r="G129" i="4"/>
  <c r="G130" i="4"/>
  <c r="G131" i="4"/>
  <c r="G132" i="4"/>
  <c r="G133" i="4"/>
  <c r="G134" i="4"/>
  <c r="G136" i="4"/>
  <c r="G137" i="4"/>
  <c r="G139" i="4"/>
  <c r="G140" i="4"/>
  <c r="G141" i="4"/>
  <c r="G9" i="4"/>
  <c r="F34" i="4" l="1"/>
  <c r="F35" i="4"/>
  <c r="F41" i="4"/>
  <c r="F39" i="4"/>
  <c r="F36" i="4"/>
  <c r="F37" i="4"/>
  <c r="F138" i="4"/>
  <c r="F135" i="4"/>
  <c r="F126" i="4"/>
  <c r="F114" i="4"/>
  <c r="F105" i="4"/>
  <c r="F98" i="4"/>
  <c r="F95" i="4"/>
  <c r="F51" i="4"/>
  <c r="F26" i="4"/>
  <c r="F18" i="4"/>
  <c r="F8" i="4"/>
  <c r="J10" i="4"/>
  <c r="J11" i="4"/>
  <c r="J12" i="4"/>
  <c r="J13" i="4"/>
  <c r="J14" i="4"/>
  <c r="J15" i="4"/>
  <c r="J16" i="4"/>
  <c r="J17" i="4"/>
  <c r="J19" i="4"/>
  <c r="J20" i="4"/>
  <c r="J21" i="4"/>
  <c r="J22" i="4"/>
  <c r="J23" i="4"/>
  <c r="J24" i="4"/>
  <c r="J25" i="4"/>
  <c r="J27" i="4"/>
  <c r="J28" i="4"/>
  <c r="J29" i="4"/>
  <c r="J30" i="4"/>
  <c r="J31" i="4"/>
  <c r="J32" i="4"/>
  <c r="J33" i="4"/>
  <c r="J45" i="4"/>
  <c r="J46" i="4"/>
  <c r="J47" i="4"/>
  <c r="J48" i="4"/>
  <c r="J49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72" i="4"/>
  <c r="J73" i="4"/>
  <c r="J74" i="4"/>
  <c r="J76" i="4"/>
  <c r="J77" i="4"/>
  <c r="J83" i="4"/>
  <c r="J84" i="4"/>
  <c r="J86" i="4"/>
  <c r="J87" i="4"/>
  <c r="J88" i="4"/>
  <c r="J89" i="4"/>
  <c r="J90" i="4"/>
  <c r="J91" i="4"/>
  <c r="J92" i="4"/>
  <c r="J93" i="4"/>
  <c r="J94" i="4"/>
  <c r="J96" i="4"/>
  <c r="J97" i="4"/>
  <c r="J99" i="4"/>
  <c r="J100" i="4"/>
  <c r="J101" i="4"/>
  <c r="J102" i="4"/>
  <c r="J103" i="4"/>
  <c r="J104" i="4"/>
  <c r="J106" i="4"/>
  <c r="J107" i="4"/>
  <c r="J108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2" i="4"/>
  <c r="J123" i="4"/>
  <c r="J124" i="4"/>
  <c r="J125" i="4"/>
  <c r="J127" i="4"/>
  <c r="J128" i="4"/>
  <c r="J129" i="4"/>
  <c r="J130" i="4"/>
  <c r="J131" i="4"/>
  <c r="J132" i="4"/>
  <c r="J133" i="4"/>
  <c r="J134" i="4"/>
  <c r="J136" i="4"/>
  <c r="J137" i="4"/>
  <c r="J139" i="4"/>
  <c r="J140" i="4"/>
  <c r="J141" i="4"/>
  <c r="J9" i="4"/>
  <c r="F78" i="4"/>
  <c r="F7" i="4"/>
  <c r="F5" i="4" l="1"/>
  <c r="F67" i="4"/>
  <c r="F4" i="4" s="1"/>
  <c r="F81" i="4"/>
  <c r="L5" i="4" l="1"/>
  <c r="I5" i="4"/>
  <c r="F142" i="4"/>
  <c r="F144" i="4" s="1"/>
  <c r="O5" i="4"/>
  <c r="P5" i="4"/>
  <c r="N5" i="4"/>
  <c r="M5" i="4"/>
  <c r="K5" i="4"/>
  <c r="J5" i="4"/>
  <c r="G5" i="4"/>
  <c r="H5" i="4"/>
  <c r="H4" i="4" s="1"/>
  <c r="I4" i="4" l="1"/>
  <c r="I142" i="4" s="1"/>
  <c r="I144" i="4" s="1"/>
  <c r="J4" i="4"/>
  <c r="J142" i="4" s="1"/>
  <c r="J144" i="4" s="1"/>
  <c r="G4" i="4"/>
  <c r="G142" i="4" s="1"/>
  <c r="G144" i="4" s="1"/>
  <c r="L4" i="4"/>
  <c r="P4" i="4"/>
  <c r="P142" i="4" s="1"/>
  <c r="P144" i="4" s="1"/>
  <c r="K4" i="4"/>
  <c r="K144" i="4" s="1"/>
  <c r="H142" i="4"/>
  <c r="H144" i="4" s="1"/>
  <c r="N4" i="4"/>
  <c r="N142" i="4" s="1"/>
  <c r="N144" i="4" s="1"/>
  <c r="M4" i="4"/>
  <c r="M142" i="4" s="1"/>
  <c r="M144" i="4" s="1"/>
  <c r="O4" i="4"/>
  <c r="O142" i="4" s="1"/>
  <c r="O144" i="4" s="1"/>
</calcChain>
</file>

<file path=xl/sharedStrings.xml><?xml version="1.0" encoding="utf-8"?>
<sst xmlns="http://schemas.openxmlformats.org/spreadsheetml/2006/main" count="833" uniqueCount="296">
  <si>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</si>
  <si>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</si>
  <si>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</si>
  <si>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</si>
  <si>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</si>
  <si>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</si>
  <si>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</si>
  <si>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</si>
  <si>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</si>
  <si>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</si>
  <si>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</si>
  <si>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</si>
  <si>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</si>
  <si>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</si>
  <si>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</si>
  <si>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</si>
  <si>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</si>
  <si>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</si>
  <si>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</si>
  <si>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</si>
  <si>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</si>
  <si>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</si>
  <si>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</si>
  <si>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</si>
  <si>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</si>
  <si>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</si>
  <si>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</si>
  <si>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</si>
  <si>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</si>
  <si>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</si>
  <si>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</si>
  <si>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</si>
  <si>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</si>
  <si>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</si>
  <si>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</si>
  <si>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</si>
  <si>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</si>
  <si>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</si>
  <si>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</si>
  <si>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</si>
  <si>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</si>
  <si>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</si>
  <si>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</si>
  <si>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</si>
  <si>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</si>
  <si>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</si>
  <si>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</si>
  <si>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</si>
  <si>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</si>
  <si>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</si>
  <si>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</si>
  <si>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</si>
  <si>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</si>
  <si>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</si>
  <si>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</si>
  <si>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</si>
  <si>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</si>
  <si>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</si>
  <si>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</si>
  <si>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</si>
  <si>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</si>
  <si>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</si>
  <si>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</si>
  <si>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</si>
  <si>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</si>
  <si>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</si>
  <si>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</si>
  <si>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</si>
  <si>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</si>
  <si>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</si>
  <si>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</si>
  <si>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</si>
  <si>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</si>
  <si>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</si>
  <si>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</si>
  <si>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</si>
  <si>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</si>
  <si>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</si>
  <si>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</si>
  <si>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</si>
  <si>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</si>
  <si>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</si>
  <si>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</si>
  <si>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</si>
  <si>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</si>
  <si>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</si>
  <si>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</si>
  <si>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</si>
  <si>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</si>
  <si>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</si>
  <si>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</si>
  <si>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</si>
  <si>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</si>
  <si>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</si>
  <si>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</si>
  <si>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</si>
  <si>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</si>
  <si>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</si>
  <si>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</si>
  <si>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</si>
  <si>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</si>
  <si>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</si>
  <si>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</si>
  <si>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</si>
  <si>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</si>
  <si>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</si>
  <si>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</si>
  <si>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</si>
  <si>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</si>
  <si>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</si>
  <si>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</si>
  <si>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</si>
  <si>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</si>
  <si>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</si>
  <si>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</si>
  <si>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</si>
  <si>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</si>
  <si>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</si>
  <si>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</si>
  <si>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</si>
  <si>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</si>
  <si>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</si>
  <si>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</si>
  <si>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</si>
  <si>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</si>
  <si>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</si>
  <si>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</si>
  <si>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</si>
  <si>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</si>
  <si>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</si>
  <si>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</si>
  <si>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</si>
  <si>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</si>
  <si>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</si>
  <si>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</si>
  <si>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</si>
  <si>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</si>
  <si>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</si>
  <si>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</si>
  <si>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</si>
  <si>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</si>
  <si>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</si>
  <si>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</si>
  <si>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</si>
  <si>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</si>
  <si>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</si>
  <si>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</si>
  <si>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</si>
  <si>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</si>
  <si>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</si>
  <si>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</si>
  <si>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</si>
  <si>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</si>
  <si>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</si>
  <si>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</si>
  <si>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</si>
  <si>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</si>
  <si>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</si>
  <si>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</si>
  <si>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</si>
  <si>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</si>
  <si>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</si>
  <si>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</si>
  <si>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</si>
  <si>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</si>
  <si>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</si>
  <si>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</si>
  <si>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</si>
  <si>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</si>
  <si>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</si>
  <si>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</si>
  <si>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</si>
  <si>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</si>
  <si>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</si>
  <si>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</si>
  <si>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</si>
  <si>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</si>
  <si>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</si>
  <si>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</si>
  <si>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</si>
  <si>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</si>
  <si>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</si>
  <si>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</si>
  <si>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</si>
  <si>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</si>
  <si>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</si>
  <si>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</si>
  <si>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</si>
  <si>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</si>
  <si>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</si>
  <si>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</si>
  <si>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</si>
  <si>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</si>
  <si>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</si>
  <si>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</si>
  <si>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</si>
  <si>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</si>
  <si>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</si>
  <si>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</si>
  <si>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</si>
  <si>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</si>
  <si>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</si>
  <si>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</si>
  <si>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</si>
  <si>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</si>
  <si>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</si>
  <si>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</si>
  <si>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</si>
  <si>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</si>
  <si>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</si>
  <si>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</si>
  <si>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</si>
  <si>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</si>
  <si>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</si>
  <si>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</si>
  <si>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</si>
  <si>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</si>
  <si>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</si>
  <si>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</si>
  <si>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</si>
  <si>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</si>
  <si>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</si>
  <si>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</si>
  <si>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</si>
  <si>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</si>
  <si>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</si>
  <si>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</si>
  <si>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</si>
  <si>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</si>
  <si>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</si>
  <si>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</si>
  <si>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</si>
  <si>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</si>
  <si>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</si>
  <si>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</si>
  <si>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</si>
  <si>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</si>
  <si>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</si>
  <si>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</si>
  <si>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</si>
  <si>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</si>
  <si>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</si>
  <si>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</si>
  <si>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</si>
  <si>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</si>
  <si>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</si>
  <si>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</si>
  <si>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</si>
  <si>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</si>
  <si>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</si>
  <si>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</si>
  <si>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</si>
  <si>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</si>
  <si>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</si>
  <si>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</si>
  <si>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</si>
  <si>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</si>
  <si>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</si>
  <si>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</si>
  <si>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</si>
  <si>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</si>
  <si>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</si>
  <si>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</si>
  <si>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</si>
  <si>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</si>
  <si>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</si>
  <si>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</si>
  <si>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</si>
  <si>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</si>
  <si>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</si>
  <si>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</si>
  <si>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</si>
  <si>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</si>
  <si>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</si>
  <si>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</si>
  <si>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</si>
  <si>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</si>
  <si>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</si>
  <si>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</si>
  <si>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</si>
  <si>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</si>
  <si>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</si>
  <si>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</si>
  <si>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</si>
  <si>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</si>
  <si>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</si>
  <si>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</si>
  <si>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</si>
  <si>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</si>
  <si>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</si>
  <si>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</si>
  <si>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</si>
  <si>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</si>
  <si>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</si>
  <si>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</si>
  <si>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INFORME DE EJECUCIÓN PRESUPUESTAL (DECRETO y DESAGREGADA MARZO 31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</si>
</sst>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5" fontId="14" fillId="0" borderId="0" xfId="1" applyNumberFormat="1" applyFont="1" applyAlignment="1">
      <alignment horizontal="right" vertical="center"/>
    </xf>
    <xf numFmtId="0" fontId="14" fillId="0" borderId="0" xfId="0" applyFont="1" applyAlignment="1">
      <alignment vertical="center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ney\Downloads\DESAGREGADA%2031012024.xlsx" TargetMode="External"/><Relationship Id="rId1" Type="http://schemas.openxmlformats.org/officeDocument/2006/relationships/externalLinkPath" Target="file:///C:\Users\vaney\Downloads\DESAGREGADA%2031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AGREGADA ENERO"/>
    </sheetNames>
    <sheetDataSet>
      <sheetData sheetId="0">
        <row r="2">
          <cell r="A2" t="str">
            <v>A-01-01-01-001-001</v>
          </cell>
          <cell r="B2" t="str">
            <v>Nación</v>
          </cell>
          <cell r="C2" t="str">
            <v>10</v>
          </cell>
          <cell r="D2" t="str">
            <v>CSF</v>
          </cell>
          <cell r="E2" t="str">
            <v>SUELDO BÁSICO</v>
          </cell>
          <cell r="F2">
            <v>55390000000</v>
          </cell>
          <cell r="G2">
            <v>0</v>
          </cell>
          <cell r="H2">
            <v>0</v>
          </cell>
          <cell r="I2">
            <v>55390000000</v>
          </cell>
          <cell r="J2">
            <v>0</v>
          </cell>
          <cell r="K2">
            <v>55390000000</v>
          </cell>
          <cell r="L2">
            <v>0</v>
          </cell>
          <cell r="M2">
            <v>3461794997</v>
          </cell>
          <cell r="N2">
            <v>3461794997</v>
          </cell>
          <cell r="O2">
            <v>3461794997</v>
          </cell>
          <cell r="P2">
            <v>3461794997</v>
          </cell>
        </row>
        <row r="3">
          <cell r="A3" t="str">
            <v>A-01-01-01-001-003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PRIMA TÉCNICA SALARIAL</v>
          </cell>
          <cell r="F3">
            <v>84000000</v>
          </cell>
          <cell r="G3">
            <v>0</v>
          </cell>
          <cell r="H3">
            <v>0</v>
          </cell>
          <cell r="I3">
            <v>84000000</v>
          </cell>
          <cell r="J3">
            <v>0</v>
          </cell>
          <cell r="K3">
            <v>84000000</v>
          </cell>
          <cell r="L3">
            <v>0</v>
          </cell>
          <cell r="M3">
            <v>6117825</v>
          </cell>
          <cell r="N3">
            <v>6117825</v>
          </cell>
          <cell r="O3">
            <v>6117825</v>
          </cell>
          <cell r="P3">
            <v>6117825</v>
          </cell>
        </row>
        <row r="4">
          <cell r="A4" t="str">
            <v>A-01-01-01-001-004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SUBSIDIO DE ALIMENTACIÓN</v>
          </cell>
          <cell r="F4">
            <v>1300000</v>
          </cell>
          <cell r="G4">
            <v>0</v>
          </cell>
          <cell r="H4">
            <v>0</v>
          </cell>
          <cell r="I4">
            <v>1300000</v>
          </cell>
          <cell r="J4">
            <v>0</v>
          </cell>
          <cell r="K4">
            <v>1300000</v>
          </cell>
          <cell r="L4">
            <v>0</v>
          </cell>
          <cell r="M4">
            <v>36134</v>
          </cell>
          <cell r="N4">
            <v>36134</v>
          </cell>
          <cell r="O4">
            <v>36134</v>
          </cell>
          <cell r="P4">
            <v>36134</v>
          </cell>
        </row>
        <row r="5">
          <cell r="A5" t="str">
            <v>A-01-01-01-001-005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AUXILIO DE TRANSPORTE</v>
          </cell>
          <cell r="F5">
            <v>2700000</v>
          </cell>
          <cell r="G5">
            <v>0</v>
          </cell>
          <cell r="H5">
            <v>0</v>
          </cell>
          <cell r="I5">
            <v>2700000</v>
          </cell>
          <cell r="J5">
            <v>0</v>
          </cell>
          <cell r="K5">
            <v>2700000</v>
          </cell>
          <cell r="L5">
            <v>0</v>
          </cell>
          <cell r="M5">
            <v>70200</v>
          </cell>
          <cell r="N5">
            <v>70200</v>
          </cell>
          <cell r="O5">
            <v>70200</v>
          </cell>
          <cell r="P5">
            <v>70200</v>
          </cell>
        </row>
        <row r="6">
          <cell r="A6" t="str">
            <v>A-01-01-01-001-006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PRIMA DE SERVICIO</v>
          </cell>
          <cell r="F6">
            <v>2724000000</v>
          </cell>
          <cell r="G6">
            <v>0</v>
          </cell>
          <cell r="H6">
            <v>0</v>
          </cell>
          <cell r="I6">
            <v>2724000000</v>
          </cell>
          <cell r="J6">
            <v>0</v>
          </cell>
          <cell r="K6">
            <v>2724000000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A-01-01-01-001-007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BONIFICACIÓN POR SERVICIOS PRESTADOS</v>
          </cell>
          <cell r="F7">
            <v>1615000000</v>
          </cell>
          <cell r="G7">
            <v>0</v>
          </cell>
          <cell r="H7">
            <v>0</v>
          </cell>
          <cell r="I7">
            <v>1615000000</v>
          </cell>
          <cell r="J7">
            <v>0</v>
          </cell>
          <cell r="K7">
            <v>1615000000</v>
          </cell>
          <cell r="L7">
            <v>0</v>
          </cell>
          <cell r="M7">
            <v>150897869</v>
          </cell>
          <cell r="N7">
            <v>150897869</v>
          </cell>
          <cell r="O7">
            <v>150897869</v>
          </cell>
          <cell r="P7">
            <v>150897869</v>
          </cell>
        </row>
        <row r="8">
          <cell r="A8" t="str">
            <v>A-01-01-01-001-008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HORAS EXTRAS, DOMINICALES, FESTIVOS Y RECARGOS</v>
          </cell>
          <cell r="F8">
            <v>2000000</v>
          </cell>
          <cell r="G8">
            <v>0</v>
          </cell>
          <cell r="H8">
            <v>0</v>
          </cell>
          <cell r="I8">
            <v>2000000</v>
          </cell>
          <cell r="J8">
            <v>0</v>
          </cell>
          <cell r="K8">
            <v>2000000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A-01-01-01-001-009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PRIMA DE NAVIDAD</v>
          </cell>
          <cell r="F9">
            <v>5835000000</v>
          </cell>
          <cell r="G9">
            <v>0</v>
          </cell>
          <cell r="H9">
            <v>0</v>
          </cell>
          <cell r="I9">
            <v>5835000000</v>
          </cell>
          <cell r="J9">
            <v>0</v>
          </cell>
          <cell r="K9">
            <v>5835000000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A-01-01-01-001-010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PRIMA DE VACACIONES</v>
          </cell>
          <cell r="F10">
            <v>2397000000</v>
          </cell>
          <cell r="G10">
            <v>0</v>
          </cell>
          <cell r="H10">
            <v>0</v>
          </cell>
          <cell r="I10">
            <v>2397000000</v>
          </cell>
          <cell r="J10">
            <v>0</v>
          </cell>
          <cell r="K10">
            <v>2397000000</v>
          </cell>
          <cell r="L10">
            <v>0</v>
          </cell>
          <cell r="M10">
            <v>58403403</v>
          </cell>
          <cell r="N10">
            <v>58403403</v>
          </cell>
          <cell r="O10">
            <v>58403403</v>
          </cell>
          <cell r="P10">
            <v>58403403</v>
          </cell>
        </row>
        <row r="11">
          <cell r="A11" t="str">
            <v>A-01-01-02-001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APORTES A LA SEGURIDAD SOCIAL EN PENSIONES</v>
          </cell>
          <cell r="F11">
            <v>7516000000</v>
          </cell>
          <cell r="G11">
            <v>0</v>
          </cell>
          <cell r="H11">
            <v>0</v>
          </cell>
          <cell r="I11">
            <v>7516000000</v>
          </cell>
          <cell r="J11">
            <v>0</v>
          </cell>
          <cell r="K11">
            <v>7516000000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A-01-01-02-002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>APORTES A LA SEGURIDAD SOCIAL EN SALUD</v>
          </cell>
          <cell r="F12">
            <v>5325000000</v>
          </cell>
          <cell r="G12">
            <v>0</v>
          </cell>
          <cell r="H12">
            <v>0</v>
          </cell>
          <cell r="I12">
            <v>5325000000</v>
          </cell>
          <cell r="J12">
            <v>0</v>
          </cell>
          <cell r="K12">
            <v>5325000000</v>
          </cell>
          <cell r="L12">
            <v>0</v>
          </cell>
          <cell r="M12">
            <v>388045257</v>
          </cell>
          <cell r="N12">
            <v>388045257</v>
          </cell>
          <cell r="O12">
            <v>388045257</v>
          </cell>
          <cell r="P12">
            <v>388045257</v>
          </cell>
        </row>
        <row r="13">
          <cell r="A13" t="str">
            <v>A-01-01-02-003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 xml:space="preserve">AUXILIO DE CESANTÍAS </v>
          </cell>
          <cell r="F13">
            <v>5813000000</v>
          </cell>
          <cell r="G13">
            <v>0</v>
          </cell>
          <cell r="H13">
            <v>0</v>
          </cell>
          <cell r="I13">
            <v>5813000000</v>
          </cell>
          <cell r="J13">
            <v>0</v>
          </cell>
          <cell r="K13">
            <v>5813000000</v>
          </cell>
          <cell r="L13">
            <v>0</v>
          </cell>
          <cell r="M13">
            <v>347457313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A-01-01-02-004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>APORTES A CAJAS DE COMPENSACIÓN FAMILIAR</v>
          </cell>
          <cell r="F14">
            <v>2570000000</v>
          </cell>
          <cell r="G14">
            <v>0</v>
          </cell>
          <cell r="H14">
            <v>0</v>
          </cell>
          <cell r="I14">
            <v>2570000000</v>
          </cell>
          <cell r="J14">
            <v>0</v>
          </cell>
          <cell r="K14">
            <v>2570000000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A-01-01-02-005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GENERALES AL SISTEMA DE RIESGOS LABORALES</v>
          </cell>
          <cell r="F15">
            <v>2169000000</v>
          </cell>
          <cell r="G15">
            <v>0</v>
          </cell>
          <cell r="H15">
            <v>0</v>
          </cell>
          <cell r="I15">
            <v>2169000000</v>
          </cell>
          <cell r="J15">
            <v>0</v>
          </cell>
          <cell r="K15">
            <v>2169000000</v>
          </cell>
          <cell r="L15">
            <v>0</v>
          </cell>
          <cell r="M15">
            <v>108635700</v>
          </cell>
          <cell r="N15">
            <v>108635700</v>
          </cell>
          <cell r="O15">
            <v>108635700</v>
          </cell>
          <cell r="P15">
            <v>108635700</v>
          </cell>
        </row>
        <row r="16">
          <cell r="A16" t="str">
            <v>A-01-01-02-006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AL ICBF</v>
          </cell>
          <cell r="F16">
            <v>2041000000</v>
          </cell>
          <cell r="G16">
            <v>0</v>
          </cell>
          <cell r="H16">
            <v>0</v>
          </cell>
          <cell r="I16">
            <v>2041000000</v>
          </cell>
          <cell r="J16">
            <v>0</v>
          </cell>
          <cell r="K16">
            <v>2041000000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A-01-01-02-007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APORTES AL SENA</v>
          </cell>
          <cell r="F17">
            <v>1369000000</v>
          </cell>
          <cell r="G17">
            <v>0</v>
          </cell>
          <cell r="H17">
            <v>0</v>
          </cell>
          <cell r="I17">
            <v>1369000000</v>
          </cell>
          <cell r="J17">
            <v>0</v>
          </cell>
          <cell r="K17">
            <v>1369000000</v>
          </cell>
          <cell r="L17">
            <v>0</v>
          </cell>
          <cell r="M17">
            <v>76601200</v>
          </cell>
          <cell r="N17">
            <v>76601200</v>
          </cell>
          <cell r="O17">
            <v>76601200</v>
          </cell>
          <cell r="P17">
            <v>76601200</v>
          </cell>
        </row>
        <row r="18">
          <cell r="A18" t="str">
            <v>A-01-01-03-001-001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VACACIONES</v>
          </cell>
          <cell r="F18">
            <v>1142000000</v>
          </cell>
          <cell r="G18">
            <v>0</v>
          </cell>
          <cell r="H18">
            <v>0</v>
          </cell>
          <cell r="I18">
            <v>1142000000</v>
          </cell>
          <cell r="J18">
            <v>0</v>
          </cell>
          <cell r="K18">
            <v>1142000000</v>
          </cell>
          <cell r="L18">
            <v>0</v>
          </cell>
          <cell r="M18">
            <v>78350100</v>
          </cell>
          <cell r="N18">
            <v>77920120</v>
          </cell>
          <cell r="O18">
            <v>77920120</v>
          </cell>
          <cell r="P18">
            <v>77920120</v>
          </cell>
        </row>
        <row r="19">
          <cell r="A19" t="str">
            <v>A-01-01-03-001-002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INDEMNIZACIÓN POR VACACIONES</v>
          </cell>
          <cell r="F19">
            <v>1142000000</v>
          </cell>
          <cell r="G19">
            <v>0</v>
          </cell>
          <cell r="H19">
            <v>0</v>
          </cell>
          <cell r="I19">
            <v>1142000000</v>
          </cell>
          <cell r="J19">
            <v>0</v>
          </cell>
          <cell r="K19">
            <v>1142000000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A-01-01-03-001-003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BONIFICACIÓN ESPECIAL DE RECREACIÓN</v>
          </cell>
          <cell r="F20">
            <v>199000000</v>
          </cell>
          <cell r="G20">
            <v>0</v>
          </cell>
          <cell r="H20">
            <v>0</v>
          </cell>
          <cell r="I20">
            <v>199000000</v>
          </cell>
          <cell r="J20">
            <v>0</v>
          </cell>
          <cell r="K20">
            <v>199000000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A-01-01-03-002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PRIMA TÉCNICA NO SALARIAL</v>
          </cell>
          <cell r="F21">
            <v>1762000000</v>
          </cell>
          <cell r="G21">
            <v>0</v>
          </cell>
          <cell r="H21">
            <v>0</v>
          </cell>
          <cell r="I21">
            <v>1762000000</v>
          </cell>
          <cell r="J21">
            <v>0</v>
          </cell>
          <cell r="K21">
            <v>1762000000</v>
          </cell>
          <cell r="L21">
            <v>0</v>
          </cell>
          <cell r="M21">
            <v>199489979</v>
          </cell>
          <cell r="N21">
            <v>199489979</v>
          </cell>
          <cell r="O21">
            <v>199489979</v>
          </cell>
          <cell r="P21">
            <v>199489979</v>
          </cell>
        </row>
        <row r="22">
          <cell r="A22" t="str">
            <v>A-01-01-03-013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ESTÍMULOS A LOS EMPLEADOS DEL ESTADO</v>
          </cell>
          <cell r="F22">
            <v>50000000</v>
          </cell>
          <cell r="G22">
            <v>0</v>
          </cell>
          <cell r="H22">
            <v>0</v>
          </cell>
          <cell r="I22">
            <v>50000000</v>
          </cell>
          <cell r="J22">
            <v>0</v>
          </cell>
          <cell r="K22">
            <v>50000000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A-01-01-03-016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PRIMA DE COORDINACIÓN</v>
          </cell>
          <cell r="F23">
            <v>293000000</v>
          </cell>
          <cell r="G23">
            <v>0</v>
          </cell>
          <cell r="H23">
            <v>0</v>
          </cell>
          <cell r="I23">
            <v>293000000</v>
          </cell>
          <cell r="J23">
            <v>0</v>
          </cell>
          <cell r="K23">
            <v>293000000</v>
          </cell>
          <cell r="L23">
            <v>0</v>
          </cell>
          <cell r="M23">
            <v>29877271</v>
          </cell>
          <cell r="N23">
            <v>28627179</v>
          </cell>
          <cell r="O23">
            <v>28627179</v>
          </cell>
          <cell r="P23">
            <v>28627179</v>
          </cell>
        </row>
        <row r="24">
          <cell r="A24" t="str">
            <v>A-01-01-03-030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BONIFICACIÓN DE DIRECCIÓN</v>
          </cell>
          <cell r="F24">
            <v>89000000</v>
          </cell>
          <cell r="G24">
            <v>0</v>
          </cell>
          <cell r="H24">
            <v>0</v>
          </cell>
          <cell r="I24">
            <v>89000000</v>
          </cell>
          <cell r="J24">
            <v>0</v>
          </cell>
          <cell r="K24">
            <v>89000000</v>
          </cell>
          <cell r="L24">
            <v>0</v>
          </cell>
          <cell r="M24">
            <v>7288564</v>
          </cell>
          <cell r="N24">
            <v>7288564</v>
          </cell>
          <cell r="O24">
            <v>7288564</v>
          </cell>
          <cell r="P24">
            <v>7288564</v>
          </cell>
        </row>
        <row r="25">
          <cell r="A25" t="str">
            <v>A-02-01-01-003-008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MUEBLES, INSTRUMENTOS MUSICALES, ARTÍCULOS DE DEPORTE Y ANTIGÜEDADES</v>
          </cell>
          <cell r="F25">
            <v>868160000</v>
          </cell>
          <cell r="G25">
            <v>0</v>
          </cell>
          <cell r="H25">
            <v>0</v>
          </cell>
          <cell r="I25">
            <v>868160000</v>
          </cell>
          <cell r="J25">
            <v>0</v>
          </cell>
          <cell r="K25">
            <v>0</v>
          </cell>
          <cell r="L25">
            <v>868160000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A-02-01-01-004-005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MAQUINARIA DE OFICINA, CONTABILIDAD E INFORMÁTICA</v>
          </cell>
          <cell r="F26">
            <v>2147768000</v>
          </cell>
          <cell r="G26">
            <v>0</v>
          </cell>
          <cell r="H26">
            <v>0</v>
          </cell>
          <cell r="I26">
            <v>2147768000</v>
          </cell>
          <cell r="J26">
            <v>0</v>
          </cell>
          <cell r="K26">
            <v>0</v>
          </cell>
          <cell r="L26">
            <v>2147768000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A-02-01-01-006-002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PRODUCTOS DE LA PROPIEDAD INTELECTUAL</v>
          </cell>
          <cell r="F27">
            <v>145048000</v>
          </cell>
          <cell r="G27">
            <v>0</v>
          </cell>
          <cell r="H27">
            <v>0</v>
          </cell>
          <cell r="I27">
            <v>145048000</v>
          </cell>
          <cell r="J27">
            <v>0</v>
          </cell>
          <cell r="K27">
            <v>0</v>
          </cell>
          <cell r="L27">
            <v>145048000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A-02-02-01-002-003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PRODUCTOS DE MOLINERÍA, ALMIDONES Y PRODUCTOS DERIVADOS DEL ALMIDÓN; OTROS PRODUCTOS ALIMENTICIOS</v>
          </cell>
          <cell r="F28">
            <v>9013000</v>
          </cell>
          <cell r="G28">
            <v>0</v>
          </cell>
          <cell r="H28">
            <v>0</v>
          </cell>
          <cell r="I28">
            <v>9013000</v>
          </cell>
          <cell r="J28">
            <v>0</v>
          </cell>
          <cell r="K28">
            <v>0</v>
          </cell>
          <cell r="L28">
            <v>9013000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A-02-02-01-003-002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PASTA O PULPA, PAPEL Y PRODUCTOS DE PAPEL; IMPRESOS Y ARTÍCULOS SIMILARES</v>
          </cell>
          <cell r="F29">
            <v>150000000</v>
          </cell>
          <cell r="G29">
            <v>286542000</v>
          </cell>
          <cell r="H29">
            <v>0</v>
          </cell>
          <cell r="I29">
            <v>436542000</v>
          </cell>
          <cell r="J29">
            <v>0</v>
          </cell>
          <cell r="K29">
            <v>0</v>
          </cell>
          <cell r="L29">
            <v>436542000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A-02-02-01-003-003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PRODUCTOS DE HORNOS DE COQUE; PRODUCTOS DE REFINACIÓN DE PETRÓLEO Y COMBUSTIBLE NUCLEAR</v>
          </cell>
          <cell r="F30">
            <v>12097000</v>
          </cell>
          <cell r="G30">
            <v>0</v>
          </cell>
          <cell r="H30">
            <v>0</v>
          </cell>
          <cell r="I30">
            <v>12097000</v>
          </cell>
          <cell r="J30">
            <v>0</v>
          </cell>
          <cell r="K30">
            <v>10000000</v>
          </cell>
          <cell r="L30">
            <v>2097000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A-02-02-01-003-008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OTROS BIENES TRANSPORTABLES N.C.P.</v>
          </cell>
          <cell r="F31">
            <v>49642000</v>
          </cell>
          <cell r="G31">
            <v>0</v>
          </cell>
          <cell r="H31">
            <v>0</v>
          </cell>
          <cell r="I31">
            <v>49642000</v>
          </cell>
          <cell r="J31">
            <v>0</v>
          </cell>
          <cell r="K31">
            <v>0</v>
          </cell>
          <cell r="L31">
            <v>49642000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A-02-02-01-004-005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MAQUINARIA DE OFICINA, CONTABILIDAD E INFORMÁTICA</v>
          </cell>
          <cell r="F32">
            <v>6989000</v>
          </cell>
          <cell r="G32">
            <v>12569970</v>
          </cell>
          <cell r="H32">
            <v>0</v>
          </cell>
          <cell r="I32">
            <v>19558970</v>
          </cell>
          <cell r="J32">
            <v>0</v>
          </cell>
          <cell r="K32">
            <v>12569970</v>
          </cell>
          <cell r="L32">
            <v>6989000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A-02-02-01-004-007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EQUIPO Y APARATOS DE RADIO, TELEVISIÓN Y COMUNICACIONES</v>
          </cell>
          <cell r="F33">
            <v>6000000</v>
          </cell>
          <cell r="G33">
            <v>0</v>
          </cell>
          <cell r="H33">
            <v>0</v>
          </cell>
          <cell r="I33">
            <v>6000000</v>
          </cell>
          <cell r="J33">
            <v>0</v>
          </cell>
          <cell r="K33">
            <v>0</v>
          </cell>
          <cell r="L33">
            <v>6000000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A-02-02-02-006-003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ALOJAMIENTO; SERVICIOS DE SUMINISTROS DE COMIDAS Y BEBIDAS</v>
          </cell>
          <cell r="F34">
            <v>1330827000</v>
          </cell>
          <cell r="G34">
            <v>47635000</v>
          </cell>
          <cell r="H34">
            <v>0</v>
          </cell>
          <cell r="I34">
            <v>1378462000</v>
          </cell>
          <cell r="J34">
            <v>0</v>
          </cell>
          <cell r="K34">
            <v>1309144601.22</v>
          </cell>
          <cell r="L34">
            <v>69317398.780000001</v>
          </cell>
          <cell r="M34">
            <v>1309144601.22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A-02-02-02-006-004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SERVICIOS DE TRANSPORTE DE PASAJEROS</v>
          </cell>
          <cell r="F35">
            <v>3365259000</v>
          </cell>
          <cell r="G35">
            <v>2108053000</v>
          </cell>
          <cell r="H35">
            <v>0</v>
          </cell>
          <cell r="I35">
            <v>5473312000</v>
          </cell>
          <cell r="J35">
            <v>0</v>
          </cell>
          <cell r="K35">
            <v>2937311943.79</v>
          </cell>
          <cell r="L35">
            <v>2536000056.21</v>
          </cell>
          <cell r="M35">
            <v>1538067303.79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A-02-02-02-006-005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DE TRANSPORTE DE CARGA</v>
          </cell>
          <cell r="F36">
            <v>335000000</v>
          </cell>
          <cell r="G36">
            <v>0</v>
          </cell>
          <cell r="H36">
            <v>0</v>
          </cell>
          <cell r="I36">
            <v>335000000</v>
          </cell>
          <cell r="J36">
            <v>0</v>
          </cell>
          <cell r="K36">
            <v>0</v>
          </cell>
          <cell r="L36">
            <v>335000000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A-02-02-02-006-007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DE APOYO AL TRANSPORTE</v>
          </cell>
          <cell r="F37">
            <v>19682000</v>
          </cell>
          <cell r="G37">
            <v>0</v>
          </cell>
          <cell r="H37">
            <v>0</v>
          </cell>
          <cell r="I37">
            <v>19682000</v>
          </cell>
          <cell r="J37">
            <v>0</v>
          </cell>
          <cell r="K37">
            <v>0</v>
          </cell>
          <cell r="L37">
            <v>19682000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A-02-02-02-006-009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SERVICIOS DE DISTRIBUCIÓN DE ELECTRICIDAD, GAS Y AGUA (POR CUENTA PROPIA)</v>
          </cell>
          <cell r="F38">
            <v>2766391600</v>
          </cell>
          <cell r="G38">
            <v>360000000</v>
          </cell>
          <cell r="H38">
            <v>0</v>
          </cell>
          <cell r="I38">
            <v>3126391600</v>
          </cell>
          <cell r="J38">
            <v>0</v>
          </cell>
          <cell r="K38">
            <v>720000000</v>
          </cell>
          <cell r="L38">
            <v>2406391600</v>
          </cell>
          <cell r="M38">
            <v>25752410</v>
          </cell>
          <cell r="N38">
            <v>25752410</v>
          </cell>
          <cell r="O38">
            <v>25752410</v>
          </cell>
          <cell r="P38">
            <v>25752410</v>
          </cell>
        </row>
        <row r="39">
          <cell r="A39" t="str">
            <v>A-02-02-02-007-001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SERVICIOS FINANCIEROS Y SERVICIOS CONEXOS</v>
          </cell>
          <cell r="F39">
            <v>907000000</v>
          </cell>
          <cell r="G39">
            <v>734000</v>
          </cell>
          <cell r="H39">
            <v>0</v>
          </cell>
          <cell r="I39">
            <v>907734000</v>
          </cell>
          <cell r="J39">
            <v>0</v>
          </cell>
          <cell r="K39">
            <v>0</v>
          </cell>
          <cell r="L39">
            <v>907734000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A-02-02-02-007-002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INMOBILIARIOS</v>
          </cell>
          <cell r="F40">
            <v>4954776000</v>
          </cell>
          <cell r="G40">
            <v>162680000</v>
          </cell>
          <cell r="H40">
            <v>0</v>
          </cell>
          <cell r="I40">
            <v>5117456000</v>
          </cell>
          <cell r="J40">
            <v>0</v>
          </cell>
          <cell r="K40">
            <v>4954775206</v>
          </cell>
          <cell r="L40">
            <v>162680794</v>
          </cell>
          <cell r="M40">
            <v>4954775206</v>
          </cell>
          <cell r="N40">
            <v>56061419</v>
          </cell>
          <cell r="O40">
            <v>36396794</v>
          </cell>
          <cell r="P40">
            <v>36396794</v>
          </cell>
        </row>
        <row r="41">
          <cell r="A41" t="str">
            <v>A-02-02-02-008-002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JURÍDICOS Y CONTABLES</v>
          </cell>
          <cell r="F41">
            <v>2583857000</v>
          </cell>
          <cell r="G41">
            <v>5709691555</v>
          </cell>
          <cell r="H41">
            <v>934285440</v>
          </cell>
          <cell r="I41">
            <v>7359263115</v>
          </cell>
          <cell r="J41">
            <v>0</v>
          </cell>
          <cell r="K41">
            <v>4020499126</v>
          </cell>
          <cell r="L41">
            <v>3338763989</v>
          </cell>
          <cell r="M41">
            <v>1231621652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A-02-02-02-008-003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SERVICIOS PROFESIONALES, CIENTÍFICOS Y TÉCNICOS (EXCEPTO LOS SERVICIOS DE INVESTIGACION, URBANISMO, JURÍDICOS Y DE CONTABILIDAD)</v>
          </cell>
          <cell r="F42">
            <v>2010489000</v>
          </cell>
          <cell r="G42">
            <v>2259013470</v>
          </cell>
          <cell r="H42">
            <v>485393555</v>
          </cell>
          <cell r="I42">
            <v>3784108915</v>
          </cell>
          <cell r="J42">
            <v>0</v>
          </cell>
          <cell r="K42">
            <v>2965787787</v>
          </cell>
          <cell r="L42">
            <v>818321128</v>
          </cell>
          <cell r="M42">
            <v>2059639571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A-02-02-02-008-004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SERVICIOS DE TELECOMUNICACIONES, TRANSMISIÓN Y SUMINISTRO DE INFORMACIÓN</v>
          </cell>
          <cell r="F43">
            <v>100000000</v>
          </cell>
          <cell r="G43">
            <v>805800000</v>
          </cell>
          <cell r="H43">
            <v>0</v>
          </cell>
          <cell r="I43">
            <v>905800000</v>
          </cell>
          <cell r="J43">
            <v>0</v>
          </cell>
          <cell r="K43">
            <v>100000000</v>
          </cell>
          <cell r="L43">
            <v>805800000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A-02-02-02-008-005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SOPORTE</v>
          </cell>
          <cell r="F44">
            <v>5270481000</v>
          </cell>
          <cell r="G44">
            <v>615984000</v>
          </cell>
          <cell r="H44">
            <v>0</v>
          </cell>
          <cell r="I44">
            <v>5886465000</v>
          </cell>
          <cell r="J44">
            <v>0</v>
          </cell>
          <cell r="K44">
            <v>2125363580.5999999</v>
          </cell>
          <cell r="L44">
            <v>3761101419.4000001</v>
          </cell>
          <cell r="M44">
            <v>2125363580.5999999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A-02-02-02-008-007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MANTENIMIENTO, REPARACIÓN E INSTALACIÓN (EXCEPTO SERVICIOS DE CONSTRUCCIÓN)</v>
          </cell>
          <cell r="F45">
            <v>1642323000</v>
          </cell>
          <cell r="G45">
            <v>0</v>
          </cell>
          <cell r="H45">
            <v>0</v>
          </cell>
          <cell r="I45">
            <v>1642323000</v>
          </cell>
          <cell r="J45">
            <v>0</v>
          </cell>
          <cell r="K45">
            <v>0</v>
          </cell>
          <cell r="L45">
            <v>1642323000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A-02-02-02-008-009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OTROS SERVICIOS DE FABRICACIÓN; SERVICIOS DE EDICIÓN, IMPRESIÓN Y REPRODUCCIÓN; SERVICIOS DE RECUPERACIÓN DE MATERIALES</v>
          </cell>
          <cell r="F46">
            <v>176989000</v>
          </cell>
          <cell r="G46">
            <v>0</v>
          </cell>
          <cell r="H46">
            <v>0</v>
          </cell>
          <cell r="I46">
            <v>176989000</v>
          </cell>
          <cell r="J46">
            <v>0</v>
          </cell>
          <cell r="K46">
            <v>0</v>
          </cell>
          <cell r="L46">
            <v>176989000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A-02-02-02-009-004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SERVICIOS DE ALCANTARILLADO, RECOLECCIÓN, TRATAMIENTO Y DISPOSICIÓN DE DESECHOS Y OTROS SERVICIOS DE SANEAMIENTO AMBIENTAL</v>
          </cell>
          <cell r="F47">
            <v>145000000</v>
          </cell>
          <cell r="G47">
            <v>36000000</v>
          </cell>
          <cell r="H47">
            <v>0</v>
          </cell>
          <cell r="I47">
            <v>181000000</v>
          </cell>
          <cell r="J47">
            <v>0</v>
          </cell>
          <cell r="K47">
            <v>145000000</v>
          </cell>
          <cell r="L47">
            <v>36000000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A-02-02-02-010</v>
          </cell>
          <cell r="B48" t="str">
            <v>Nación</v>
          </cell>
          <cell r="C48" t="str">
            <v>10</v>
          </cell>
          <cell r="D48" t="str">
            <v>CSF</v>
          </cell>
          <cell r="E48" t="str">
            <v>VIÁTICOS DE LOS FUNCIONARIOS EN COMISIÓN</v>
          </cell>
          <cell r="F48">
            <v>1000000000</v>
          </cell>
          <cell r="G48">
            <v>0</v>
          </cell>
          <cell r="H48">
            <v>0</v>
          </cell>
          <cell r="I48">
            <v>1000000000</v>
          </cell>
          <cell r="J48">
            <v>0</v>
          </cell>
          <cell r="K48">
            <v>1000000000</v>
          </cell>
          <cell r="L48">
            <v>0</v>
          </cell>
          <cell r="M48">
            <v>153482423</v>
          </cell>
          <cell r="N48">
            <v>1984830</v>
          </cell>
          <cell r="O48">
            <v>1984830</v>
          </cell>
          <cell r="P48">
            <v>1984830</v>
          </cell>
        </row>
        <row r="49">
          <cell r="A49" t="str">
            <v>A-03-04-02-012-001</v>
          </cell>
          <cell r="B49" t="str">
            <v>Nación</v>
          </cell>
          <cell r="C49" t="str">
            <v>10</v>
          </cell>
          <cell r="D49" t="str">
            <v>CSF</v>
          </cell>
          <cell r="E49" t="str">
            <v>INCAPACIDADES (NO DE PENSIONES)</v>
          </cell>
          <cell r="F49">
            <v>300000000</v>
          </cell>
          <cell r="G49">
            <v>0</v>
          </cell>
          <cell r="H49">
            <v>0</v>
          </cell>
          <cell r="I49">
            <v>300000000</v>
          </cell>
          <cell r="J49">
            <v>0</v>
          </cell>
          <cell r="K49">
            <v>300000000</v>
          </cell>
          <cell r="L49">
            <v>0</v>
          </cell>
          <cell r="M49">
            <v>43079845</v>
          </cell>
          <cell r="N49">
            <v>43079845</v>
          </cell>
          <cell r="O49">
            <v>43079845</v>
          </cell>
          <cell r="P49">
            <v>43079845</v>
          </cell>
        </row>
        <row r="50">
          <cell r="A50" t="str">
            <v>A-03-04-02-012-002</v>
          </cell>
          <cell r="B50" t="str">
            <v>Nación</v>
          </cell>
          <cell r="C50" t="str">
            <v>10</v>
          </cell>
          <cell r="D50" t="str">
            <v>CSF</v>
          </cell>
          <cell r="E50" t="str">
            <v>LICENCIAS DE MATERNIDAD Y PATERNIDAD (NO DE PENSIONES)</v>
          </cell>
          <cell r="F50">
            <v>127000000</v>
          </cell>
          <cell r="G50">
            <v>0</v>
          </cell>
          <cell r="H50">
            <v>0</v>
          </cell>
          <cell r="I50">
            <v>127000000</v>
          </cell>
          <cell r="J50">
            <v>0</v>
          </cell>
          <cell r="K50">
            <v>127000000</v>
          </cell>
          <cell r="L50">
            <v>0</v>
          </cell>
          <cell r="M50">
            <v>40303</v>
          </cell>
          <cell r="N50">
            <v>40303</v>
          </cell>
          <cell r="O50">
            <v>40303</v>
          </cell>
          <cell r="P50">
            <v>40303</v>
          </cell>
        </row>
        <row r="51">
          <cell r="A51" t="str">
            <v>A-03-04-02-014-002-01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AUXILIOS FUNERARIOS A CARGO DE LA ENTIDAD</v>
          </cell>
          <cell r="F51">
            <v>50000000</v>
          </cell>
          <cell r="G51">
            <v>0</v>
          </cell>
          <cell r="H51">
            <v>0</v>
          </cell>
          <cell r="I51">
            <v>50000000</v>
          </cell>
          <cell r="J51">
            <v>0</v>
          </cell>
          <cell r="K51">
            <v>50000000</v>
          </cell>
          <cell r="L51">
            <v>0</v>
          </cell>
          <cell r="M51">
            <v>1300000</v>
          </cell>
          <cell r="N51">
            <v>1300000</v>
          </cell>
          <cell r="O51">
            <v>1300000</v>
          </cell>
          <cell r="P51">
            <v>1300000</v>
          </cell>
        </row>
        <row r="52">
          <cell r="A52" t="str">
            <v>A-03-10-01-001</v>
          </cell>
          <cell r="B52" t="str">
            <v>Nación</v>
          </cell>
          <cell r="C52" t="str">
            <v>10</v>
          </cell>
          <cell r="D52" t="str">
            <v>CSF</v>
          </cell>
          <cell r="E52" t="str">
            <v>SENTENCIAS</v>
          </cell>
          <cell r="F52">
            <v>777000000</v>
          </cell>
          <cell r="G52">
            <v>695000000</v>
          </cell>
          <cell r="H52">
            <v>0</v>
          </cell>
          <cell r="I52">
            <v>1472000000</v>
          </cell>
          <cell r="J52">
            <v>0</v>
          </cell>
          <cell r="K52">
            <v>0</v>
          </cell>
          <cell r="L52">
            <v>1472000000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A-03-10-01-002</v>
          </cell>
          <cell r="B53" t="str">
            <v>Nación</v>
          </cell>
          <cell r="C53" t="str">
            <v>10</v>
          </cell>
          <cell r="D53" t="str">
            <v>CSF</v>
          </cell>
          <cell r="E53" t="str">
            <v>CONCILIACIONES</v>
          </cell>
          <cell r="F53">
            <v>300000000</v>
          </cell>
          <cell r="G53">
            <v>0</v>
          </cell>
          <cell r="H53">
            <v>0</v>
          </cell>
          <cell r="I53">
            <v>300000000</v>
          </cell>
          <cell r="J53">
            <v>0</v>
          </cell>
          <cell r="K53">
            <v>0</v>
          </cell>
          <cell r="L53">
            <v>300000000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C-4101-1500-23-53107B-4101044-02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ADQUIS. DE BYS - SERVICIO DE INFORMACIÓN PARA EL REGISTRO, ATENCIÓN, ASISTENCIA Y REPARACIÓN INTEGRAL A VÍCTIMAS - MEJORAMIENTO DE LA INFORMACION DEL REGISTRO UNICO DE VICTIMAS   NACIONAL</v>
          </cell>
          <cell r="F54">
            <v>31232938031</v>
          </cell>
          <cell r="G54">
            <v>0</v>
          </cell>
          <cell r="H54">
            <v>0</v>
          </cell>
          <cell r="I54">
            <v>31232938031</v>
          </cell>
          <cell r="J54">
            <v>0</v>
          </cell>
          <cell r="K54">
            <v>26542389510.389999</v>
          </cell>
          <cell r="L54">
            <v>4690548520.6099997</v>
          </cell>
          <cell r="M54">
            <v>25240094331.200001</v>
          </cell>
          <cell r="N54">
            <v>125060569.39</v>
          </cell>
          <cell r="O54">
            <v>125060569.39</v>
          </cell>
          <cell r="P54">
            <v>125060569.39</v>
          </cell>
        </row>
        <row r="55">
          <cell r="A55" t="str">
            <v>C-4101-1500-23-53107B-4101014-02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ADQUIS. DE BYS - SERVICIO DE CARACTERIZACIÓN DE LA POBLACIÓN VÍCTIMA PARA SU POSTERIOR ATENCIÓN, ASISTENCIA Y REPARACIÓN INTEGRAL - MEJORAMIENTO DE LA INFORMACION DEL REGISTRO UNICO DE VICTIMAS   NACIONAL</v>
          </cell>
          <cell r="F55">
            <v>7892728607</v>
          </cell>
          <cell r="G55">
            <v>0</v>
          </cell>
          <cell r="H55">
            <v>0</v>
          </cell>
          <cell r="I55">
            <v>7892728607</v>
          </cell>
          <cell r="J55">
            <v>0</v>
          </cell>
          <cell r="K55">
            <v>2306609902.9099998</v>
          </cell>
          <cell r="L55">
            <v>5586118704.0900002</v>
          </cell>
          <cell r="M55">
            <v>2067909755.5999999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C-4101-1500-24-53107B-4101093-02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F56">
            <v>6893024451</v>
          </cell>
          <cell r="G56">
            <v>0</v>
          </cell>
          <cell r="H56">
            <v>0</v>
          </cell>
          <cell r="I56">
            <v>6893024451</v>
          </cell>
          <cell r="J56">
            <v>0</v>
          </cell>
          <cell r="K56">
            <v>3397053535.5500002</v>
          </cell>
          <cell r="L56">
            <v>3495970915.4499998</v>
          </cell>
          <cell r="M56">
            <v>1349301481.3099999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C-4101-1500-24-53107B-4101095-02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F57">
            <v>272903923</v>
          </cell>
          <cell r="G57">
            <v>0</v>
          </cell>
          <cell r="H57">
            <v>0</v>
          </cell>
          <cell r="I57">
            <v>272903923</v>
          </cell>
          <cell r="J57">
            <v>0</v>
          </cell>
          <cell r="K57">
            <v>0</v>
          </cell>
          <cell r="L57">
            <v>272903923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C-4101-1500-24-53107B-4101079-02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F58">
            <v>1010542560</v>
          </cell>
          <cell r="G58">
            <v>0</v>
          </cell>
          <cell r="H58">
            <v>0</v>
          </cell>
          <cell r="I58">
            <v>1010542560</v>
          </cell>
          <cell r="J58">
            <v>0</v>
          </cell>
          <cell r="K58">
            <v>0</v>
          </cell>
          <cell r="L58">
            <v>1010542560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C-4101-1500-24-53107B-4101096-02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F59">
            <v>1570531400</v>
          </cell>
          <cell r="G59">
            <v>0</v>
          </cell>
          <cell r="H59">
            <v>0</v>
          </cell>
          <cell r="I59">
            <v>1570531400</v>
          </cell>
          <cell r="J59">
            <v>0</v>
          </cell>
          <cell r="K59">
            <v>0</v>
          </cell>
          <cell r="L59">
            <v>1570531400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C-4101-1500-24-53107B-4101093-03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F60">
            <v>565355000</v>
          </cell>
          <cell r="G60">
            <v>0</v>
          </cell>
          <cell r="H60">
            <v>0</v>
          </cell>
          <cell r="I60">
            <v>565355000</v>
          </cell>
          <cell r="J60">
            <v>0</v>
          </cell>
          <cell r="K60">
            <v>0</v>
          </cell>
          <cell r="L60">
            <v>565355000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C-4101-1500-24-53107B-4101079-03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F61">
            <v>673695040</v>
          </cell>
          <cell r="G61">
            <v>0</v>
          </cell>
          <cell r="H61">
            <v>0</v>
          </cell>
          <cell r="I61">
            <v>673695040</v>
          </cell>
          <cell r="J61">
            <v>0</v>
          </cell>
          <cell r="K61">
            <v>0</v>
          </cell>
          <cell r="L61">
            <v>673695040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C-4101-1500-24-53107B-4101096-03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F62">
            <v>20111267176</v>
          </cell>
          <cell r="G62">
            <v>0</v>
          </cell>
          <cell r="H62">
            <v>0</v>
          </cell>
          <cell r="I62">
            <v>20111267176</v>
          </cell>
          <cell r="J62">
            <v>0</v>
          </cell>
          <cell r="K62">
            <v>0</v>
          </cell>
          <cell r="L62">
            <v>20111267176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C-4101-1500-24-53107B-4101043-03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F63">
            <v>4325640000</v>
          </cell>
          <cell r="G63">
            <v>0</v>
          </cell>
          <cell r="H63">
            <v>0</v>
          </cell>
          <cell r="I63">
            <v>4325640000</v>
          </cell>
          <cell r="J63">
            <v>0</v>
          </cell>
          <cell r="K63">
            <v>0</v>
          </cell>
          <cell r="L63">
            <v>4325640000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C-4101-1500-24-53107B-4101095-03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F64">
            <v>13372292206</v>
          </cell>
          <cell r="G64">
            <v>0</v>
          </cell>
          <cell r="H64">
            <v>0</v>
          </cell>
          <cell r="I64">
            <v>13372292206</v>
          </cell>
          <cell r="J64">
            <v>0</v>
          </cell>
          <cell r="K64">
            <v>1000000000</v>
          </cell>
          <cell r="L64">
            <v>12372292206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C-4101-1500-25-53107B-4101020-02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ADQUIS. DE BYS - CENTROS REGIONALES DE ATENCIÓN A VÍCTIMAS MODIFICADOS - FORTALECIMIENTO DE LOS CANALES DE ATENCION Y ORIENTACION A LAS VICTIMAS DEL CONFLICTO ARMADO A NIVEL NACIONAL  NACIONAL</v>
          </cell>
          <cell r="F65">
            <v>8159351442</v>
          </cell>
          <cell r="G65">
            <v>100000000</v>
          </cell>
          <cell r="H65">
            <v>0</v>
          </cell>
          <cell r="I65">
            <v>8259351442</v>
          </cell>
          <cell r="J65">
            <v>0</v>
          </cell>
          <cell r="K65">
            <v>2583848225</v>
          </cell>
          <cell r="L65">
            <v>5675503217</v>
          </cell>
          <cell r="M65">
            <v>1910767572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C-4101-1500-25-53107B-4101023-02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ADQUIS. DE BYS - SERVICIO DE ORIENTACIÓN Y COMUNICACIÓN A LAS VÍCTIMAS - FORTALECIMIENTO DE LOS CANALES DE ATENCION Y ORIENTACION A LAS VICTIMAS DEL CONFLICTO ARMADO A NIVEL NACIONAL  NACIONAL</v>
          </cell>
          <cell r="F66">
            <v>97239818721</v>
          </cell>
          <cell r="G66">
            <v>0</v>
          </cell>
          <cell r="H66">
            <v>100000000</v>
          </cell>
          <cell r="I66">
            <v>97139818721</v>
          </cell>
          <cell r="J66">
            <v>0</v>
          </cell>
          <cell r="K66">
            <v>73752845086.240005</v>
          </cell>
          <cell r="L66">
            <v>23386973634.759998</v>
          </cell>
          <cell r="M66">
            <v>67349320375.309998</v>
          </cell>
          <cell r="N66">
            <v>127424685</v>
          </cell>
          <cell r="O66">
            <v>127424685</v>
          </cell>
          <cell r="P66">
            <v>127424685</v>
          </cell>
        </row>
        <row r="67">
          <cell r="A67" t="str">
            <v>C-4101-1500-26-20101I-4101035-02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F67">
            <v>9162261455</v>
          </cell>
          <cell r="G67">
            <v>0</v>
          </cell>
          <cell r="H67">
            <v>0</v>
          </cell>
          <cell r="I67">
            <v>9162261455</v>
          </cell>
          <cell r="J67">
            <v>0</v>
          </cell>
          <cell r="K67">
            <v>7480621390.9200001</v>
          </cell>
          <cell r="L67">
            <v>1681640064.0799999</v>
          </cell>
          <cell r="M67">
            <v>5606388175.3900003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C-4101-1500-26-20101I-4101016-02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F68">
            <v>4692634884</v>
          </cell>
          <cell r="G68">
            <v>0</v>
          </cell>
          <cell r="H68">
            <v>0</v>
          </cell>
          <cell r="I68">
            <v>4692634884</v>
          </cell>
          <cell r="J68">
            <v>0</v>
          </cell>
          <cell r="K68">
            <v>3709648760.2199998</v>
          </cell>
          <cell r="L68">
            <v>982986123.77999997</v>
          </cell>
          <cell r="M68">
            <v>2859493659.8800001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C-4101-1500-26-20101I-4101035-03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F69">
            <v>311654674</v>
          </cell>
          <cell r="G69">
            <v>0</v>
          </cell>
          <cell r="H69">
            <v>0</v>
          </cell>
          <cell r="I69">
            <v>311654674</v>
          </cell>
          <cell r="J69">
            <v>0</v>
          </cell>
          <cell r="K69">
            <v>0</v>
          </cell>
          <cell r="L69">
            <v>311654674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C-4101-1500-26-20113E-4101038-02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0">
            <v>5910863444</v>
          </cell>
          <cell r="G70">
            <v>0</v>
          </cell>
          <cell r="H70">
            <v>0</v>
          </cell>
          <cell r="I70">
            <v>5910863444</v>
          </cell>
          <cell r="J70">
            <v>0</v>
          </cell>
          <cell r="K70">
            <v>3408445480.4699998</v>
          </cell>
          <cell r="L70">
            <v>2502417963.5300002</v>
          </cell>
          <cell r="M70">
            <v>2078978003.77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C-4101-1500-26-20113E-4101038-03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F71">
            <v>1816866517</v>
          </cell>
          <cell r="G71">
            <v>0</v>
          </cell>
          <cell r="H71">
            <v>0</v>
          </cell>
          <cell r="I71">
            <v>1816866517</v>
          </cell>
          <cell r="J71">
            <v>0</v>
          </cell>
          <cell r="K71">
            <v>0</v>
          </cell>
          <cell r="L71">
            <v>1816866517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C-4101-1500-26-53107B-4101038-02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2">
            <v>1347452923</v>
          </cell>
          <cell r="G72">
            <v>0</v>
          </cell>
          <cell r="H72">
            <v>0</v>
          </cell>
          <cell r="I72">
            <v>1347452923</v>
          </cell>
          <cell r="J72">
            <v>0</v>
          </cell>
          <cell r="K72">
            <v>0</v>
          </cell>
          <cell r="L72">
            <v>1347452923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C-4101-1500-27-53107B-4101027-02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ADQUIS. DE BYS - SERVICIO DE ASISTENCIA FUNERARIA - FORTALECIMIENTO DE LAS MEDIDAS DE PREVENCION Y ASISTENCIA PARA LA POBLACION VICTIMA A NIVEL  NACIONAL</v>
          </cell>
          <cell r="F73">
            <v>2438728353</v>
          </cell>
          <cell r="G73">
            <v>0</v>
          </cell>
          <cell r="H73">
            <v>0</v>
          </cell>
          <cell r="I73">
            <v>2438728353</v>
          </cell>
          <cell r="J73">
            <v>0</v>
          </cell>
          <cell r="K73">
            <v>0</v>
          </cell>
          <cell r="L73">
            <v>2438728353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C-4101-1500-27-53107B-4101090-02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F74">
            <v>557686216</v>
          </cell>
          <cell r="G74">
            <v>0</v>
          </cell>
          <cell r="H74">
            <v>0</v>
          </cell>
          <cell r="I74">
            <v>557686216</v>
          </cell>
          <cell r="J74">
            <v>0</v>
          </cell>
          <cell r="K74">
            <v>458498361.5</v>
          </cell>
          <cell r="L74">
            <v>99187854.5</v>
          </cell>
          <cell r="M74">
            <v>434794245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C-4101-1500-27-53107B-4101100-02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ADQUIS. DE BYS - SERVICIO DE ASISTENCIA HUMANITARIA A VÍCTIMAS DEL CONFLICTO ARMADO - FORTALECIMIENTO DE LAS MEDIDAS DE PREVENCION Y ASISTENCIA PARA LA POBLACION VICTIMA A NIVEL  NACIONAL</v>
          </cell>
          <cell r="F75">
            <v>11781041062</v>
          </cell>
          <cell r="G75">
            <v>0</v>
          </cell>
          <cell r="H75">
            <v>0</v>
          </cell>
          <cell r="I75">
            <v>11781041062</v>
          </cell>
          <cell r="J75">
            <v>0</v>
          </cell>
          <cell r="K75">
            <v>11239106308.5</v>
          </cell>
          <cell r="L75">
            <v>541934753.5</v>
          </cell>
          <cell r="M75">
            <v>2632415976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C-4101-1500-27-53107B-4101099-02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ADQUIS. DE BYS - SERVICIO DE AYUDA HUMANITARIA EN PREVENCIÓN, INMEDIATEZ Y  EMERGENCIA EN ESPECIE - FORTALECIMIENTO DE LAS MEDIDAS DE PREVENCION Y ASISTENCIA PARA LA POBLACION VICTIMA A NIVEL  NACIONAL</v>
          </cell>
          <cell r="F76">
            <v>854284348</v>
          </cell>
          <cell r="G76">
            <v>0</v>
          </cell>
          <cell r="H76">
            <v>0</v>
          </cell>
          <cell r="I76">
            <v>854284348</v>
          </cell>
          <cell r="J76">
            <v>0</v>
          </cell>
          <cell r="K76">
            <v>521749081</v>
          </cell>
          <cell r="L76">
            <v>332535267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C-4101-1500-27-53107B-4101027-03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TRANSF. CTES. - SERVICIO DE ASISTENCIA FUNERARIA - FORTALECIMIENTO DE LAS MEDIDAS DE PREVENCION Y ASISTENCIA PARA LA POBLACION VICTIMA A NIVEL NACIONAL</v>
          </cell>
          <cell r="F77">
            <v>1045169293</v>
          </cell>
          <cell r="G77">
            <v>0</v>
          </cell>
          <cell r="H77">
            <v>0</v>
          </cell>
          <cell r="I77">
            <v>1045169293</v>
          </cell>
          <cell r="J77">
            <v>0</v>
          </cell>
          <cell r="K77">
            <v>0</v>
          </cell>
          <cell r="L77">
            <v>1045169293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C-4101-1500-27-53107B-4101090-03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F78">
            <v>7904357230</v>
          </cell>
          <cell r="G78">
            <v>0</v>
          </cell>
          <cell r="H78">
            <v>0</v>
          </cell>
          <cell r="I78">
            <v>7904357230</v>
          </cell>
          <cell r="J78">
            <v>0</v>
          </cell>
          <cell r="K78">
            <v>0</v>
          </cell>
          <cell r="L78">
            <v>7904357230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C-4101-1500-27-53107B-4101099-03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TRANSF. CTES. - SERVICIO DE AYUDA HUMANITARIA EN PREVENCIÓN, INMEDIATEZ Y  EMERGENCIA EN ESPECIE - FORTALECIMIENTO DE LAS MEDIDAS DE PREVENCION Y ASISTENCIA PARA LA POBLACION VICTIMA A NIVEL NACIONAL</v>
          </cell>
          <cell r="F79">
            <v>28082250672</v>
          </cell>
          <cell r="G79">
            <v>0</v>
          </cell>
          <cell r="H79">
            <v>0</v>
          </cell>
          <cell r="I79">
            <v>28082250672</v>
          </cell>
          <cell r="J79">
            <v>0</v>
          </cell>
          <cell r="K79">
            <v>27813119057</v>
          </cell>
          <cell r="L79">
            <v>269131615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C-4101-1500-27-53107B-4101100-03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TRANSF. CTES. - SERVICIO DE ASISTENCIA HUMANITARIA A VÍCTIMAS DEL CONFLICTO ARMADO - FORTALECIMIENTO DE LAS MEDIDAS DE PREVENCION Y ASISTENCIA PARA LA POBLACION VICTIMA A NIVEL NACIONAL</v>
          </cell>
          <cell r="F80">
            <v>478948075014</v>
          </cell>
          <cell r="G80">
            <v>0</v>
          </cell>
          <cell r="H80">
            <v>0</v>
          </cell>
          <cell r="I80">
            <v>478948075014</v>
          </cell>
          <cell r="J80">
            <v>0</v>
          </cell>
          <cell r="K80">
            <v>465239714799</v>
          </cell>
          <cell r="L80">
            <v>13708360215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C-4101-1500-28-53107B-4101091-02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ADQUIS. DE BYS - SERVICIO DE REHABILITACIÓN PSICOSOCIAL A VÍCTIMAS DEL CONFLICTO ARMADO - IMPLEMENTACION DE LAS MEDIDAS DE REPARACION EN LAS VICTIMAS DEL CONFLICTO ARMADO A NIVEL  NACIONAL</v>
          </cell>
          <cell r="F81">
            <v>12687644215</v>
          </cell>
          <cell r="G81">
            <v>0</v>
          </cell>
          <cell r="H81">
            <v>0</v>
          </cell>
          <cell r="I81">
            <v>12687644215</v>
          </cell>
          <cell r="J81">
            <v>0</v>
          </cell>
          <cell r="K81">
            <v>4754967391.2799997</v>
          </cell>
          <cell r="L81">
            <v>7932676823.7200003</v>
          </cell>
          <cell r="M81">
            <v>1108545720.22</v>
          </cell>
          <cell r="N81">
            <v>3153731.54</v>
          </cell>
          <cell r="O81">
            <v>3153731.54</v>
          </cell>
          <cell r="P81">
            <v>3153731.54</v>
          </cell>
        </row>
        <row r="82">
          <cell r="A82" t="str">
            <v>C-4101-1500-28-53107B-4101029-02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ADQUIS. DE BYS - SERVICIOS PARA LA INDEMNIZACIÓN ADMINISTRATIVA Y JUDICIAL - IMPLEMENTACION DE LAS MEDIDAS DE REPARACION EN LAS VICTIMAS DEL CONFLICTO ARMADO A NIVEL  NACIONAL</v>
          </cell>
          <cell r="F82">
            <v>76547630244</v>
          </cell>
          <cell r="G82">
            <v>0</v>
          </cell>
          <cell r="H82">
            <v>0</v>
          </cell>
          <cell r="I82">
            <v>76547630244</v>
          </cell>
          <cell r="J82">
            <v>0</v>
          </cell>
          <cell r="K82">
            <v>51607373057.860001</v>
          </cell>
          <cell r="L82">
            <v>24940257186.139999</v>
          </cell>
          <cell r="M82">
            <v>47943442266.860001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C-4101-1500-28-53107B-4101066-02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F83">
            <v>4532945916</v>
          </cell>
          <cell r="G83">
            <v>0</v>
          </cell>
          <cell r="H83">
            <v>0</v>
          </cell>
          <cell r="I83">
            <v>4532945916</v>
          </cell>
          <cell r="J83">
            <v>0</v>
          </cell>
          <cell r="K83">
            <v>0</v>
          </cell>
          <cell r="L83">
            <v>4532945916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C-4101-1500-28-53107B-4101092-02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ADQUIS. DE BYS - SERVICIOS DE SATISFACCIÓN Y GARANTÍAS DE NO REPETICIÓN A VÍCTIMAS DEL CONFLICTO ARMADO - IMPLEMENTACION DE LAS MEDIDAS DE REPARACION EN LAS VICTIMAS DEL CONFLICTO ARMADO A NIVEL  NACIONAL</v>
          </cell>
          <cell r="F84">
            <v>8510869954</v>
          </cell>
          <cell r="G84">
            <v>0</v>
          </cell>
          <cell r="H84">
            <v>0</v>
          </cell>
          <cell r="I84">
            <v>8510869954</v>
          </cell>
          <cell r="J84">
            <v>0</v>
          </cell>
          <cell r="K84">
            <v>2577566771.3899999</v>
          </cell>
          <cell r="L84">
            <v>5933303182.6099997</v>
          </cell>
          <cell r="M84">
            <v>1236830179.1099999</v>
          </cell>
          <cell r="N84">
            <v>2696458</v>
          </cell>
          <cell r="O84">
            <v>2696458</v>
          </cell>
          <cell r="P84">
            <v>2696458</v>
          </cell>
        </row>
        <row r="85">
          <cell r="A85" t="str">
            <v>C-4101-1500-28-53107B-4101037-02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ADQUIS. DE BYS - SERVICIO DE IMPLEMENTACIÓN DE MEDIDAS DEL PLAN DE REPARACIÓN COLECTIVA - IMPLEMENTACION DE LAS MEDIDAS DE REPARACION EN LAS VICTIMAS DEL CONFLICTO ARMADO A NIVEL  NACIONAL</v>
          </cell>
          <cell r="F85">
            <v>51413293849</v>
          </cell>
          <cell r="G85">
            <v>0</v>
          </cell>
          <cell r="H85">
            <v>0</v>
          </cell>
          <cell r="I85">
            <v>51413293849</v>
          </cell>
          <cell r="J85">
            <v>0</v>
          </cell>
          <cell r="K85">
            <v>9299428290.7700005</v>
          </cell>
          <cell r="L85">
            <v>42113865558.230003</v>
          </cell>
          <cell r="M85">
            <v>6047194921.6300001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C-4101-1500-28-53107B-4101092-03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TRANSF. CTES. - SERVICIOS DE SATISFACCIÓN Y GARANTÍAS DE NO REPETICIÓN A VÍCTIMAS DEL CONFLICTO ARMADO - IMPLEMENTACION DE LAS MEDIDAS DE REPARACION EN LAS VICTIMAS DEL CONFLICTO ARMADO A NIVEL  NACIONAL</v>
          </cell>
          <cell r="F86">
            <v>2033646395</v>
          </cell>
          <cell r="G86">
            <v>0</v>
          </cell>
          <cell r="H86">
            <v>0</v>
          </cell>
          <cell r="I86">
            <v>2033646395</v>
          </cell>
          <cell r="J86">
            <v>0</v>
          </cell>
          <cell r="K86">
            <v>0</v>
          </cell>
          <cell r="L86">
            <v>2033646395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C-4101-1500-28-53107B-4101065-03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TRANSF. CTES. - SERVICIOS DE APOYO FINANCIERO PARA LA RESTITUCIÓN DE CRÉDITOS Y PASIVOS - IMPLEMENTACION DE LAS MEDIDAS DE REPARACION EN LAS VICTIMAS DEL CONFLICTO ARMADO A NIVEL  NACIONAL</v>
          </cell>
          <cell r="F87">
            <v>1732048000</v>
          </cell>
          <cell r="G87">
            <v>0</v>
          </cell>
          <cell r="H87">
            <v>0</v>
          </cell>
          <cell r="I87">
            <v>1732048000</v>
          </cell>
          <cell r="J87">
            <v>0</v>
          </cell>
          <cell r="K87">
            <v>0</v>
          </cell>
          <cell r="L87">
            <v>1732048000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C-4101-1500-28-53107B-4101066-03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TRANSF. CTES. - SERVICIOS DE ASISTENCIA TÉCNICA PARA LA IMPLEMENTACIÓN DE LA RUTA DE REPARACIÓN COLECTIVA - IMPLEMENTACION DE LAS MEDIDAS DE REPARACION EN LAS VICTIMAS DEL CONFLICTO ARMADO A NIVEL  NACIONAL</v>
          </cell>
          <cell r="F88">
            <v>3021963945</v>
          </cell>
          <cell r="G88">
            <v>0</v>
          </cell>
          <cell r="H88">
            <v>0</v>
          </cell>
          <cell r="I88">
            <v>3021963945</v>
          </cell>
          <cell r="J88">
            <v>0</v>
          </cell>
          <cell r="K88">
            <v>0</v>
          </cell>
          <cell r="L88">
            <v>3021963945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C-4101-1500-28-53107B-4101029-03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TRANSF. CTES. - SERVICIOS PARA LA INDEMNIZACIÓN ADMINISTRATIVA Y JUDICIAL - IMPLEMENTACION DE LAS MEDIDAS DE REPARACION EN LAS VICTIMAS DEL CONFLICTO ARMADO A NIVEL  NACIONAL</v>
          </cell>
          <cell r="F89">
            <v>1246548617455</v>
          </cell>
          <cell r="G89">
            <v>0</v>
          </cell>
          <cell r="H89">
            <v>0</v>
          </cell>
          <cell r="I89">
            <v>1246548617455</v>
          </cell>
          <cell r="J89">
            <v>0</v>
          </cell>
          <cell r="K89">
            <v>1246548617455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C-4101-1500-28-53107B-4101091-03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TRANSF. CTES. - SERVICIO DE REHABILITACIÓN PSICOSOCIAL A VÍCTIMAS DEL CONFLICTO ARMADO - IMPLEMENTACION DE LAS MEDIDAS DE REPARACION EN LAS VICTIMAS DEL CONFLICTO ARMADO A NIVEL NACIONAL</v>
          </cell>
          <cell r="F90">
            <v>892558447</v>
          </cell>
          <cell r="G90">
            <v>0</v>
          </cell>
          <cell r="H90">
            <v>0</v>
          </cell>
          <cell r="I90">
            <v>892558447</v>
          </cell>
          <cell r="J90">
            <v>0</v>
          </cell>
          <cell r="K90">
            <v>0</v>
          </cell>
          <cell r="L90">
            <v>892558447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C-4101-1500-28-53107B-4101037-03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TRANSF. CTES. - SERVICIO DE IMPLEMENTACIÓN DE MEDIDAS DEL PLAN DE REPARACIÓN COLECTIVA - IMPLEMENTACION DE LAS MEDIDAS DE REPARACION EN LAS VICTIMAS DEL CONFLICTO ARMADO A NIVEL  NACIONAL</v>
          </cell>
          <cell r="F91">
            <v>36362136719</v>
          </cell>
          <cell r="G91">
            <v>0</v>
          </cell>
          <cell r="H91">
            <v>0</v>
          </cell>
          <cell r="I91">
            <v>36362136719</v>
          </cell>
          <cell r="J91">
            <v>0</v>
          </cell>
          <cell r="K91">
            <v>0</v>
          </cell>
          <cell r="L91">
            <v>36362136719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C-4101-1500-29-53107B-4101025-02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F92">
            <v>1447551935</v>
          </cell>
          <cell r="G92">
            <v>0</v>
          </cell>
          <cell r="H92">
            <v>0</v>
          </cell>
          <cell r="I92">
            <v>1447551935</v>
          </cell>
          <cell r="J92">
            <v>0</v>
          </cell>
          <cell r="K92">
            <v>630043914.47000003</v>
          </cell>
          <cell r="L92">
            <v>817508020.52999997</v>
          </cell>
          <cell r="M92">
            <v>257088713.91999999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C-4101-1500-29-53107B-4101039-02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F93">
            <v>1599540243</v>
          </cell>
          <cell r="G93">
            <v>0</v>
          </cell>
          <cell r="H93">
            <v>0</v>
          </cell>
          <cell r="I93">
            <v>1599540243</v>
          </cell>
          <cell r="J93">
            <v>0</v>
          </cell>
          <cell r="K93">
            <v>41133536</v>
          </cell>
          <cell r="L93">
            <v>1558406707</v>
          </cell>
          <cell r="M93">
            <v>9500000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C-4101-1500-29-53107B-4101037-02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F94">
            <v>26119564029</v>
          </cell>
          <cell r="G94">
            <v>0</v>
          </cell>
          <cell r="H94">
            <v>0</v>
          </cell>
          <cell r="I94">
            <v>26119564029</v>
          </cell>
          <cell r="J94">
            <v>0</v>
          </cell>
          <cell r="K94">
            <v>2694273643.46</v>
          </cell>
          <cell r="L94">
            <v>23425290385.540001</v>
          </cell>
          <cell r="M94">
            <v>778848150.89999998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C-4101-1500-29-53107B-4101105-02</v>
          </cell>
          <cell r="B95" t="str">
            <v>Nación</v>
          </cell>
          <cell r="C95" t="str">
            <v>10</v>
          </cell>
          <cell r="D95" t="str">
            <v>CSF</v>
          </cell>
          <cell r="E95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F95">
            <v>29989477740</v>
          </cell>
          <cell r="G95">
            <v>0</v>
          </cell>
          <cell r="H95">
            <v>0</v>
          </cell>
          <cell r="I95">
            <v>29989477740</v>
          </cell>
          <cell r="J95">
            <v>0</v>
          </cell>
          <cell r="K95">
            <v>4567730345.8400002</v>
          </cell>
          <cell r="L95">
            <v>25421747394.16</v>
          </cell>
          <cell r="M95">
            <v>2769214810.5999999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C-4101-1500-29-53107B-4101037-03</v>
          </cell>
          <cell r="B96" t="str">
            <v>Nación</v>
          </cell>
          <cell r="C96" t="str">
            <v>10</v>
          </cell>
          <cell r="D96" t="str">
            <v>CSF</v>
          </cell>
          <cell r="E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F96">
            <v>37812359225</v>
          </cell>
          <cell r="G96">
            <v>0</v>
          </cell>
          <cell r="H96">
            <v>0</v>
          </cell>
          <cell r="I96">
            <v>37812359225</v>
          </cell>
          <cell r="J96">
            <v>0</v>
          </cell>
          <cell r="K96">
            <v>1103713000</v>
          </cell>
          <cell r="L96">
            <v>36708646225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C-4101-1500-29-53107B-4101039-03</v>
          </cell>
          <cell r="B97" t="str">
            <v>Nación</v>
          </cell>
          <cell r="C97" t="str">
            <v>10</v>
          </cell>
          <cell r="D97" t="str">
            <v>CSF</v>
          </cell>
          <cell r="E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F97">
            <v>4666666600</v>
          </cell>
          <cell r="G97">
            <v>0</v>
          </cell>
          <cell r="H97">
            <v>0</v>
          </cell>
          <cell r="I97">
            <v>4666666600</v>
          </cell>
          <cell r="J97">
            <v>0</v>
          </cell>
          <cell r="K97">
            <v>0</v>
          </cell>
          <cell r="L97">
            <v>4666666600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C-4101-1500-29-53107B-4101025-03</v>
          </cell>
          <cell r="B98" t="str">
            <v>Nación</v>
          </cell>
          <cell r="C98" t="str">
            <v>10</v>
          </cell>
          <cell r="D98" t="str">
            <v>CSF</v>
          </cell>
          <cell r="E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F98">
            <v>14273552806</v>
          </cell>
          <cell r="G98">
            <v>0</v>
          </cell>
          <cell r="H98">
            <v>0</v>
          </cell>
          <cell r="I98">
            <v>14273552806</v>
          </cell>
          <cell r="J98">
            <v>0</v>
          </cell>
          <cell r="K98">
            <v>13896276461</v>
          </cell>
          <cell r="L98">
            <v>377276345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C-4101-1500-29-53107B-4101105-03</v>
          </cell>
          <cell r="B99" t="str">
            <v>Nación</v>
          </cell>
          <cell r="C99" t="str">
            <v>10</v>
          </cell>
          <cell r="D99" t="str">
            <v>CSF</v>
          </cell>
          <cell r="E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F99">
            <v>3600000000</v>
          </cell>
          <cell r="G99">
            <v>0</v>
          </cell>
          <cell r="H99">
            <v>0</v>
          </cell>
          <cell r="I99">
            <v>3600000000</v>
          </cell>
          <cell r="J99">
            <v>0</v>
          </cell>
          <cell r="K99">
            <v>0</v>
          </cell>
          <cell r="L99">
            <v>3600000000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C-4199-1500-4-53105D-4199062-02</v>
          </cell>
          <cell r="B100" t="str">
            <v>Nación</v>
          </cell>
          <cell r="C100" t="str">
            <v>10</v>
          </cell>
          <cell r="D100" t="str">
            <v>CSF</v>
          </cell>
          <cell r="E100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F100">
            <v>31675788436</v>
          </cell>
          <cell r="G100">
            <v>0</v>
          </cell>
          <cell r="H100">
            <v>0</v>
          </cell>
          <cell r="I100">
            <v>31675788436</v>
          </cell>
          <cell r="J100">
            <v>0</v>
          </cell>
          <cell r="K100">
            <v>25021118022.34</v>
          </cell>
          <cell r="L100">
            <v>6654670413.6599998</v>
          </cell>
          <cell r="M100">
            <v>24735789214.34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C-4199-1500-4-53105D-4199060-02</v>
          </cell>
          <cell r="B101" t="str">
            <v>Nación</v>
          </cell>
          <cell r="C101" t="str">
            <v>10</v>
          </cell>
          <cell r="D101" t="str">
            <v>CSF</v>
          </cell>
          <cell r="E101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F101">
            <v>3234451045</v>
          </cell>
          <cell r="G101">
            <v>0</v>
          </cell>
          <cell r="H101">
            <v>0</v>
          </cell>
          <cell r="I101">
            <v>3234451045</v>
          </cell>
          <cell r="J101">
            <v>0</v>
          </cell>
          <cell r="K101">
            <v>2490715351</v>
          </cell>
          <cell r="L101">
            <v>743735694</v>
          </cell>
          <cell r="M101">
            <v>1350802239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C-4199-1500-5-53105B-4199064-02</v>
          </cell>
          <cell r="B102" t="str">
            <v>Nación</v>
          </cell>
          <cell r="C102" t="str">
            <v>10</v>
          </cell>
          <cell r="D102" t="str">
            <v>CSF</v>
          </cell>
          <cell r="E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F102">
            <v>9309072747</v>
          </cell>
          <cell r="G102">
            <v>0</v>
          </cell>
          <cell r="H102">
            <v>0</v>
          </cell>
          <cell r="I102">
            <v>9309072747</v>
          </cell>
          <cell r="J102">
            <v>0</v>
          </cell>
          <cell r="K102">
            <v>5285641161.0600004</v>
          </cell>
          <cell r="L102">
            <v>4023431585.9400001</v>
          </cell>
          <cell r="M102">
            <v>2840490882.6599998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C-4199-1500-5-53105B-4199052-02</v>
          </cell>
          <cell r="B103" t="str">
            <v>Nación</v>
          </cell>
          <cell r="C103" t="str">
            <v>10</v>
          </cell>
          <cell r="D103" t="str">
            <v>CSF</v>
          </cell>
          <cell r="E103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F103">
            <v>19012568154</v>
          </cell>
          <cell r="G103">
            <v>0</v>
          </cell>
          <cell r="H103">
            <v>0</v>
          </cell>
          <cell r="I103">
            <v>19012568154</v>
          </cell>
          <cell r="J103">
            <v>0</v>
          </cell>
          <cell r="K103">
            <v>18857719459.709999</v>
          </cell>
          <cell r="L103">
            <v>154848694.28999999</v>
          </cell>
          <cell r="M103">
            <v>18440467054.68</v>
          </cell>
          <cell r="N103">
            <v>8910717.9700000007</v>
          </cell>
          <cell r="O103">
            <v>378889</v>
          </cell>
          <cell r="P103">
            <v>378889</v>
          </cell>
        </row>
        <row r="104">
          <cell r="A104" t="str">
            <v>C-4199-1500-5-53105B-4199057-02</v>
          </cell>
          <cell r="B104" t="str">
            <v>Nación</v>
          </cell>
          <cell r="C104" t="str">
            <v>10</v>
          </cell>
          <cell r="D104" t="str">
            <v>CSF</v>
          </cell>
          <cell r="E104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F104">
            <v>1690470584</v>
          </cell>
          <cell r="G104">
            <v>0</v>
          </cell>
          <cell r="H104">
            <v>0</v>
          </cell>
          <cell r="I104">
            <v>1690470584</v>
          </cell>
          <cell r="J104">
            <v>0</v>
          </cell>
          <cell r="K104">
            <v>1344805965.6099999</v>
          </cell>
          <cell r="L104">
            <v>345664618.38999999</v>
          </cell>
          <cell r="M104">
            <v>527427647.91000003</v>
          </cell>
          <cell r="N104">
            <v>0</v>
          </cell>
          <cell r="O104">
            <v>0</v>
          </cell>
          <cell r="P1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  <cell r="X2">
            <v>12352992080</v>
          </cell>
          <cell r="Y2">
            <v>12352992080</v>
          </cell>
          <cell r="Z2">
            <v>12352992080</v>
          </cell>
          <cell r="AA2">
            <v>12352992080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  <cell r="X3">
            <v>20350335</v>
          </cell>
          <cell r="Y3">
            <v>20350335</v>
          </cell>
          <cell r="Z3">
            <v>20350335</v>
          </cell>
          <cell r="AA3">
            <v>20350335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  <cell r="X4">
            <v>224980</v>
          </cell>
          <cell r="Y4">
            <v>224980</v>
          </cell>
          <cell r="Z4">
            <v>224980</v>
          </cell>
          <cell r="AA4">
            <v>224980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  <cell r="X5">
            <v>394200</v>
          </cell>
          <cell r="Y5">
            <v>394200</v>
          </cell>
          <cell r="Z5">
            <v>394200</v>
          </cell>
          <cell r="AA5">
            <v>394200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  <cell r="X6">
            <v>68908215</v>
          </cell>
          <cell r="Y6">
            <v>68908215</v>
          </cell>
          <cell r="Z6">
            <v>68908215</v>
          </cell>
          <cell r="AA6">
            <v>68908215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  <cell r="X7">
            <v>366379257</v>
          </cell>
          <cell r="Y7">
            <v>366379257</v>
          </cell>
          <cell r="Z7">
            <v>366379257</v>
          </cell>
          <cell r="AA7">
            <v>366379257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  <cell r="X9">
            <v>20201049</v>
          </cell>
          <cell r="Y9">
            <v>20201049</v>
          </cell>
          <cell r="Z9">
            <v>20201049</v>
          </cell>
          <cell r="AA9">
            <v>20201049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  <cell r="X10">
            <v>363413813</v>
          </cell>
          <cell r="Y10">
            <v>363413813</v>
          </cell>
          <cell r="Z10">
            <v>363413813</v>
          </cell>
          <cell r="AA10">
            <v>363413813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  <cell r="X11">
            <v>1030301521</v>
          </cell>
          <cell r="Y11">
            <v>1030301521</v>
          </cell>
          <cell r="Z11">
            <v>1030301521</v>
          </cell>
          <cell r="AA11">
            <v>1030301521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  <cell r="X12">
            <v>740825842</v>
          </cell>
          <cell r="Y12">
            <v>740825842</v>
          </cell>
          <cell r="Z12">
            <v>740825842</v>
          </cell>
          <cell r="AA12">
            <v>740825842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  <cell r="X13">
            <v>1139624866</v>
          </cell>
          <cell r="Y13">
            <v>1139624866</v>
          </cell>
          <cell r="Z13">
            <v>1139624866</v>
          </cell>
          <cell r="AA13">
            <v>1139624866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  <cell r="X14">
            <v>325039400</v>
          </cell>
          <cell r="Y14">
            <v>325039400</v>
          </cell>
          <cell r="Z14">
            <v>325039400</v>
          </cell>
          <cell r="AA14">
            <v>325039400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  <cell r="X15">
            <v>226253600</v>
          </cell>
          <cell r="Y15">
            <v>226253600</v>
          </cell>
          <cell r="Z15">
            <v>226253600</v>
          </cell>
          <cell r="AA15">
            <v>226253600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  <cell r="X16">
            <v>243803300</v>
          </cell>
          <cell r="Y16">
            <v>243803300</v>
          </cell>
          <cell r="Z16">
            <v>243803300</v>
          </cell>
          <cell r="AA16">
            <v>243803300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  <cell r="X17">
            <v>162568400</v>
          </cell>
          <cell r="Y17">
            <v>162568400</v>
          </cell>
          <cell r="Z17">
            <v>162568400</v>
          </cell>
          <cell r="AA17">
            <v>162568400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  <cell r="X18">
            <v>388590341</v>
          </cell>
          <cell r="Y18">
            <v>388160361</v>
          </cell>
          <cell r="Z18">
            <v>388160361</v>
          </cell>
          <cell r="AA18">
            <v>388160361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  <cell r="X19">
            <v>147617507</v>
          </cell>
          <cell r="Y19">
            <v>147617507</v>
          </cell>
          <cell r="Z19">
            <v>147617507</v>
          </cell>
          <cell r="AA19">
            <v>147617507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  <cell r="X20">
            <v>38451882</v>
          </cell>
          <cell r="Y20">
            <v>38451882</v>
          </cell>
          <cell r="Z20">
            <v>38451882</v>
          </cell>
          <cell r="AA20">
            <v>38451882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  <cell r="X21">
            <v>709253151</v>
          </cell>
          <cell r="Y21">
            <v>709253151</v>
          </cell>
          <cell r="Z21">
            <v>709253151</v>
          </cell>
          <cell r="AA21">
            <v>709253151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  <cell r="X23">
            <v>95206755</v>
          </cell>
          <cell r="Y23">
            <v>93956663</v>
          </cell>
          <cell r="Z23">
            <v>93956663</v>
          </cell>
          <cell r="AA23">
            <v>93956663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  <cell r="X24">
            <v>7288564</v>
          </cell>
          <cell r="Y24">
            <v>7288564</v>
          </cell>
          <cell r="Z24">
            <v>7288564</v>
          </cell>
          <cell r="AA24">
            <v>7288564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  <cell r="X28">
            <v>500000</v>
          </cell>
          <cell r="Y28">
            <v>500000</v>
          </cell>
          <cell r="Z28">
            <v>500000</v>
          </cell>
          <cell r="AA28">
            <v>500000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  <cell r="X30">
            <v>300000</v>
          </cell>
          <cell r="Y30">
            <v>300000</v>
          </cell>
          <cell r="Z30">
            <v>300000</v>
          </cell>
          <cell r="AA30">
            <v>300000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  <cell r="X31">
            <v>800000</v>
          </cell>
          <cell r="Y31">
            <v>800000</v>
          </cell>
          <cell r="Z31">
            <v>800000</v>
          </cell>
          <cell r="AA31">
            <v>800000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  <cell r="X32">
            <v>5355400</v>
          </cell>
          <cell r="Y32">
            <v>1000000</v>
          </cell>
          <cell r="Z32">
            <v>1000000</v>
          </cell>
          <cell r="AA32">
            <v>1000000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  <cell r="X34">
            <v>1327183189.22</v>
          </cell>
          <cell r="Y34">
            <v>38816475</v>
          </cell>
          <cell r="Z34">
            <v>38816475</v>
          </cell>
          <cell r="AA34">
            <v>38816475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  <cell r="X35">
            <v>1787934665.79</v>
          </cell>
          <cell r="Y35">
            <v>428696125.30000001</v>
          </cell>
          <cell r="Z35">
            <v>428696125.30000001</v>
          </cell>
          <cell r="AA35">
            <v>428696125.30000001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  <cell r="X37">
            <v>1000000</v>
          </cell>
          <cell r="Y37">
            <v>1000000</v>
          </cell>
          <cell r="Z37">
            <v>1000000</v>
          </cell>
          <cell r="AA37">
            <v>1000000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  <cell r="X38">
            <v>77569640</v>
          </cell>
          <cell r="Y38">
            <v>77569640</v>
          </cell>
          <cell r="Z38">
            <v>77569640</v>
          </cell>
          <cell r="AA38">
            <v>77569640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  <cell r="X40">
            <v>4954775206</v>
          </cell>
          <cell r="Y40">
            <v>677773454</v>
          </cell>
          <cell r="Z40">
            <v>677773454</v>
          </cell>
          <cell r="AA40">
            <v>677773454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  <cell r="X41">
            <v>5622552689.3500004</v>
          </cell>
          <cell r="Y41">
            <v>430795723.35000002</v>
          </cell>
          <cell r="Z41">
            <v>430795723.35000002</v>
          </cell>
          <cell r="AA41">
            <v>430795723.35000002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  <cell r="X42">
            <v>5052536687</v>
          </cell>
          <cell r="Y42">
            <v>492557277</v>
          </cell>
          <cell r="Z42">
            <v>492557277</v>
          </cell>
          <cell r="AA42">
            <v>492557277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  <cell r="X44">
            <v>2125363580.5999999</v>
          </cell>
          <cell r="Y44">
            <v>734019836.57000005</v>
          </cell>
          <cell r="Z44">
            <v>734019836.57000005</v>
          </cell>
          <cell r="AA44">
            <v>734019836.57000005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  <cell r="X45">
            <v>800000</v>
          </cell>
          <cell r="Y45">
            <v>800000</v>
          </cell>
          <cell r="Z45">
            <v>800000</v>
          </cell>
          <cell r="AA45">
            <v>800000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  <cell r="X46">
            <v>1000000</v>
          </cell>
          <cell r="Y46">
            <v>1000000</v>
          </cell>
          <cell r="Z46">
            <v>1000000</v>
          </cell>
          <cell r="AA46">
            <v>1000000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  <cell r="X47">
            <v>1347930</v>
          </cell>
          <cell r="Y47">
            <v>1347930</v>
          </cell>
          <cell r="Z47">
            <v>1347930</v>
          </cell>
          <cell r="AA47">
            <v>1347930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  <cell r="X48">
            <v>639053985.17999995</v>
          </cell>
          <cell r="Y48">
            <v>418641801.18000001</v>
          </cell>
          <cell r="Z48">
            <v>418641801.18000001</v>
          </cell>
          <cell r="AA48">
            <v>418641801.18000001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  <cell r="X49">
            <v>126545867</v>
          </cell>
          <cell r="Y49">
            <v>126545867</v>
          </cell>
          <cell r="Z49">
            <v>126545867</v>
          </cell>
          <cell r="AA49">
            <v>126545867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  <cell r="X50">
            <v>27463354</v>
          </cell>
          <cell r="Y50">
            <v>27463354</v>
          </cell>
          <cell r="Z50">
            <v>27463354</v>
          </cell>
          <cell r="AA50">
            <v>27463354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  <cell r="X51">
            <v>2600000</v>
          </cell>
          <cell r="Y51">
            <v>2600000</v>
          </cell>
          <cell r="Z51">
            <v>2600000</v>
          </cell>
          <cell r="AA51">
            <v>2600000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  <cell r="X54">
            <v>26713171024.200001</v>
          </cell>
          <cell r="Y54">
            <v>4702219975.3599997</v>
          </cell>
          <cell r="Z54">
            <v>4702219975.3599997</v>
          </cell>
          <cell r="AA54">
            <v>4702219975.3599997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  <cell r="X55">
            <v>2215677095.5999999</v>
          </cell>
          <cell r="Y55">
            <v>333788586</v>
          </cell>
          <cell r="Z55">
            <v>333788586</v>
          </cell>
          <cell r="AA55">
            <v>333788586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  <cell r="X56">
            <v>4555214755.3100004</v>
          </cell>
          <cell r="Y56">
            <v>296378480</v>
          </cell>
          <cell r="Z56">
            <v>296378480</v>
          </cell>
          <cell r="AA56">
            <v>296378480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  <cell r="X60">
            <v>1002300000</v>
          </cell>
          <cell r="Y60">
            <v>1002300000</v>
          </cell>
          <cell r="Z60">
            <v>1002300000</v>
          </cell>
          <cell r="AA60">
            <v>1002300000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  <cell r="X63">
            <v>1000000000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  <cell r="X64">
            <v>32422000</v>
          </cell>
          <cell r="Y64">
            <v>32422000</v>
          </cell>
          <cell r="Z64">
            <v>32422000</v>
          </cell>
          <cell r="AA64">
            <v>32422000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  <cell r="X65">
            <v>71506454683.050003</v>
          </cell>
          <cell r="Y65">
            <v>12480185788.35</v>
          </cell>
          <cell r="Z65">
            <v>12480185788.35</v>
          </cell>
          <cell r="AA65">
            <v>12480185788.35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  <cell r="X66">
            <v>2422405691</v>
          </cell>
          <cell r="Y66">
            <v>723857207.02999997</v>
          </cell>
          <cell r="Z66">
            <v>723857207.02999997</v>
          </cell>
          <cell r="AA66">
            <v>723857207.02999997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  <cell r="X67">
            <v>6775940106.79</v>
          </cell>
          <cell r="Y67">
            <v>1067022638.4</v>
          </cell>
          <cell r="Z67">
            <v>1067022638.4</v>
          </cell>
          <cell r="AA67">
            <v>1067022638.4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  <cell r="X68">
            <v>3099908969.8800001</v>
          </cell>
          <cell r="Y68">
            <v>325617843</v>
          </cell>
          <cell r="Z68">
            <v>325617843</v>
          </cell>
          <cell r="AA68">
            <v>325617843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  <cell r="X70">
            <v>2747570222.77</v>
          </cell>
          <cell r="Y70">
            <v>269047384</v>
          </cell>
          <cell r="Z70">
            <v>269047384</v>
          </cell>
          <cell r="AA70">
            <v>269047384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  <cell r="X73">
            <v>434794245</v>
          </cell>
          <cell r="Y73">
            <v>106039748</v>
          </cell>
          <cell r="Z73">
            <v>106039748</v>
          </cell>
          <cell r="AA73">
            <v>106039748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  <cell r="X74">
            <v>11198413861</v>
          </cell>
          <cell r="Y74">
            <v>575814200</v>
          </cell>
          <cell r="Z74">
            <v>575814200</v>
          </cell>
          <cell r="AA74">
            <v>575814200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  <cell r="X78">
            <v>27813119057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  <cell r="X79">
            <v>106183078000</v>
          </cell>
          <cell r="Y79">
            <v>91133078000</v>
          </cell>
          <cell r="Z79">
            <v>91133078000</v>
          </cell>
          <cell r="AA79">
            <v>91133078000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  <cell r="X81">
            <v>52965356085.860001</v>
          </cell>
          <cell r="Y81">
            <v>6348174773.8999996</v>
          </cell>
          <cell r="Z81">
            <v>6348174773.8999996</v>
          </cell>
          <cell r="AA81">
            <v>6348174773.8999996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  <cell r="X82">
            <v>9695654299.9699993</v>
          </cell>
          <cell r="Y82">
            <v>1058996272.34</v>
          </cell>
          <cell r="Z82">
            <v>1058996272.34</v>
          </cell>
          <cell r="AA82">
            <v>1058996272.34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  <cell r="X84">
            <v>7265186084.4200001</v>
          </cell>
          <cell r="Y84">
            <v>263851990.74000001</v>
          </cell>
          <cell r="Z84">
            <v>263851990.74000001</v>
          </cell>
          <cell r="AA84">
            <v>263851990.74000001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  <cell r="X85">
            <v>3028564274.9299998</v>
          </cell>
          <cell r="Y85">
            <v>221548803.81999999</v>
          </cell>
          <cell r="Z85">
            <v>221548803.81999999</v>
          </cell>
          <cell r="AA85">
            <v>221548803.81999999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  <cell r="X92">
            <v>870330177.91999996</v>
          </cell>
          <cell r="Y92">
            <v>15974179</v>
          </cell>
          <cell r="Z92">
            <v>15974179</v>
          </cell>
          <cell r="AA92">
            <v>15974179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  <cell r="X93">
            <v>4608984090.6000004</v>
          </cell>
          <cell r="Y93">
            <v>381454850</v>
          </cell>
          <cell r="Z93">
            <v>381454850</v>
          </cell>
          <cell r="AA93">
            <v>381454850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  <cell r="X94">
            <v>6044182538.8999996</v>
          </cell>
          <cell r="Y94">
            <v>120043956</v>
          </cell>
          <cell r="Z94">
            <v>120043956</v>
          </cell>
          <cell r="AA94">
            <v>120043956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  <cell r="X95">
            <v>175872780</v>
          </cell>
          <cell r="Y95">
            <v>1268620</v>
          </cell>
          <cell r="Z95">
            <v>1268620</v>
          </cell>
          <cell r="AA95">
            <v>1268620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  <cell r="X98">
            <v>13896276461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  <cell r="X100">
            <v>2642755246</v>
          </cell>
          <cell r="Y100">
            <v>426364768.87</v>
          </cell>
          <cell r="Z100">
            <v>426364768.87</v>
          </cell>
          <cell r="AA100">
            <v>426364768.87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  <cell r="X101">
            <v>24981585968.689999</v>
          </cell>
          <cell r="Y101">
            <v>7964635369.5100002</v>
          </cell>
          <cell r="Z101">
            <v>7964635369.5100002</v>
          </cell>
          <cell r="AA101">
            <v>7964635369.5100002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  <cell r="X102">
            <v>5828126744.6599998</v>
          </cell>
          <cell r="Y102">
            <v>495930319</v>
          </cell>
          <cell r="Z102">
            <v>495930319</v>
          </cell>
          <cell r="AA102">
            <v>495930319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  <cell r="X103">
            <v>1236524045.9100001</v>
          </cell>
          <cell r="Y103">
            <v>82591975</v>
          </cell>
          <cell r="Z103">
            <v>82591975</v>
          </cell>
          <cell r="AA103">
            <v>82591975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  <cell r="X104">
            <v>18684188343.459999</v>
          </cell>
          <cell r="Y104">
            <v>3469008371.75</v>
          </cell>
          <cell r="Z104">
            <v>3469008371.75</v>
          </cell>
          <cell r="AA104">
            <v>3469008371.75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6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46" sqref="K146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9" customFormat="1" ht="31.5" customHeight="1" x14ac:dyDescent="0.25">
      <c r="A2" s="39" t="s">
        <v>295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7" t="s">
        <v>17</v>
      </c>
      <c r="B4" s="37"/>
      <c r="C4" s="37"/>
      <c r="D4" s="37"/>
      <c r="E4" s="37"/>
      <c r="F4" s="17">
        <f>+F5+F34+F67+F78</f>
        <v>1983243606600</v>
      </c>
      <c r="G4" s="17">
        <f>+G5+G34+G67+G78</f>
        <v>16322166897.939999</v>
      </c>
      <c r="H4" s="17">
        <f>+H5+H34+H67+H78</f>
        <v>4642142897.9400005</v>
      </c>
      <c r="I4" s="17">
        <f>+I5+I34+I67+I78</f>
        <v>1994923630600</v>
      </c>
      <c r="J4" s="17">
        <f t="shared" ref="J4:P4" si="0">+J5+J34+J67+J78</f>
        <v>0</v>
      </c>
      <c r="K4" s="17">
        <f t="shared" si="0"/>
        <v>1870000497306.3601</v>
      </c>
      <c r="L4" s="17">
        <f t="shared" si="0"/>
        <v>124923133293.64</v>
      </c>
      <c r="M4" s="17">
        <f t="shared" si="0"/>
        <v>238129668213.15997</v>
      </c>
      <c r="N4" s="17">
        <f t="shared" si="0"/>
        <v>206105694705.16998</v>
      </c>
      <c r="O4" s="17">
        <f t="shared" si="0"/>
        <v>206105527510.16998</v>
      </c>
      <c r="P4" s="17">
        <f t="shared" si="0"/>
        <v>206105527510.16998</v>
      </c>
    </row>
    <row r="5" spans="1:16" s="21" customFormat="1" ht="18" customHeight="1" x14ac:dyDescent="0.25">
      <c r="A5" s="37" t="s">
        <v>18</v>
      </c>
      <c r="B5" s="37"/>
      <c r="C5" s="37"/>
      <c r="D5" s="37"/>
      <c r="E5" s="37"/>
      <c r="F5" s="17">
        <f>+F7+F18+F26</f>
        <v>99531000000</v>
      </c>
      <c r="G5" s="17">
        <f t="shared" ref="G5:P5" si="1">+G7+G18+G26</f>
        <v>0</v>
      </c>
      <c r="H5" s="17">
        <f t="shared" si="1"/>
        <v>0</v>
      </c>
      <c r="I5" s="17">
        <f>+I7+I18+I26</f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18447689058</v>
      </c>
      <c r="N5" s="17">
        <f t="shared" si="1"/>
        <v>18446008986</v>
      </c>
      <c r="O5" s="17">
        <f t="shared" si="1"/>
        <v>18446008986</v>
      </c>
      <c r="P5" s="17">
        <f t="shared" si="1"/>
        <v>18446008986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13192863929</v>
      </c>
      <c r="N6" s="24">
        <f t="shared" si="2"/>
        <v>13192863929</v>
      </c>
      <c r="O6" s="24">
        <f t="shared" si="2"/>
        <v>13192863929</v>
      </c>
      <c r="P6" s="24">
        <f t="shared" si="2"/>
        <v>13192863929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0</v>
      </c>
      <c r="H7" s="24">
        <f t="shared" si="2"/>
        <v>0</v>
      </c>
      <c r="I7" s="24">
        <f t="shared" si="2"/>
        <v>68051000000</v>
      </c>
      <c r="J7" s="24">
        <f t="shared" si="2"/>
        <v>0</v>
      </c>
      <c r="K7" s="24">
        <f t="shared" si="2"/>
        <v>68051000000</v>
      </c>
      <c r="L7" s="24">
        <f t="shared" si="2"/>
        <v>0</v>
      </c>
      <c r="M7" s="24">
        <f t="shared" si="2"/>
        <v>13192863929</v>
      </c>
      <c r="N7" s="24">
        <f t="shared" si="2"/>
        <v>13192863929</v>
      </c>
      <c r="O7" s="24">
        <f t="shared" si="2"/>
        <v>13192863929</v>
      </c>
      <c r="P7" s="24">
        <f t="shared" si="2"/>
        <v>13192863929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0</v>
      </c>
      <c r="H8" s="24">
        <f t="shared" si="3"/>
        <v>0</v>
      </c>
      <c r="I8" s="24">
        <f t="shared" si="3"/>
        <v>68051000000</v>
      </c>
      <c r="J8" s="24">
        <f t="shared" si="3"/>
        <v>0</v>
      </c>
      <c r="K8" s="24">
        <f t="shared" si="3"/>
        <v>68051000000</v>
      </c>
      <c r="L8" s="24">
        <f t="shared" si="3"/>
        <v>0</v>
      </c>
      <c r="M8" s="24">
        <f t="shared" si="3"/>
        <v>13192863929</v>
      </c>
      <c r="N8" s="24">
        <f t="shared" si="3"/>
        <v>13192863929</v>
      </c>
      <c r="O8" s="24">
        <f t="shared" si="3"/>
        <v>13192863929</v>
      </c>
      <c r="P8" s="24">
        <f t="shared" si="3"/>
        <v>13192863929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VLOOKUP(A9,[2]DESAGREGADA!$C$2:R$104,16,0)</f>
        <v>0</v>
      </c>
      <c r="H9" s="25">
        <f>VLOOKUP(A9,[2]DESAGREGADA!$C$2:S$104,17,0)</f>
        <v>0</v>
      </c>
      <c r="I9" s="25">
        <f>VLOOKUP(A9,[2]DESAGREGADA!$C$2:T$104,18,0)</f>
        <v>55390000000</v>
      </c>
      <c r="J9" s="25">
        <f>VLOOKUP(A9,'[1]DESAGREGADA ENERO'!$A$2:P$104,10,0)</f>
        <v>0</v>
      </c>
      <c r="K9" s="25">
        <f>VLOOKUP(A9,[2]DESAGREGADA!$C$2:V$104,20,0)</f>
        <v>55390000000</v>
      </c>
      <c r="L9" s="25">
        <f>VLOOKUP(A9,[2]DESAGREGADA!$C$2:W$104,21,0)</f>
        <v>0</v>
      </c>
      <c r="M9" s="25">
        <f>VLOOKUP(A9,[2]DESAGREGADA!$C$2:X$104,22,0)</f>
        <v>12352992080</v>
      </c>
      <c r="N9" s="25">
        <f>VLOOKUP(A9,[2]DESAGREGADA!$C$2:Y$104,23,0)</f>
        <v>12352992080</v>
      </c>
      <c r="O9" s="25">
        <f>VLOOKUP(A9,[2]DESAGREGADA!$C$2:Z$104,24,0)</f>
        <v>12352992080</v>
      </c>
      <c r="P9" s="25">
        <f>VLOOKUP(A9,[2]DESAGREGADA!$C$2:AA$104,25,0)</f>
        <v>12352992080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VLOOKUP(A10,[2]DESAGREGADA!$C$2:R$104,16,0)</f>
        <v>0</v>
      </c>
      <c r="H10" s="25">
        <f>VLOOKUP(A10,[2]DESAGREGADA!$C$2:S$104,17,0)</f>
        <v>0</v>
      </c>
      <c r="I10" s="25">
        <f>VLOOKUP(A10,[2]DESAGREGADA!$C$2:T$104,18,0)</f>
        <v>84000000</v>
      </c>
      <c r="J10" s="25">
        <f>VLOOKUP(A10,'[1]DESAGREGADA ENERO'!$A$2:P$104,10,0)</f>
        <v>0</v>
      </c>
      <c r="K10" s="25">
        <f>VLOOKUP(A10,[2]DESAGREGADA!$C$2:V$104,20,0)</f>
        <v>84000000</v>
      </c>
      <c r="L10" s="25">
        <f>VLOOKUP(A10,[2]DESAGREGADA!$C$2:W$104,21,0)</f>
        <v>0</v>
      </c>
      <c r="M10" s="25">
        <f>VLOOKUP(A10,[2]DESAGREGADA!$C$2:X$104,22,0)</f>
        <v>20350335</v>
      </c>
      <c r="N10" s="25">
        <f>VLOOKUP(A10,[2]DESAGREGADA!$C$2:Y$104,23,0)</f>
        <v>20350335</v>
      </c>
      <c r="O10" s="25">
        <f>VLOOKUP(A10,[2]DESAGREGADA!$C$2:Z$104,24,0)</f>
        <v>20350335</v>
      </c>
      <c r="P10" s="25">
        <f>VLOOKUP(A10,[2]DESAGREGADA!$C$2:AA$104,25,0)</f>
        <v>20350335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VLOOKUP(A11,[2]DESAGREGADA!$C$2:R$104,16,0)</f>
        <v>0</v>
      </c>
      <c r="H11" s="25">
        <f>VLOOKUP(A11,[2]DESAGREGADA!$C$2:S$104,17,0)</f>
        <v>0</v>
      </c>
      <c r="I11" s="25">
        <f>VLOOKUP(A11,[2]DESAGREGADA!$C$2:T$104,18,0)</f>
        <v>1300000</v>
      </c>
      <c r="J11" s="25">
        <f>VLOOKUP(A11,'[1]DESAGREGADA ENERO'!$A$2:P$104,10,0)</f>
        <v>0</v>
      </c>
      <c r="K11" s="25">
        <f>VLOOKUP(A11,[2]DESAGREGADA!$C$2:V$104,20,0)</f>
        <v>1300000</v>
      </c>
      <c r="L11" s="25">
        <f>VLOOKUP(A11,[2]DESAGREGADA!$C$2:W$104,21,0)</f>
        <v>0</v>
      </c>
      <c r="M11" s="25">
        <f>VLOOKUP(A11,[2]DESAGREGADA!$C$2:X$104,22,0)</f>
        <v>224980</v>
      </c>
      <c r="N11" s="25">
        <f>VLOOKUP(A11,[2]DESAGREGADA!$C$2:Y$104,23,0)</f>
        <v>224980</v>
      </c>
      <c r="O11" s="25">
        <f>VLOOKUP(A11,[2]DESAGREGADA!$C$2:Z$104,24,0)</f>
        <v>224980</v>
      </c>
      <c r="P11" s="25">
        <f>VLOOKUP(A11,[2]DESAGREGADA!$C$2:AA$104,25,0)</f>
        <v>224980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VLOOKUP(A12,[2]DESAGREGADA!$C$2:R$104,16,0)</f>
        <v>0</v>
      </c>
      <c r="H12" s="25">
        <f>VLOOKUP(A12,[2]DESAGREGADA!$C$2:S$104,17,0)</f>
        <v>0</v>
      </c>
      <c r="I12" s="25">
        <f>VLOOKUP(A12,[2]DESAGREGADA!$C$2:T$104,18,0)</f>
        <v>2700000</v>
      </c>
      <c r="J12" s="25">
        <f>VLOOKUP(A12,'[1]DESAGREGADA ENERO'!$A$2:P$104,10,0)</f>
        <v>0</v>
      </c>
      <c r="K12" s="25">
        <f>VLOOKUP(A12,[2]DESAGREGADA!$C$2:V$104,20,0)</f>
        <v>2700000</v>
      </c>
      <c r="L12" s="25">
        <f>VLOOKUP(A12,[2]DESAGREGADA!$C$2:W$104,21,0)</f>
        <v>0</v>
      </c>
      <c r="M12" s="25">
        <f>VLOOKUP(A12,[2]DESAGREGADA!$C$2:X$104,22,0)</f>
        <v>394200</v>
      </c>
      <c r="N12" s="25">
        <f>VLOOKUP(A12,[2]DESAGREGADA!$C$2:Y$104,23,0)</f>
        <v>394200</v>
      </c>
      <c r="O12" s="25">
        <f>VLOOKUP(A12,[2]DESAGREGADA!$C$2:Z$104,24,0)</f>
        <v>394200</v>
      </c>
      <c r="P12" s="25">
        <f>VLOOKUP(A12,[2]DESAGREGADA!$C$2:AA$104,25,0)</f>
        <v>394200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VLOOKUP(A13,[2]DESAGREGADA!$C$2:R$104,16,0)</f>
        <v>0</v>
      </c>
      <c r="H13" s="25">
        <f>VLOOKUP(A13,[2]DESAGREGADA!$C$2:S$104,17,0)</f>
        <v>0</v>
      </c>
      <c r="I13" s="25">
        <f>VLOOKUP(A13,[2]DESAGREGADA!$C$2:T$104,18,0)</f>
        <v>2724000000</v>
      </c>
      <c r="J13" s="25">
        <f>VLOOKUP(A13,'[1]DESAGREGADA ENERO'!$A$2:P$104,10,0)</f>
        <v>0</v>
      </c>
      <c r="K13" s="25">
        <f>VLOOKUP(A13,[2]DESAGREGADA!$C$2:V$104,20,0)</f>
        <v>2724000000</v>
      </c>
      <c r="L13" s="25">
        <f>VLOOKUP(A13,[2]DESAGREGADA!$C$2:W$104,21,0)</f>
        <v>0</v>
      </c>
      <c r="M13" s="25">
        <f>VLOOKUP(A13,[2]DESAGREGADA!$C$2:X$104,22,0)</f>
        <v>68908215</v>
      </c>
      <c r="N13" s="25">
        <f>VLOOKUP(A13,[2]DESAGREGADA!$C$2:Y$104,23,0)</f>
        <v>68908215</v>
      </c>
      <c r="O13" s="25">
        <f>VLOOKUP(A13,[2]DESAGREGADA!$C$2:Z$104,24,0)</f>
        <v>68908215</v>
      </c>
      <c r="P13" s="25">
        <f>VLOOKUP(A13,[2]DESAGREGADA!$C$2:AA$104,25,0)</f>
        <v>68908215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VLOOKUP(A14,[2]DESAGREGADA!$C$2:R$104,16,0)</f>
        <v>0</v>
      </c>
      <c r="H14" s="25">
        <f>VLOOKUP(A14,[2]DESAGREGADA!$C$2:S$104,17,0)</f>
        <v>0</v>
      </c>
      <c r="I14" s="25">
        <f>VLOOKUP(A14,[2]DESAGREGADA!$C$2:T$104,18,0)</f>
        <v>1615000000</v>
      </c>
      <c r="J14" s="25">
        <f>VLOOKUP(A14,'[1]DESAGREGADA ENERO'!$A$2:P$104,10,0)</f>
        <v>0</v>
      </c>
      <c r="K14" s="25">
        <f>VLOOKUP(A14,[2]DESAGREGADA!$C$2:V$104,20,0)</f>
        <v>1615000000</v>
      </c>
      <c r="L14" s="25">
        <f>VLOOKUP(A14,[2]DESAGREGADA!$C$2:W$104,21,0)</f>
        <v>0</v>
      </c>
      <c r="M14" s="25">
        <f>VLOOKUP(A14,[2]DESAGREGADA!$C$2:X$104,22,0)</f>
        <v>366379257</v>
      </c>
      <c r="N14" s="25">
        <f>VLOOKUP(A14,[2]DESAGREGADA!$C$2:Y$104,23,0)</f>
        <v>366379257</v>
      </c>
      <c r="O14" s="25">
        <f>VLOOKUP(A14,[2]DESAGREGADA!$C$2:Z$104,24,0)</f>
        <v>366379257</v>
      </c>
      <c r="P14" s="25">
        <f>VLOOKUP(A14,[2]DESAGREGADA!$C$2:AA$104,25,0)</f>
        <v>366379257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VLOOKUP(A15,[2]DESAGREGADA!$C$2:R$104,16,0)</f>
        <v>0</v>
      </c>
      <c r="H15" s="25">
        <f>VLOOKUP(A15,[2]DESAGREGADA!$C$2:S$104,17,0)</f>
        <v>0</v>
      </c>
      <c r="I15" s="25">
        <f>VLOOKUP(A15,[2]DESAGREGADA!$C$2:T$104,18,0)</f>
        <v>2000000</v>
      </c>
      <c r="J15" s="25">
        <f>VLOOKUP(A15,'[1]DESAGREGADA ENERO'!$A$2:P$104,10,0)</f>
        <v>0</v>
      </c>
      <c r="K15" s="25">
        <f>VLOOKUP(A15,[2]DESAGREGADA!$C$2:V$104,20,0)</f>
        <v>2000000</v>
      </c>
      <c r="L15" s="25">
        <f>VLOOKUP(A15,[2]DESAGREGADA!$C$2:W$104,21,0)</f>
        <v>0</v>
      </c>
      <c r="M15" s="25">
        <f>VLOOKUP(A15,[2]DESAGREGADA!$C$2:X$104,22,0)</f>
        <v>0</v>
      </c>
      <c r="N15" s="25">
        <f>VLOOKUP(A15,[2]DESAGREGADA!$C$2:Y$104,23,0)</f>
        <v>0</v>
      </c>
      <c r="O15" s="25">
        <f>VLOOKUP(A15,[2]DESAGREGADA!$C$2:Z$104,24,0)</f>
        <v>0</v>
      </c>
      <c r="P15" s="25">
        <f>VLOOKUP(A15,[2]DESAGREGADA!$C$2:AA$104,25,0)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VLOOKUP(A16,[2]DESAGREGADA!$C$2:R$104,16,0)</f>
        <v>0</v>
      </c>
      <c r="H16" s="25">
        <f>VLOOKUP(A16,[2]DESAGREGADA!$C$2:S$104,17,0)</f>
        <v>0</v>
      </c>
      <c r="I16" s="25">
        <f>VLOOKUP(A16,[2]DESAGREGADA!$C$2:T$104,18,0)</f>
        <v>5835000000</v>
      </c>
      <c r="J16" s="25">
        <f>VLOOKUP(A16,'[1]DESAGREGADA ENERO'!$A$2:P$104,10,0)</f>
        <v>0</v>
      </c>
      <c r="K16" s="25">
        <f>VLOOKUP(A16,[2]DESAGREGADA!$C$2:V$104,20,0)</f>
        <v>5835000000</v>
      </c>
      <c r="L16" s="25">
        <f>VLOOKUP(A16,[2]DESAGREGADA!$C$2:W$104,21,0)</f>
        <v>0</v>
      </c>
      <c r="M16" s="25">
        <f>VLOOKUP(A16,[2]DESAGREGADA!$C$2:X$104,22,0)</f>
        <v>20201049</v>
      </c>
      <c r="N16" s="25">
        <f>VLOOKUP(A16,[2]DESAGREGADA!$C$2:Y$104,23,0)</f>
        <v>20201049</v>
      </c>
      <c r="O16" s="25">
        <f>VLOOKUP(A16,[2]DESAGREGADA!$C$2:Z$104,24,0)</f>
        <v>20201049</v>
      </c>
      <c r="P16" s="25">
        <f>VLOOKUP(A16,[2]DESAGREGADA!$C$2:AA$104,25,0)</f>
        <v>20201049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VLOOKUP(A17,[2]DESAGREGADA!$C$2:R$104,16,0)</f>
        <v>0</v>
      </c>
      <c r="H17" s="25">
        <f>VLOOKUP(A17,[2]DESAGREGADA!$C$2:S$104,17,0)</f>
        <v>0</v>
      </c>
      <c r="I17" s="25">
        <f>VLOOKUP(A17,[2]DESAGREGADA!$C$2:T$104,18,0)</f>
        <v>2397000000</v>
      </c>
      <c r="J17" s="25">
        <f>VLOOKUP(A17,'[1]DESAGREGADA ENERO'!$A$2:P$104,10,0)</f>
        <v>0</v>
      </c>
      <c r="K17" s="25">
        <f>VLOOKUP(A17,[2]DESAGREGADA!$C$2:V$104,20,0)</f>
        <v>2397000000</v>
      </c>
      <c r="L17" s="25">
        <f>VLOOKUP(A17,[2]DESAGREGADA!$C$2:W$104,21,0)</f>
        <v>0</v>
      </c>
      <c r="M17" s="25">
        <f>VLOOKUP(A17,[2]DESAGREGADA!$C$2:X$104,22,0)</f>
        <v>363413813</v>
      </c>
      <c r="N17" s="25">
        <f>VLOOKUP(A17,[2]DESAGREGADA!$C$2:Y$104,23,0)</f>
        <v>363413813</v>
      </c>
      <c r="O17" s="25">
        <f>VLOOKUP(A17,[2]DESAGREGADA!$C$2:Z$104,24,0)</f>
        <v>363413813</v>
      </c>
      <c r="P17" s="25">
        <f>VLOOKUP(A17,[2]DESAGREGADA!$C$2:AA$104,25,0)</f>
        <v>363413813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0</v>
      </c>
      <c r="I18" s="24">
        <f t="shared" si="4"/>
        <v>26803000000</v>
      </c>
      <c r="J18" s="24">
        <f t="shared" si="4"/>
        <v>0</v>
      </c>
      <c r="K18" s="24">
        <f t="shared" si="4"/>
        <v>26803000000</v>
      </c>
      <c r="L18" s="24">
        <f t="shared" si="4"/>
        <v>0</v>
      </c>
      <c r="M18" s="24">
        <f t="shared" si="4"/>
        <v>3868416929</v>
      </c>
      <c r="N18" s="24">
        <f t="shared" si="4"/>
        <v>3868416929</v>
      </c>
      <c r="O18" s="24">
        <f t="shared" si="4"/>
        <v>3868416929</v>
      </c>
      <c r="P18" s="24">
        <f t="shared" si="4"/>
        <v>3868416929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VLOOKUP(A19,[2]DESAGREGADA!$C$2:R$104,16,0)</f>
        <v>0</v>
      </c>
      <c r="H19" s="25">
        <f>VLOOKUP(A19,[2]DESAGREGADA!$C$2:S$104,17,0)</f>
        <v>0</v>
      </c>
      <c r="I19" s="25">
        <f>VLOOKUP(A19,[2]DESAGREGADA!$C$2:T$104,18,0)</f>
        <v>7516000000</v>
      </c>
      <c r="J19" s="25">
        <f>VLOOKUP(A19,'[1]DESAGREGADA ENERO'!$A$2:P$104,10,0)</f>
        <v>0</v>
      </c>
      <c r="K19" s="25">
        <f>VLOOKUP(A19,[2]DESAGREGADA!$C$2:V$104,20,0)</f>
        <v>7516000000</v>
      </c>
      <c r="L19" s="25">
        <f>VLOOKUP(A19,[2]DESAGREGADA!$C$2:W$104,21,0)</f>
        <v>0</v>
      </c>
      <c r="M19" s="25">
        <f>VLOOKUP(A19,[2]DESAGREGADA!$C$2:X$104,22,0)</f>
        <v>1030301521</v>
      </c>
      <c r="N19" s="25">
        <f>VLOOKUP(A19,[2]DESAGREGADA!$C$2:Y$104,23,0)</f>
        <v>1030301521</v>
      </c>
      <c r="O19" s="25">
        <f>VLOOKUP(A19,[2]DESAGREGADA!$C$2:Z$104,24,0)</f>
        <v>1030301521</v>
      </c>
      <c r="P19" s="25">
        <f>VLOOKUP(A19,[2]DESAGREGADA!$C$2:AA$104,25,0)</f>
        <v>1030301521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VLOOKUP(A20,[2]DESAGREGADA!$C$2:R$104,16,0)</f>
        <v>0</v>
      </c>
      <c r="H20" s="25">
        <f>VLOOKUP(A20,[2]DESAGREGADA!$C$2:S$104,17,0)</f>
        <v>0</v>
      </c>
      <c r="I20" s="25">
        <f>VLOOKUP(A20,[2]DESAGREGADA!$C$2:T$104,18,0)</f>
        <v>5325000000</v>
      </c>
      <c r="J20" s="25">
        <f>VLOOKUP(A20,'[1]DESAGREGADA ENERO'!$A$2:P$104,10,0)</f>
        <v>0</v>
      </c>
      <c r="K20" s="25">
        <f>VLOOKUP(A20,[2]DESAGREGADA!$C$2:V$104,20,0)</f>
        <v>5325000000</v>
      </c>
      <c r="L20" s="25">
        <f>VLOOKUP(A20,[2]DESAGREGADA!$C$2:W$104,21,0)</f>
        <v>0</v>
      </c>
      <c r="M20" s="25">
        <f>VLOOKUP(A20,[2]DESAGREGADA!$C$2:X$104,22,0)</f>
        <v>740825842</v>
      </c>
      <c r="N20" s="25">
        <f>VLOOKUP(A20,[2]DESAGREGADA!$C$2:Y$104,23,0)</f>
        <v>740825842</v>
      </c>
      <c r="O20" s="25">
        <f>VLOOKUP(A20,[2]DESAGREGADA!$C$2:Z$104,24,0)</f>
        <v>740825842</v>
      </c>
      <c r="P20" s="25">
        <f>VLOOKUP(A20,[2]DESAGREGADA!$C$2:AA$104,25,0)</f>
        <v>740825842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VLOOKUP(A21,[2]DESAGREGADA!$C$2:R$104,16,0)</f>
        <v>0</v>
      </c>
      <c r="H21" s="25">
        <f>VLOOKUP(A21,[2]DESAGREGADA!$C$2:S$104,17,0)</f>
        <v>0</v>
      </c>
      <c r="I21" s="25">
        <f>VLOOKUP(A21,[2]DESAGREGADA!$C$2:T$104,18,0)</f>
        <v>5813000000</v>
      </c>
      <c r="J21" s="25">
        <f>VLOOKUP(A21,'[1]DESAGREGADA ENERO'!$A$2:P$104,10,0)</f>
        <v>0</v>
      </c>
      <c r="K21" s="25">
        <f>VLOOKUP(A21,[2]DESAGREGADA!$C$2:V$104,20,0)</f>
        <v>5813000000</v>
      </c>
      <c r="L21" s="25">
        <f>VLOOKUP(A21,[2]DESAGREGADA!$C$2:W$104,21,0)</f>
        <v>0</v>
      </c>
      <c r="M21" s="25">
        <f>VLOOKUP(A21,[2]DESAGREGADA!$C$2:X$104,22,0)</f>
        <v>1139624866</v>
      </c>
      <c r="N21" s="25">
        <f>VLOOKUP(A21,[2]DESAGREGADA!$C$2:Y$104,23,0)</f>
        <v>1139624866</v>
      </c>
      <c r="O21" s="25">
        <f>VLOOKUP(A21,[2]DESAGREGADA!$C$2:Z$104,24,0)</f>
        <v>1139624866</v>
      </c>
      <c r="P21" s="25">
        <f>VLOOKUP(A21,[2]DESAGREGADA!$C$2:AA$104,25,0)</f>
        <v>1139624866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VLOOKUP(A22,[2]DESAGREGADA!$C$2:R$104,16,0)</f>
        <v>0</v>
      </c>
      <c r="H22" s="25">
        <f>VLOOKUP(A22,[2]DESAGREGADA!$C$2:S$104,17,0)</f>
        <v>0</v>
      </c>
      <c r="I22" s="25">
        <f>VLOOKUP(A22,[2]DESAGREGADA!$C$2:T$104,18,0)</f>
        <v>2570000000</v>
      </c>
      <c r="J22" s="25">
        <f>VLOOKUP(A22,'[1]DESAGREGADA ENERO'!$A$2:P$104,10,0)</f>
        <v>0</v>
      </c>
      <c r="K22" s="25">
        <f>VLOOKUP(A22,[2]DESAGREGADA!$C$2:V$104,20,0)</f>
        <v>2570000000</v>
      </c>
      <c r="L22" s="25">
        <f>VLOOKUP(A22,[2]DESAGREGADA!$C$2:W$104,21,0)</f>
        <v>0</v>
      </c>
      <c r="M22" s="25">
        <f>VLOOKUP(A22,[2]DESAGREGADA!$C$2:X$104,22,0)</f>
        <v>325039400</v>
      </c>
      <c r="N22" s="25">
        <f>VLOOKUP(A22,[2]DESAGREGADA!$C$2:Y$104,23,0)</f>
        <v>325039400</v>
      </c>
      <c r="O22" s="25">
        <f>VLOOKUP(A22,[2]DESAGREGADA!$C$2:Z$104,24,0)</f>
        <v>325039400</v>
      </c>
      <c r="P22" s="25">
        <f>VLOOKUP(A22,[2]DESAGREGADA!$C$2:AA$104,25,0)</f>
        <v>325039400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VLOOKUP(A23,[2]DESAGREGADA!$C$2:R$104,16,0)</f>
        <v>0</v>
      </c>
      <c r="H23" s="25">
        <f>VLOOKUP(A23,[2]DESAGREGADA!$C$2:S$104,17,0)</f>
        <v>0</v>
      </c>
      <c r="I23" s="25">
        <f>VLOOKUP(A23,[2]DESAGREGADA!$C$2:T$104,18,0)</f>
        <v>2169000000</v>
      </c>
      <c r="J23" s="25">
        <f>VLOOKUP(A23,'[1]DESAGREGADA ENERO'!$A$2:P$104,10,0)</f>
        <v>0</v>
      </c>
      <c r="K23" s="25">
        <f>VLOOKUP(A23,[2]DESAGREGADA!$C$2:V$104,20,0)</f>
        <v>2169000000</v>
      </c>
      <c r="L23" s="25">
        <f>VLOOKUP(A23,[2]DESAGREGADA!$C$2:W$104,21,0)</f>
        <v>0</v>
      </c>
      <c r="M23" s="25">
        <f>VLOOKUP(A23,[2]DESAGREGADA!$C$2:X$104,22,0)</f>
        <v>226253600</v>
      </c>
      <c r="N23" s="25">
        <f>VLOOKUP(A23,[2]DESAGREGADA!$C$2:Y$104,23,0)</f>
        <v>226253600</v>
      </c>
      <c r="O23" s="25">
        <f>VLOOKUP(A23,[2]DESAGREGADA!$C$2:Z$104,24,0)</f>
        <v>226253600</v>
      </c>
      <c r="P23" s="25">
        <f>VLOOKUP(A23,[2]DESAGREGADA!$C$2:AA$104,25,0)</f>
        <v>226253600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VLOOKUP(A24,[2]DESAGREGADA!$C$2:R$104,16,0)</f>
        <v>0</v>
      </c>
      <c r="H24" s="25">
        <f>VLOOKUP(A24,[2]DESAGREGADA!$C$2:S$104,17,0)</f>
        <v>0</v>
      </c>
      <c r="I24" s="25">
        <f>VLOOKUP(A24,[2]DESAGREGADA!$C$2:T$104,18,0)</f>
        <v>2041000000</v>
      </c>
      <c r="J24" s="25">
        <f>VLOOKUP(A24,'[1]DESAGREGADA ENERO'!$A$2:P$104,10,0)</f>
        <v>0</v>
      </c>
      <c r="K24" s="25">
        <f>VLOOKUP(A24,[2]DESAGREGADA!$C$2:V$104,20,0)</f>
        <v>2041000000</v>
      </c>
      <c r="L24" s="25">
        <f>VLOOKUP(A24,[2]DESAGREGADA!$C$2:W$104,21,0)</f>
        <v>0</v>
      </c>
      <c r="M24" s="25">
        <f>VLOOKUP(A24,[2]DESAGREGADA!$C$2:X$104,22,0)</f>
        <v>243803300</v>
      </c>
      <c r="N24" s="25">
        <f>VLOOKUP(A24,[2]DESAGREGADA!$C$2:Y$104,23,0)</f>
        <v>243803300</v>
      </c>
      <c r="O24" s="25">
        <f>VLOOKUP(A24,[2]DESAGREGADA!$C$2:Z$104,24,0)</f>
        <v>243803300</v>
      </c>
      <c r="P24" s="25">
        <f>VLOOKUP(A24,[2]DESAGREGADA!$C$2:AA$104,25,0)</f>
        <v>243803300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VLOOKUP(A25,[2]DESAGREGADA!$C$2:R$104,16,0)</f>
        <v>0</v>
      </c>
      <c r="H25" s="25">
        <f>VLOOKUP(A25,[2]DESAGREGADA!$C$2:S$104,17,0)</f>
        <v>0</v>
      </c>
      <c r="I25" s="25">
        <f>VLOOKUP(A25,[2]DESAGREGADA!$C$2:T$104,18,0)</f>
        <v>1369000000</v>
      </c>
      <c r="J25" s="25">
        <f>VLOOKUP(A25,'[1]DESAGREGADA ENERO'!$A$2:P$104,10,0)</f>
        <v>0</v>
      </c>
      <c r="K25" s="25">
        <f>VLOOKUP(A25,[2]DESAGREGADA!$C$2:V$104,20,0)</f>
        <v>1369000000</v>
      </c>
      <c r="L25" s="25">
        <f>VLOOKUP(A25,[2]DESAGREGADA!$C$2:W$104,21,0)</f>
        <v>0</v>
      </c>
      <c r="M25" s="25">
        <f>VLOOKUP(A25,[2]DESAGREGADA!$C$2:X$104,22,0)</f>
        <v>162568400</v>
      </c>
      <c r="N25" s="25">
        <f>VLOOKUP(A25,[2]DESAGREGADA!$C$2:Y$104,23,0)</f>
        <v>162568400</v>
      </c>
      <c r="O25" s="25">
        <f>VLOOKUP(A25,[2]DESAGREGADA!$C$2:Z$104,24,0)</f>
        <v>162568400</v>
      </c>
      <c r="P25" s="25">
        <f>VLOOKUP(A25,[2]DESAGREGADA!$C$2:AA$104,25,0)</f>
        <v>162568400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0</v>
      </c>
      <c r="H26" s="24">
        <f t="shared" si="5"/>
        <v>0</v>
      </c>
      <c r="I26" s="24">
        <f t="shared" si="5"/>
        <v>4677000000</v>
      </c>
      <c r="J26" s="24">
        <f t="shared" si="5"/>
        <v>0</v>
      </c>
      <c r="K26" s="24">
        <f t="shared" si="5"/>
        <v>4677000000</v>
      </c>
      <c r="L26" s="24">
        <f t="shared" si="5"/>
        <v>0</v>
      </c>
      <c r="M26" s="24">
        <f t="shared" si="5"/>
        <v>1386408200</v>
      </c>
      <c r="N26" s="24">
        <f t="shared" si="5"/>
        <v>1384728128</v>
      </c>
      <c r="O26" s="24">
        <f t="shared" si="5"/>
        <v>1384728128</v>
      </c>
      <c r="P26" s="24">
        <f t="shared" si="5"/>
        <v>1384728128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VLOOKUP(A27,[2]DESAGREGADA!$C$2:R$104,16,0)</f>
        <v>0</v>
      </c>
      <c r="H27" s="25">
        <f>VLOOKUP(A27,[2]DESAGREGADA!$C$2:S$104,17,0)</f>
        <v>0</v>
      </c>
      <c r="I27" s="25">
        <f>VLOOKUP(A27,[2]DESAGREGADA!$C$2:T$104,18,0)</f>
        <v>1142000000</v>
      </c>
      <c r="J27" s="25">
        <f>VLOOKUP(A27,'[1]DESAGREGADA ENERO'!$A$2:P$104,10,0)</f>
        <v>0</v>
      </c>
      <c r="K27" s="25">
        <f>VLOOKUP(A27,[2]DESAGREGADA!$C$2:V$104,20,0)</f>
        <v>1142000000</v>
      </c>
      <c r="L27" s="25">
        <f>VLOOKUP(A27,[2]DESAGREGADA!$C$2:W$104,21,0)</f>
        <v>0</v>
      </c>
      <c r="M27" s="25">
        <f>VLOOKUP(A27,[2]DESAGREGADA!$C$2:X$104,22,0)</f>
        <v>388590341</v>
      </c>
      <c r="N27" s="25">
        <f>VLOOKUP(A27,[2]DESAGREGADA!$C$2:Y$104,23,0)</f>
        <v>388160361</v>
      </c>
      <c r="O27" s="25">
        <f>VLOOKUP(A27,[2]DESAGREGADA!$C$2:Z$104,24,0)</f>
        <v>388160361</v>
      </c>
      <c r="P27" s="25">
        <f>VLOOKUP(A27,[2]DESAGREGADA!$C$2:AA$104,25,0)</f>
        <v>388160361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VLOOKUP(A28,[2]DESAGREGADA!$C$2:R$104,16,0)</f>
        <v>0</v>
      </c>
      <c r="H28" s="25">
        <f>VLOOKUP(A28,[2]DESAGREGADA!$C$2:S$104,17,0)</f>
        <v>0</v>
      </c>
      <c r="I28" s="25">
        <f>VLOOKUP(A28,[2]DESAGREGADA!$C$2:T$104,18,0)</f>
        <v>1142000000</v>
      </c>
      <c r="J28" s="25">
        <f>VLOOKUP(A28,'[1]DESAGREGADA ENERO'!$A$2:P$104,10,0)</f>
        <v>0</v>
      </c>
      <c r="K28" s="25">
        <f>VLOOKUP(A28,[2]DESAGREGADA!$C$2:V$104,20,0)</f>
        <v>1142000000</v>
      </c>
      <c r="L28" s="25">
        <f>VLOOKUP(A28,[2]DESAGREGADA!$C$2:W$104,21,0)</f>
        <v>0</v>
      </c>
      <c r="M28" s="25">
        <f>VLOOKUP(A28,[2]DESAGREGADA!$C$2:X$104,22,0)</f>
        <v>147617507</v>
      </c>
      <c r="N28" s="25">
        <f>VLOOKUP(A28,[2]DESAGREGADA!$C$2:Y$104,23,0)</f>
        <v>147617507</v>
      </c>
      <c r="O28" s="25">
        <f>VLOOKUP(A28,[2]DESAGREGADA!$C$2:Z$104,24,0)</f>
        <v>147617507</v>
      </c>
      <c r="P28" s="25">
        <f>VLOOKUP(A28,[2]DESAGREGADA!$C$2:AA$104,25,0)</f>
        <v>147617507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VLOOKUP(A29,[2]DESAGREGADA!$C$2:R$104,16,0)</f>
        <v>0</v>
      </c>
      <c r="H29" s="25">
        <f>VLOOKUP(A29,[2]DESAGREGADA!$C$2:S$104,17,0)</f>
        <v>0</v>
      </c>
      <c r="I29" s="25">
        <f>VLOOKUP(A29,[2]DESAGREGADA!$C$2:T$104,18,0)</f>
        <v>199000000</v>
      </c>
      <c r="J29" s="25">
        <f>VLOOKUP(A29,'[1]DESAGREGADA ENERO'!$A$2:P$104,10,0)</f>
        <v>0</v>
      </c>
      <c r="K29" s="25">
        <f>VLOOKUP(A29,[2]DESAGREGADA!$C$2:V$104,20,0)</f>
        <v>199000000</v>
      </c>
      <c r="L29" s="25">
        <f>VLOOKUP(A29,[2]DESAGREGADA!$C$2:W$104,21,0)</f>
        <v>0</v>
      </c>
      <c r="M29" s="25">
        <f>VLOOKUP(A29,[2]DESAGREGADA!$C$2:X$104,22,0)</f>
        <v>38451882</v>
      </c>
      <c r="N29" s="25">
        <f>VLOOKUP(A29,[2]DESAGREGADA!$C$2:Y$104,23,0)</f>
        <v>38451882</v>
      </c>
      <c r="O29" s="25">
        <f>VLOOKUP(A29,[2]DESAGREGADA!$C$2:Z$104,24,0)</f>
        <v>38451882</v>
      </c>
      <c r="P29" s="25">
        <f>VLOOKUP(A29,[2]DESAGREGADA!$C$2:AA$104,25,0)</f>
        <v>38451882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VLOOKUP(A30,[2]DESAGREGADA!$C$2:R$104,16,0)</f>
        <v>0</v>
      </c>
      <c r="H30" s="25">
        <f>VLOOKUP(A30,[2]DESAGREGADA!$C$2:S$104,17,0)</f>
        <v>0</v>
      </c>
      <c r="I30" s="25">
        <f>VLOOKUP(A30,[2]DESAGREGADA!$C$2:T$104,18,0)</f>
        <v>1762000000</v>
      </c>
      <c r="J30" s="25">
        <f>VLOOKUP(A30,'[1]DESAGREGADA ENERO'!$A$2:P$104,10,0)</f>
        <v>0</v>
      </c>
      <c r="K30" s="25">
        <f>VLOOKUP(A30,[2]DESAGREGADA!$C$2:V$104,20,0)</f>
        <v>1762000000</v>
      </c>
      <c r="L30" s="25">
        <f>VLOOKUP(A30,[2]DESAGREGADA!$C$2:W$104,21,0)</f>
        <v>0</v>
      </c>
      <c r="M30" s="25">
        <f>VLOOKUP(A30,[2]DESAGREGADA!$C$2:X$104,22,0)</f>
        <v>709253151</v>
      </c>
      <c r="N30" s="25">
        <f>VLOOKUP(A30,[2]DESAGREGADA!$C$2:Y$104,23,0)</f>
        <v>709253151</v>
      </c>
      <c r="O30" s="25">
        <f>VLOOKUP(A30,[2]DESAGREGADA!$C$2:Z$104,24,0)</f>
        <v>709253151</v>
      </c>
      <c r="P30" s="25">
        <f>VLOOKUP(A30,[2]DESAGREGADA!$C$2:AA$104,25,0)</f>
        <v>709253151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VLOOKUP(A31,[2]DESAGREGADA!$C$2:R$104,16,0)</f>
        <v>0</v>
      </c>
      <c r="H31" s="25">
        <f>VLOOKUP(A31,[2]DESAGREGADA!$C$2:S$104,17,0)</f>
        <v>0</v>
      </c>
      <c r="I31" s="25">
        <f>VLOOKUP(A31,[2]DESAGREGADA!$C$2:T$104,18,0)</f>
        <v>50000000</v>
      </c>
      <c r="J31" s="25">
        <f>VLOOKUP(A31,'[1]DESAGREGADA ENERO'!$A$2:P$104,10,0)</f>
        <v>0</v>
      </c>
      <c r="K31" s="25">
        <f>VLOOKUP(A31,[2]DESAGREGADA!$C$2:V$104,20,0)</f>
        <v>50000000</v>
      </c>
      <c r="L31" s="25">
        <f>VLOOKUP(A31,[2]DESAGREGADA!$C$2:W$104,21,0)</f>
        <v>0</v>
      </c>
      <c r="M31" s="25">
        <f>VLOOKUP(A31,[2]DESAGREGADA!$C$2:X$104,22,0)</f>
        <v>0</v>
      </c>
      <c r="N31" s="25">
        <f>VLOOKUP(A31,[2]DESAGREGADA!$C$2:Y$104,23,0)</f>
        <v>0</v>
      </c>
      <c r="O31" s="25">
        <f>VLOOKUP(A31,[2]DESAGREGADA!$C$2:Z$104,24,0)</f>
        <v>0</v>
      </c>
      <c r="P31" s="25">
        <f>VLOOKUP(A31,[2]DESAGREGADA!$C$2:AA$104,25,0)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VLOOKUP(A32,[2]DESAGREGADA!$C$2:R$104,16,0)</f>
        <v>0</v>
      </c>
      <c r="H32" s="25">
        <f>VLOOKUP(A32,[2]DESAGREGADA!$C$2:S$104,17,0)</f>
        <v>0</v>
      </c>
      <c r="I32" s="25">
        <f>VLOOKUP(A32,[2]DESAGREGADA!$C$2:T$104,18,0)</f>
        <v>293000000</v>
      </c>
      <c r="J32" s="25">
        <f>VLOOKUP(A32,'[1]DESAGREGADA ENERO'!$A$2:P$104,10,0)</f>
        <v>0</v>
      </c>
      <c r="K32" s="25">
        <f>VLOOKUP(A32,[2]DESAGREGADA!$C$2:V$104,20,0)</f>
        <v>293000000</v>
      </c>
      <c r="L32" s="25">
        <f>VLOOKUP(A32,[2]DESAGREGADA!$C$2:W$104,21,0)</f>
        <v>0</v>
      </c>
      <c r="M32" s="25">
        <f>VLOOKUP(A32,[2]DESAGREGADA!$C$2:X$104,22,0)</f>
        <v>95206755</v>
      </c>
      <c r="N32" s="25">
        <f>VLOOKUP(A32,[2]DESAGREGADA!$C$2:Y$104,23,0)</f>
        <v>93956663</v>
      </c>
      <c r="O32" s="25">
        <f>VLOOKUP(A32,[2]DESAGREGADA!$C$2:Z$104,24,0)</f>
        <v>93956663</v>
      </c>
      <c r="P32" s="25">
        <f>VLOOKUP(A32,[2]DESAGREGADA!$C$2:AA$104,25,0)</f>
        <v>93956663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VLOOKUP(A33,[2]DESAGREGADA!$C$2:R$104,16,0)</f>
        <v>0</v>
      </c>
      <c r="H33" s="25">
        <f>VLOOKUP(A33,[2]DESAGREGADA!$C$2:S$104,17,0)</f>
        <v>0</v>
      </c>
      <c r="I33" s="25">
        <f>VLOOKUP(A33,[2]DESAGREGADA!$C$2:T$104,18,0)</f>
        <v>89000000</v>
      </c>
      <c r="J33" s="25">
        <f>VLOOKUP(A33,'[1]DESAGREGADA ENERO'!$A$2:P$104,10,0)</f>
        <v>0</v>
      </c>
      <c r="K33" s="25">
        <f>VLOOKUP(A33,[2]DESAGREGADA!$C$2:V$104,20,0)</f>
        <v>89000000</v>
      </c>
      <c r="L33" s="25">
        <f>VLOOKUP(A33,[2]DESAGREGADA!$C$2:W$104,21,0)</f>
        <v>0</v>
      </c>
      <c r="M33" s="25">
        <f>VLOOKUP(A33,[2]DESAGREGADA!$C$2:X$104,22,0)</f>
        <v>7288564</v>
      </c>
      <c r="N33" s="25">
        <f>VLOOKUP(A33,[2]DESAGREGADA!$C$2:Y$104,23,0)</f>
        <v>7288564</v>
      </c>
      <c r="O33" s="25">
        <f>VLOOKUP(A33,[2]DESAGREGADA!$C$2:Z$104,24,0)</f>
        <v>7288564</v>
      </c>
      <c r="P33" s="25">
        <f>VLOOKUP(A33,[2]DESAGREGADA!$C$2:AA$104,25,0)</f>
        <v>7288564</v>
      </c>
    </row>
    <row r="34" spans="1:16378" s="21" customFormat="1" ht="18" customHeight="1" x14ac:dyDescent="0.25">
      <c r="A34" s="37" t="s">
        <v>76</v>
      </c>
      <c r="B34" s="37"/>
      <c r="C34" s="37"/>
      <c r="D34" s="37"/>
      <c r="E34" s="37"/>
      <c r="F34" s="17">
        <f>SUM(F44+F51+F35)</f>
        <v>30002791600</v>
      </c>
      <c r="G34" s="17">
        <f t="shared" ref="G34:P34" si="6">SUM(G44+G51+G35)</f>
        <v>15627166897.939999</v>
      </c>
      <c r="H34" s="17">
        <f t="shared" si="6"/>
        <v>4642142897.9400005</v>
      </c>
      <c r="I34" s="17">
        <f t="shared" si="6"/>
        <v>40987815600</v>
      </c>
      <c r="J34" s="17">
        <f t="shared" si="6"/>
        <v>0</v>
      </c>
      <c r="K34" s="17">
        <f t="shared" si="6"/>
        <v>30562719518.360001</v>
      </c>
      <c r="L34" s="17">
        <f t="shared" si="6"/>
        <v>10425096081.639999</v>
      </c>
      <c r="M34" s="17">
        <f t="shared" si="6"/>
        <v>21598072973.139999</v>
      </c>
      <c r="N34" s="17">
        <f t="shared" si="6"/>
        <v>3305618262.4000001</v>
      </c>
      <c r="O34" s="17">
        <f t="shared" si="6"/>
        <v>3305618262.4000001</v>
      </c>
      <c r="P34" s="17">
        <f t="shared" si="6"/>
        <v>3305618262.4000001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3160976000</v>
      </c>
      <c r="G35" s="24">
        <f t="shared" ref="G35:P35" si="7">+G37+G39+G41</f>
        <v>0</v>
      </c>
      <c r="H35" s="24">
        <f t="shared" si="7"/>
        <v>1401206674.3500001</v>
      </c>
      <c r="I35" s="24">
        <f t="shared" si="7"/>
        <v>1759769325.6500001</v>
      </c>
      <c r="J35" s="24">
        <f t="shared" si="7"/>
        <v>0</v>
      </c>
      <c r="K35" s="24">
        <f t="shared" si="7"/>
        <v>960483557.60000002</v>
      </c>
      <c r="L35" s="24">
        <f t="shared" si="7"/>
        <v>799285768.04999995</v>
      </c>
      <c r="M35" s="24">
        <f t="shared" si="7"/>
        <v>0</v>
      </c>
      <c r="N35" s="24">
        <f t="shared" si="7"/>
        <v>0</v>
      </c>
      <c r="O35" s="24">
        <f t="shared" si="7"/>
        <v>0</v>
      </c>
      <c r="P35" s="24">
        <f t="shared" si="7"/>
        <v>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 t="shared" ref="F36:P37" si="8">+F37</f>
        <v>868160000</v>
      </c>
      <c r="G36" s="24">
        <f t="shared" si="8"/>
        <v>0</v>
      </c>
      <c r="H36" s="24">
        <f t="shared" si="8"/>
        <v>121598632.69</v>
      </c>
      <c r="I36" s="24">
        <f t="shared" si="8"/>
        <v>746561367.30999994</v>
      </c>
      <c r="J36" s="24">
        <f t="shared" si="8"/>
        <v>0</v>
      </c>
      <c r="K36" s="24">
        <f t="shared" si="8"/>
        <v>0</v>
      </c>
      <c r="L36" s="24">
        <f t="shared" si="8"/>
        <v>746561367.30999994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si="8"/>
        <v>868160000</v>
      </c>
      <c r="G37" s="24">
        <f t="shared" si="8"/>
        <v>0</v>
      </c>
      <c r="H37" s="24">
        <f t="shared" si="8"/>
        <v>121598632.69</v>
      </c>
      <c r="I37" s="24">
        <f t="shared" si="8"/>
        <v>746561367.30999994</v>
      </c>
      <c r="J37" s="24">
        <f t="shared" si="8"/>
        <v>0</v>
      </c>
      <c r="K37" s="24">
        <f t="shared" si="8"/>
        <v>0</v>
      </c>
      <c r="L37" s="24">
        <f t="shared" si="8"/>
        <v>746561367.30999994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868160000</v>
      </c>
      <c r="G38" s="25">
        <f>VLOOKUP(A38,[2]DESAGREGADA!$C$2:R$104,16,0)</f>
        <v>0</v>
      </c>
      <c r="H38" s="25">
        <f>VLOOKUP(A38,[2]DESAGREGADA!$C$2:S$104,17,0)</f>
        <v>121598632.69</v>
      </c>
      <c r="I38" s="25">
        <f>VLOOKUP(A38,[2]DESAGREGADA!$C$2:T$104,18,0)</f>
        <v>746561367.30999994</v>
      </c>
      <c r="J38" s="25">
        <v>0</v>
      </c>
      <c r="K38" s="25">
        <f>VLOOKUP(A38,[2]DESAGREGADA!$C$2:V$104,20,0)</f>
        <v>0</v>
      </c>
      <c r="L38" s="25">
        <f>VLOOKUP(A38,[2]DESAGREGADA!$C$2:W$104,21,0)</f>
        <v>746561367.30999994</v>
      </c>
      <c r="M38" s="25">
        <f>VLOOKUP(A38,[2]DESAGREGADA!$C$2:X$104,22,0)</f>
        <v>0</v>
      </c>
      <c r="N38" s="25">
        <f>VLOOKUP(A38,[2]DESAGREGADA!$C$2:Y$104,23,0)</f>
        <v>0</v>
      </c>
      <c r="O38" s="25">
        <f>VLOOKUP(A38,[2]DESAGREGADA!$C$2:Z$104,24,0)</f>
        <v>0</v>
      </c>
      <c r="P38" s="25">
        <f>VLOOKUP(A38,[2]DESAGREGADA!$C$2:AA$104,25,0)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2147768000</v>
      </c>
      <c r="G39" s="24">
        <f t="shared" ref="G39:P39" si="9">+G40</f>
        <v>0</v>
      </c>
      <c r="H39" s="24">
        <f t="shared" si="9"/>
        <v>1279608041.6600001</v>
      </c>
      <c r="I39" s="24">
        <f t="shared" si="9"/>
        <v>868159958.34000003</v>
      </c>
      <c r="J39" s="24">
        <f t="shared" si="9"/>
        <v>0</v>
      </c>
      <c r="K39" s="24">
        <f t="shared" si="9"/>
        <v>815435838</v>
      </c>
      <c r="L39" s="24">
        <f t="shared" si="9"/>
        <v>52724120.340000004</v>
      </c>
      <c r="M39" s="24">
        <f t="shared" si="9"/>
        <v>0</v>
      </c>
      <c r="N39" s="24">
        <f t="shared" si="9"/>
        <v>0</v>
      </c>
      <c r="O39" s="24">
        <f t="shared" si="9"/>
        <v>0</v>
      </c>
      <c r="P39" s="24">
        <f t="shared" si="9"/>
        <v>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2147768000</v>
      </c>
      <c r="G40" s="25">
        <f>VLOOKUP(A40,[2]DESAGREGADA!$C$2:R$104,16,0)</f>
        <v>0</v>
      </c>
      <c r="H40" s="25">
        <f>VLOOKUP(A40,[2]DESAGREGADA!$C$2:S$104,17,0)</f>
        <v>1279608041.6600001</v>
      </c>
      <c r="I40" s="25">
        <f>VLOOKUP(A40,[2]DESAGREGADA!$C$2:T$104,18,0)</f>
        <v>868159958.34000003</v>
      </c>
      <c r="J40" s="25">
        <v>0</v>
      </c>
      <c r="K40" s="25">
        <f>VLOOKUP(A40,[2]DESAGREGADA!$C$2:V$104,20,0)</f>
        <v>815435838</v>
      </c>
      <c r="L40" s="25">
        <f>VLOOKUP(A40,[2]DESAGREGADA!$C$2:W$104,21,0)</f>
        <v>52724120.340000004</v>
      </c>
      <c r="M40" s="25">
        <f>VLOOKUP(A40,[2]DESAGREGADA!$C$2:X$104,22,0)</f>
        <v>0</v>
      </c>
      <c r="N40" s="25">
        <f>VLOOKUP(A40,[2]DESAGREGADA!$C$2:Y$104,23,0)</f>
        <v>0</v>
      </c>
      <c r="O40" s="25">
        <f>VLOOKUP(A40,[2]DESAGREGADA!$C$2:Z$104,24,0)</f>
        <v>0</v>
      </c>
      <c r="P40" s="25">
        <f>VLOOKUP(A40,[2]DESAGREGADA!$C$2:AA$104,25,0)</f>
        <v>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145048000</v>
      </c>
      <c r="G41" s="24">
        <f t="shared" ref="G41:P41" si="10">+G42</f>
        <v>0</v>
      </c>
      <c r="H41" s="24">
        <f t="shared" si="10"/>
        <v>0</v>
      </c>
      <c r="I41" s="24">
        <f t="shared" si="10"/>
        <v>145048000</v>
      </c>
      <c r="J41" s="24">
        <f t="shared" si="10"/>
        <v>0</v>
      </c>
      <c r="K41" s="24">
        <f t="shared" si="10"/>
        <v>145047719.59999999</v>
      </c>
      <c r="L41" s="24">
        <f t="shared" si="10"/>
        <v>280.39999999999998</v>
      </c>
      <c r="M41" s="24">
        <f t="shared" si="10"/>
        <v>0</v>
      </c>
      <c r="N41" s="24">
        <f t="shared" si="10"/>
        <v>0</v>
      </c>
      <c r="O41" s="24">
        <f t="shared" si="10"/>
        <v>0</v>
      </c>
      <c r="P41" s="24">
        <f t="shared" si="10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145048000</v>
      </c>
      <c r="G42" s="25">
        <f>VLOOKUP(A42,[2]DESAGREGADA!$C$2:R$104,16,0)</f>
        <v>0</v>
      </c>
      <c r="H42" s="25">
        <f>VLOOKUP(A42,[2]DESAGREGADA!$C$2:S$104,17,0)</f>
        <v>0</v>
      </c>
      <c r="I42" s="25">
        <f>VLOOKUP(A42,[2]DESAGREGADA!$C$2:T$104,18,0)</f>
        <v>145048000</v>
      </c>
      <c r="J42" s="25">
        <v>0</v>
      </c>
      <c r="K42" s="25">
        <f>VLOOKUP(A42,[2]DESAGREGADA!$C$2:V$104,20,0)</f>
        <v>145047719.59999999</v>
      </c>
      <c r="L42" s="25">
        <f>VLOOKUP(A42,[2]DESAGREGADA!$C$2:W$104,21,0)</f>
        <v>280.39999999999998</v>
      </c>
      <c r="M42" s="25">
        <f>VLOOKUP(A42,[2]DESAGREGADA!$C$2:X$104,22,0)</f>
        <v>0</v>
      </c>
      <c r="N42" s="25">
        <f>VLOOKUP(A42,[2]DESAGREGADA!$C$2:Y$104,23,0)</f>
        <v>0</v>
      </c>
      <c r="O42" s="25">
        <f>VLOOKUP(A42,[2]DESAGREGADA!$C$2:Z$104,24,0)</f>
        <v>0</v>
      </c>
      <c r="P42" s="25">
        <f>VLOOKUP(A42,[2]DESAGREGADA!$C$2:AA$104,25,0)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1">+G44</f>
        <v>299111970</v>
      </c>
      <c r="H43" s="24">
        <f t="shared" si="11"/>
        <v>0</v>
      </c>
      <c r="I43" s="24">
        <f t="shared" si="11"/>
        <v>532852970</v>
      </c>
      <c r="J43" s="24">
        <f t="shared" si="11"/>
        <v>0</v>
      </c>
      <c r="K43" s="24">
        <f t="shared" si="11"/>
        <v>25169970</v>
      </c>
      <c r="L43" s="24">
        <f t="shared" si="11"/>
        <v>507683000</v>
      </c>
      <c r="M43" s="24">
        <f t="shared" si="11"/>
        <v>6955400</v>
      </c>
      <c r="N43" s="24">
        <f t="shared" si="11"/>
        <v>2600000</v>
      </c>
      <c r="O43" s="24">
        <f t="shared" si="11"/>
        <v>2600000</v>
      </c>
      <c r="P43" s="24">
        <f t="shared" si="11"/>
        <v>2600000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SUM(F45:F50)</f>
        <v>233741000</v>
      </c>
      <c r="G44" s="24">
        <f t="shared" ref="G44:P44" si="12">SUM(G45:G50)</f>
        <v>299111970</v>
      </c>
      <c r="H44" s="24">
        <f t="shared" si="12"/>
        <v>0</v>
      </c>
      <c r="I44" s="24">
        <f t="shared" si="12"/>
        <v>532852970</v>
      </c>
      <c r="J44" s="24">
        <f t="shared" si="12"/>
        <v>0</v>
      </c>
      <c r="K44" s="24">
        <f t="shared" si="12"/>
        <v>25169970</v>
      </c>
      <c r="L44" s="24">
        <f t="shared" si="12"/>
        <v>507683000</v>
      </c>
      <c r="M44" s="24">
        <f t="shared" si="12"/>
        <v>6955400</v>
      </c>
      <c r="N44" s="24">
        <f t="shared" si="12"/>
        <v>2600000</v>
      </c>
      <c r="O44" s="24">
        <f t="shared" si="12"/>
        <v>2600000</v>
      </c>
      <c r="P44" s="24">
        <f t="shared" si="12"/>
        <v>2600000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VLOOKUP(A45,[2]DESAGREGADA!$C$2:R$104,16,0)</f>
        <v>0</v>
      </c>
      <c r="H45" s="25">
        <f>VLOOKUP(A45,[2]DESAGREGADA!$C$2:S$104,17,0)</f>
        <v>0</v>
      </c>
      <c r="I45" s="25">
        <f>VLOOKUP(A45,[2]DESAGREGADA!$C$2:T$104,18,0)</f>
        <v>9013000</v>
      </c>
      <c r="J45" s="25">
        <f>VLOOKUP(A45,'[1]DESAGREGADA ENERO'!$A$2:P$104,10,0)</f>
        <v>0</v>
      </c>
      <c r="K45" s="25">
        <f>VLOOKUP(A45,[2]DESAGREGADA!$C$2:V$104,20,0)</f>
        <v>500000</v>
      </c>
      <c r="L45" s="25">
        <f>VLOOKUP(A45,[2]DESAGREGADA!$C$2:W$104,21,0)</f>
        <v>8513000</v>
      </c>
      <c r="M45" s="25">
        <f>VLOOKUP(A45,[2]DESAGREGADA!$C$2:X$104,22,0)</f>
        <v>500000</v>
      </c>
      <c r="N45" s="25">
        <f>VLOOKUP(A45,[2]DESAGREGADA!$C$2:Y$104,23,0)</f>
        <v>500000</v>
      </c>
      <c r="O45" s="25">
        <f>VLOOKUP(A45,[2]DESAGREGADA!$C$2:Z$104,24,0)</f>
        <v>500000</v>
      </c>
      <c r="P45" s="25">
        <f>VLOOKUP(A45,[2]DESAGREGADA!$C$2:AA$104,25,0)</f>
        <v>500000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ht="27" customHeight="1" x14ac:dyDescent="0.25">
      <c r="A46" s="14" t="s">
        <v>83</v>
      </c>
      <c r="B46" s="15" t="s">
        <v>20</v>
      </c>
      <c r="C46" s="15" t="s">
        <v>27</v>
      </c>
      <c r="D46" s="15" t="s">
        <v>28</v>
      </c>
      <c r="E46" s="16" t="s">
        <v>175</v>
      </c>
      <c r="F46" s="25">
        <v>150000000</v>
      </c>
      <c r="G46" s="25">
        <f>VLOOKUP(A46,[2]DESAGREGADA!$C$2:R$104,16,0)</f>
        <v>286542000</v>
      </c>
      <c r="H46" s="25">
        <f>VLOOKUP(A46,[2]DESAGREGADA!$C$2:S$104,17,0)</f>
        <v>0</v>
      </c>
      <c r="I46" s="25">
        <f>VLOOKUP(A46,[2]DESAGREGADA!$C$2:T$104,18,0)</f>
        <v>436542000</v>
      </c>
      <c r="J46" s="25">
        <f>VLOOKUP(A46,'[1]DESAGREGADA ENERO'!$A$2:P$104,10,0)</f>
        <v>0</v>
      </c>
      <c r="K46" s="25">
        <f>VLOOKUP(A46,[2]DESAGREGADA!$C$2:V$104,20,0)</f>
        <v>0</v>
      </c>
      <c r="L46" s="25">
        <f>VLOOKUP(A46,[2]DESAGREGADA!$C$2:W$104,21,0)</f>
        <v>436542000</v>
      </c>
      <c r="M46" s="25">
        <f>VLOOKUP(A46,[2]DESAGREGADA!$C$2:X$104,22,0)</f>
        <v>0</v>
      </c>
      <c r="N46" s="25">
        <f>VLOOKUP(A46,[2]DESAGREGADA!$C$2:Y$104,23,0)</f>
        <v>0</v>
      </c>
      <c r="O46" s="25">
        <f>VLOOKUP(A46,[2]DESAGREGADA!$C$2:Z$104,24,0)</f>
        <v>0</v>
      </c>
      <c r="P46" s="25">
        <f>VLOOKUP(A46,[2]DESAGREGADA!$C$2:AA$104,25,0)</f>
        <v>0</v>
      </c>
      <c r="Q46" s="28"/>
    </row>
    <row r="47" spans="1:16378" ht="27" customHeight="1" x14ac:dyDescent="0.25">
      <c r="A47" s="14" t="s">
        <v>84</v>
      </c>
      <c r="B47" s="15" t="s">
        <v>20</v>
      </c>
      <c r="C47" s="15" t="s">
        <v>27</v>
      </c>
      <c r="D47" s="15" t="s">
        <v>28</v>
      </c>
      <c r="E47" s="16" t="s">
        <v>85</v>
      </c>
      <c r="F47" s="25">
        <v>12097000</v>
      </c>
      <c r="G47" s="25">
        <f>VLOOKUP(A47,[2]DESAGREGADA!$C$2:R$104,16,0)</f>
        <v>0</v>
      </c>
      <c r="H47" s="25">
        <f>VLOOKUP(A47,[2]DESAGREGADA!$C$2:S$104,17,0)</f>
        <v>0</v>
      </c>
      <c r="I47" s="25">
        <f>VLOOKUP(A47,[2]DESAGREGADA!$C$2:T$104,18,0)</f>
        <v>12097000</v>
      </c>
      <c r="J47" s="25">
        <f>VLOOKUP(A47,'[1]DESAGREGADA ENERO'!$A$2:P$104,10,0)</f>
        <v>0</v>
      </c>
      <c r="K47" s="25">
        <f>VLOOKUP(A47,[2]DESAGREGADA!$C$2:V$104,20,0)</f>
        <v>10300000</v>
      </c>
      <c r="L47" s="25">
        <f>VLOOKUP(A47,[2]DESAGREGADA!$C$2:W$104,21,0)</f>
        <v>1797000</v>
      </c>
      <c r="M47" s="25">
        <f>VLOOKUP(A47,[2]DESAGREGADA!$C$2:X$104,22,0)</f>
        <v>300000</v>
      </c>
      <c r="N47" s="25">
        <f>VLOOKUP(A47,[2]DESAGREGADA!$C$2:Y$104,23,0)</f>
        <v>300000</v>
      </c>
      <c r="O47" s="25">
        <f>VLOOKUP(A47,[2]DESAGREGADA!$C$2:Z$104,24,0)</f>
        <v>300000</v>
      </c>
      <c r="P47" s="25">
        <f>VLOOKUP(A47,[2]DESAGREGADA!$C$2:AA$104,25,0)</f>
        <v>300000</v>
      </c>
    </row>
    <row r="48" spans="1:16378" ht="27" customHeight="1" x14ac:dyDescent="0.25">
      <c r="A48" s="14" t="s">
        <v>86</v>
      </c>
      <c r="B48" s="15" t="s">
        <v>20</v>
      </c>
      <c r="C48" s="15" t="s">
        <v>27</v>
      </c>
      <c r="D48" s="15" t="s">
        <v>28</v>
      </c>
      <c r="E48" s="16" t="s">
        <v>87</v>
      </c>
      <c r="F48" s="25">
        <v>49642000</v>
      </c>
      <c r="G48" s="25">
        <f>VLOOKUP(A48,[2]DESAGREGADA!$C$2:R$104,16,0)</f>
        <v>0</v>
      </c>
      <c r="H48" s="25">
        <f>VLOOKUP(A48,[2]DESAGREGADA!$C$2:S$104,17,0)</f>
        <v>0</v>
      </c>
      <c r="I48" s="25">
        <f>VLOOKUP(A48,[2]DESAGREGADA!$C$2:T$104,18,0)</f>
        <v>49642000</v>
      </c>
      <c r="J48" s="25">
        <f>VLOOKUP(A48,'[1]DESAGREGADA ENERO'!$A$2:P$104,10,0)</f>
        <v>0</v>
      </c>
      <c r="K48" s="25">
        <f>VLOOKUP(A48,[2]DESAGREGADA!$C$2:V$104,20,0)</f>
        <v>800000</v>
      </c>
      <c r="L48" s="25">
        <f>VLOOKUP(A48,[2]DESAGREGADA!$C$2:W$104,21,0)</f>
        <v>48842000</v>
      </c>
      <c r="M48" s="25">
        <f>VLOOKUP(A48,[2]DESAGREGADA!$C$2:X$104,22,0)</f>
        <v>800000</v>
      </c>
      <c r="N48" s="25">
        <f>VLOOKUP(A48,[2]DESAGREGADA!$C$2:Y$104,23,0)</f>
        <v>800000</v>
      </c>
      <c r="O48" s="25">
        <f>VLOOKUP(A48,[2]DESAGREGADA!$C$2:Z$104,24,0)</f>
        <v>800000</v>
      </c>
      <c r="P48" s="25">
        <f>VLOOKUP(A48,[2]DESAGREGADA!$C$2:AA$104,25,0)</f>
        <v>800000</v>
      </c>
    </row>
    <row r="49" spans="1:16" ht="27" customHeight="1" x14ac:dyDescent="0.25">
      <c r="A49" s="14" t="s">
        <v>88</v>
      </c>
      <c r="B49" s="15" t="s">
        <v>20</v>
      </c>
      <c r="C49" s="15" t="s">
        <v>27</v>
      </c>
      <c r="D49" s="15" t="s">
        <v>28</v>
      </c>
      <c r="E49" s="16" t="s">
        <v>89</v>
      </c>
      <c r="F49" s="25">
        <v>6989000</v>
      </c>
      <c r="G49" s="25">
        <f>VLOOKUP(A49,[2]DESAGREGADA!$C$2:R$104,16,0)</f>
        <v>12569970</v>
      </c>
      <c r="H49" s="25">
        <f>VLOOKUP(A49,[2]DESAGREGADA!$C$2:S$104,17,0)</f>
        <v>0</v>
      </c>
      <c r="I49" s="25">
        <f>VLOOKUP(A49,[2]DESAGREGADA!$C$2:T$104,18,0)</f>
        <v>19558970</v>
      </c>
      <c r="J49" s="25">
        <f>VLOOKUP(A49,'[1]DESAGREGADA ENERO'!$A$2:P$104,10,0)</f>
        <v>0</v>
      </c>
      <c r="K49" s="25">
        <f>VLOOKUP(A49,[2]DESAGREGADA!$C$2:V$104,20,0)</f>
        <v>13569970</v>
      </c>
      <c r="L49" s="25">
        <f>VLOOKUP(A49,[2]DESAGREGADA!$C$2:W$104,21,0)</f>
        <v>5989000</v>
      </c>
      <c r="M49" s="25">
        <f>VLOOKUP(A49,[2]DESAGREGADA!$C$2:X$104,22,0)</f>
        <v>5355400</v>
      </c>
      <c r="N49" s="25">
        <f>VLOOKUP(A49,[2]DESAGREGADA!$C$2:Y$104,23,0)</f>
        <v>1000000</v>
      </c>
      <c r="O49" s="25">
        <f>VLOOKUP(A49,[2]DESAGREGADA!$C$2:Z$104,24,0)</f>
        <v>1000000</v>
      </c>
      <c r="P49" s="25">
        <f>VLOOKUP(A49,[2]DESAGREGADA!$C$2:AA$104,25,0)</f>
        <v>1000000</v>
      </c>
    </row>
    <row r="50" spans="1:16" ht="27" customHeight="1" x14ac:dyDescent="0.25">
      <c r="A50" s="14" t="s">
        <v>90</v>
      </c>
      <c r="B50" s="15" t="s">
        <v>20</v>
      </c>
      <c r="C50" s="15" t="s">
        <v>27</v>
      </c>
      <c r="D50" s="15" t="s">
        <v>28</v>
      </c>
      <c r="E50" s="16" t="s">
        <v>91</v>
      </c>
      <c r="F50" s="25">
        <v>6000000</v>
      </c>
      <c r="G50" s="25">
        <f>VLOOKUP(A50,[2]DESAGREGADA!$C$2:R$104,16,0)</f>
        <v>0</v>
      </c>
      <c r="H50" s="25">
        <f>VLOOKUP(A50,[2]DESAGREGADA!$C$2:S$104,17,0)</f>
        <v>0</v>
      </c>
      <c r="I50" s="25">
        <f>VLOOKUP(A50,[2]DESAGREGADA!$C$2:T$104,18,0)</f>
        <v>6000000</v>
      </c>
      <c r="J50" s="25">
        <f>VLOOKUP(A50,'[1]DESAGREGADA ENERO'!$A$2:P$104,10,0)</f>
        <v>0</v>
      </c>
      <c r="K50" s="25">
        <f>VLOOKUP(A50,[2]DESAGREGADA!$C$2:V$104,20,0)</f>
        <v>0</v>
      </c>
      <c r="L50" s="25">
        <f>VLOOKUP(A50,[2]DESAGREGADA!$C$2:W$104,21,0)</f>
        <v>6000000</v>
      </c>
      <c r="M50" s="25">
        <f>VLOOKUP(A50,[2]DESAGREGADA!$C$2:X$104,22,0)</f>
        <v>0</v>
      </c>
      <c r="N50" s="25">
        <f>VLOOKUP(A50,[2]DESAGREGADA!$C$2:Y$104,23,0)</f>
        <v>0</v>
      </c>
      <c r="O50" s="25">
        <f>VLOOKUP(A50,[2]DESAGREGADA!$C$2:Z$104,24,0)</f>
        <v>0</v>
      </c>
      <c r="P50" s="25">
        <f>VLOOKUP(A50,[2]DESAGREGADA!$C$2:AA$104,25,0)</f>
        <v>0</v>
      </c>
    </row>
    <row r="51" spans="1:16" s="8" customFormat="1" ht="27" customHeight="1" x14ac:dyDescent="0.25">
      <c r="A51" s="10" t="s">
        <v>92</v>
      </c>
      <c r="B51" s="11" t="s">
        <v>20</v>
      </c>
      <c r="C51" s="11"/>
      <c r="D51" s="11"/>
      <c r="E51" s="13" t="s">
        <v>93</v>
      </c>
      <c r="F51" s="24">
        <f>SUM(F52:F66)</f>
        <v>26608074600</v>
      </c>
      <c r="G51" s="24">
        <f t="shared" ref="G51:P51" si="13">SUM(G52:G66)</f>
        <v>15328054927.939999</v>
      </c>
      <c r="H51" s="24">
        <f t="shared" si="13"/>
        <v>3240936223.5900002</v>
      </c>
      <c r="I51" s="24">
        <f t="shared" si="13"/>
        <v>38695193304.349998</v>
      </c>
      <c r="J51" s="24">
        <f t="shared" si="13"/>
        <v>0</v>
      </c>
      <c r="K51" s="24">
        <f t="shared" si="13"/>
        <v>29577065990.760002</v>
      </c>
      <c r="L51" s="24">
        <f t="shared" si="13"/>
        <v>9118127313.5900002</v>
      </c>
      <c r="M51" s="24">
        <f t="shared" si="13"/>
        <v>21591117573.139999</v>
      </c>
      <c r="N51" s="24">
        <f t="shared" si="13"/>
        <v>3303018262.4000001</v>
      </c>
      <c r="O51" s="24">
        <f t="shared" si="13"/>
        <v>3303018262.4000001</v>
      </c>
      <c r="P51" s="24">
        <f t="shared" si="13"/>
        <v>3303018262.4000001</v>
      </c>
    </row>
    <row r="52" spans="1:16" ht="27" customHeight="1" x14ac:dyDescent="0.25">
      <c r="A52" s="14" t="s">
        <v>94</v>
      </c>
      <c r="B52" s="15" t="s">
        <v>20</v>
      </c>
      <c r="C52" s="15" t="s">
        <v>27</v>
      </c>
      <c r="D52" s="15" t="s">
        <v>28</v>
      </c>
      <c r="E52" s="16" t="s">
        <v>95</v>
      </c>
      <c r="F52" s="25">
        <v>1330827000</v>
      </c>
      <c r="G52" s="25">
        <f>VLOOKUP(A52,[2]DESAGREGADA!$C$2:R$104,16,0)</f>
        <v>578476765.63999999</v>
      </c>
      <c r="H52" s="25">
        <f>VLOOKUP(A52,[2]DESAGREGADA!$C$2:S$104,17,0)</f>
        <v>0</v>
      </c>
      <c r="I52" s="25">
        <f>VLOOKUP(A52,[2]DESAGREGADA!$C$2:T$104,18,0)</f>
        <v>1909303765.6400001</v>
      </c>
      <c r="J52" s="25">
        <f>VLOOKUP(A52,'[1]DESAGREGADA ENERO'!$A$2:P$104,10,0)</f>
        <v>0</v>
      </c>
      <c r="K52" s="25">
        <f>VLOOKUP(A52,[2]DESAGREGADA!$C$2:V$104,20,0)</f>
        <v>1909303765.4100001</v>
      </c>
      <c r="L52" s="25">
        <f>VLOOKUP(A52,[2]DESAGREGADA!$C$2:W$104,21,0)</f>
        <v>0.23</v>
      </c>
      <c r="M52" s="25">
        <f>VLOOKUP(A52,[2]DESAGREGADA!$C$2:X$104,22,0)</f>
        <v>1327183189.22</v>
      </c>
      <c r="N52" s="25">
        <f>VLOOKUP(A52,[2]DESAGREGADA!$C$2:Y$104,23,0)</f>
        <v>38816475</v>
      </c>
      <c r="O52" s="25">
        <f>VLOOKUP(A52,[2]DESAGREGADA!$C$2:Z$104,24,0)</f>
        <v>38816475</v>
      </c>
      <c r="P52" s="25">
        <f>VLOOKUP(A52,[2]DESAGREGADA!$C$2:AA$104,25,0)</f>
        <v>38816475</v>
      </c>
    </row>
    <row r="53" spans="1:16" ht="27" customHeight="1" x14ac:dyDescent="0.25">
      <c r="A53" s="14" t="s">
        <v>96</v>
      </c>
      <c r="B53" s="15" t="s">
        <v>20</v>
      </c>
      <c r="C53" s="15" t="s">
        <v>27</v>
      </c>
      <c r="D53" s="15" t="s">
        <v>28</v>
      </c>
      <c r="E53" s="16" t="s">
        <v>97</v>
      </c>
      <c r="F53" s="25">
        <v>3365259000</v>
      </c>
      <c r="G53" s="25">
        <f>VLOOKUP(A53,[2]DESAGREGADA!$C$2:R$104,16,0)</f>
        <v>2108053000</v>
      </c>
      <c r="H53" s="25">
        <f>VLOOKUP(A53,[2]DESAGREGADA!$C$2:S$104,17,0)</f>
        <v>726897958.34000003</v>
      </c>
      <c r="I53" s="25">
        <f>VLOOKUP(A53,[2]DESAGREGADA!$C$2:T$104,18,0)</f>
        <v>4746414041.6599998</v>
      </c>
      <c r="J53" s="25">
        <f>VLOOKUP(A53,'[1]DESAGREGADA ENERO'!$A$2:P$104,10,0)</f>
        <v>0</v>
      </c>
      <c r="K53" s="25">
        <f>VLOOKUP(A53,[2]DESAGREGADA!$C$2:V$104,20,0)</f>
        <v>3147923305.79</v>
      </c>
      <c r="L53" s="25">
        <f>VLOOKUP(A53,[2]DESAGREGADA!$C$2:W$104,21,0)</f>
        <v>1598490735.8699999</v>
      </c>
      <c r="M53" s="25">
        <f>VLOOKUP(A53,[2]DESAGREGADA!$C$2:X$104,22,0)</f>
        <v>1787934665.79</v>
      </c>
      <c r="N53" s="25">
        <f>VLOOKUP(A53,[2]DESAGREGADA!$C$2:Y$104,23,0)</f>
        <v>428696125.30000001</v>
      </c>
      <c r="O53" s="25">
        <f>VLOOKUP(A53,[2]DESAGREGADA!$C$2:Z$104,24,0)</f>
        <v>428696125.30000001</v>
      </c>
      <c r="P53" s="25">
        <f>VLOOKUP(A53,[2]DESAGREGADA!$C$2:AA$104,25,0)</f>
        <v>428696125.30000001</v>
      </c>
    </row>
    <row r="54" spans="1:16" ht="27" customHeight="1" x14ac:dyDescent="0.25">
      <c r="A54" s="14" t="s">
        <v>98</v>
      </c>
      <c r="B54" s="15" t="s">
        <v>20</v>
      </c>
      <c r="C54" s="15" t="s">
        <v>27</v>
      </c>
      <c r="D54" s="15" t="s">
        <v>28</v>
      </c>
      <c r="E54" s="16" t="s">
        <v>99</v>
      </c>
      <c r="F54" s="25">
        <v>335000000</v>
      </c>
      <c r="G54" s="25">
        <f>VLOOKUP(A54,[2]DESAGREGADA!$C$2:R$104,16,0)</f>
        <v>0</v>
      </c>
      <c r="H54" s="25">
        <f>VLOOKUP(A54,[2]DESAGREGADA!$C$2:S$104,17,0)</f>
        <v>35000000</v>
      </c>
      <c r="I54" s="25">
        <f>VLOOKUP(A54,[2]DESAGREGADA!$C$2:T$104,18,0)</f>
        <v>300000000</v>
      </c>
      <c r="J54" s="25">
        <f>VLOOKUP(A54,'[1]DESAGREGADA ENERO'!$A$2:P$104,10,0)</f>
        <v>0</v>
      </c>
      <c r="K54" s="25">
        <f>VLOOKUP(A54,[2]DESAGREGADA!$C$2:V$104,20,0)</f>
        <v>0</v>
      </c>
      <c r="L54" s="25">
        <f>VLOOKUP(A54,[2]DESAGREGADA!$C$2:W$104,21,0)</f>
        <v>300000000</v>
      </c>
      <c r="M54" s="25">
        <f>VLOOKUP(A54,[2]DESAGREGADA!$C$2:X$104,22,0)</f>
        <v>0</v>
      </c>
      <c r="N54" s="25">
        <f>VLOOKUP(A54,[2]DESAGREGADA!$C$2:Y$104,23,0)</f>
        <v>0</v>
      </c>
      <c r="O54" s="25">
        <f>VLOOKUP(A54,[2]DESAGREGADA!$C$2:Z$104,24,0)</f>
        <v>0</v>
      </c>
      <c r="P54" s="25">
        <f>VLOOKUP(A54,[2]DESAGREGADA!$C$2:AA$104,25,0)</f>
        <v>0</v>
      </c>
    </row>
    <row r="55" spans="1:16" ht="27" customHeight="1" x14ac:dyDescent="0.25">
      <c r="A55" s="14" t="s">
        <v>100</v>
      </c>
      <c r="B55" s="15" t="s">
        <v>20</v>
      </c>
      <c r="C55" s="15" t="s">
        <v>27</v>
      </c>
      <c r="D55" s="15" t="s">
        <v>28</v>
      </c>
      <c r="E55" s="16" t="s">
        <v>101</v>
      </c>
      <c r="F55" s="25">
        <v>19682000</v>
      </c>
      <c r="G55" s="25">
        <f>VLOOKUP(A55,[2]DESAGREGADA!$C$2:R$104,16,0)</f>
        <v>0</v>
      </c>
      <c r="H55" s="25">
        <f>VLOOKUP(A55,[2]DESAGREGADA!$C$2:S$104,17,0)</f>
        <v>0</v>
      </c>
      <c r="I55" s="25">
        <f>VLOOKUP(A55,[2]DESAGREGADA!$C$2:T$104,18,0)</f>
        <v>19682000</v>
      </c>
      <c r="J55" s="25">
        <f>VLOOKUP(A55,'[1]DESAGREGADA ENERO'!$A$2:P$104,10,0)</f>
        <v>0</v>
      </c>
      <c r="K55" s="25">
        <f>VLOOKUP(A55,[2]DESAGREGADA!$C$2:V$104,20,0)</f>
        <v>1000000</v>
      </c>
      <c r="L55" s="25">
        <f>VLOOKUP(A55,[2]DESAGREGADA!$C$2:W$104,21,0)</f>
        <v>18682000</v>
      </c>
      <c r="M55" s="25">
        <f>VLOOKUP(A55,[2]DESAGREGADA!$C$2:X$104,22,0)</f>
        <v>1000000</v>
      </c>
      <c r="N55" s="25">
        <f>VLOOKUP(A55,[2]DESAGREGADA!$C$2:Y$104,23,0)</f>
        <v>1000000</v>
      </c>
      <c r="O55" s="25">
        <f>VLOOKUP(A55,[2]DESAGREGADA!$C$2:Z$104,24,0)</f>
        <v>1000000</v>
      </c>
      <c r="P55" s="25">
        <f>VLOOKUP(A55,[2]DESAGREGADA!$C$2:AA$104,25,0)</f>
        <v>1000000</v>
      </c>
    </row>
    <row r="56" spans="1:16" ht="27" customHeight="1" x14ac:dyDescent="0.25">
      <c r="A56" s="14" t="s">
        <v>102</v>
      </c>
      <c r="B56" s="15" t="s">
        <v>20</v>
      </c>
      <c r="C56" s="15" t="s">
        <v>27</v>
      </c>
      <c r="D56" s="15" t="s">
        <v>28</v>
      </c>
      <c r="E56" s="16" t="s">
        <v>103</v>
      </c>
      <c r="F56" s="25">
        <v>2766391600</v>
      </c>
      <c r="G56" s="25">
        <f>VLOOKUP(A56,[2]DESAGREGADA!$C$2:R$104,16,0)</f>
        <v>360000000</v>
      </c>
      <c r="H56" s="25">
        <f>VLOOKUP(A56,[2]DESAGREGADA!$C$2:S$104,17,0)</f>
        <v>576359270.25</v>
      </c>
      <c r="I56" s="25">
        <f>VLOOKUP(A56,[2]DESAGREGADA!$C$2:T$104,18,0)</f>
        <v>2550032329.75</v>
      </c>
      <c r="J56" s="25">
        <f>VLOOKUP(A56,'[1]DESAGREGADA ENERO'!$A$2:P$104,10,0)</f>
        <v>0</v>
      </c>
      <c r="K56" s="25">
        <f>VLOOKUP(A56,[2]DESAGREGADA!$C$2:V$104,20,0)</f>
        <v>1080000000</v>
      </c>
      <c r="L56" s="25">
        <f>VLOOKUP(A56,[2]DESAGREGADA!$C$2:W$104,21,0)</f>
        <v>1470032329.75</v>
      </c>
      <c r="M56" s="25">
        <f>VLOOKUP(A56,[2]DESAGREGADA!$C$2:X$104,22,0)</f>
        <v>77569640</v>
      </c>
      <c r="N56" s="25">
        <f>VLOOKUP(A56,[2]DESAGREGADA!$C$2:Y$104,23,0)</f>
        <v>77569640</v>
      </c>
      <c r="O56" s="25">
        <f>VLOOKUP(A56,[2]DESAGREGADA!$C$2:Z$104,24,0)</f>
        <v>77569640</v>
      </c>
      <c r="P56" s="25">
        <f>VLOOKUP(A56,[2]DESAGREGADA!$C$2:AA$104,25,0)</f>
        <v>77569640</v>
      </c>
    </row>
    <row r="57" spans="1:16" ht="27" customHeight="1" x14ac:dyDescent="0.25">
      <c r="A57" s="14" t="s">
        <v>104</v>
      </c>
      <c r="B57" s="15" t="s">
        <v>20</v>
      </c>
      <c r="C57" s="15" t="s">
        <v>27</v>
      </c>
      <c r="D57" s="15" t="s">
        <v>28</v>
      </c>
      <c r="E57" s="16" t="s">
        <v>105</v>
      </c>
      <c r="F57" s="25">
        <v>907000000</v>
      </c>
      <c r="G57" s="25">
        <f>VLOOKUP(A57,[2]DESAGREGADA!$C$2:R$104,16,0)</f>
        <v>255080569</v>
      </c>
      <c r="H57" s="25">
        <f>VLOOKUP(A57,[2]DESAGREGADA!$C$2:S$104,17,0)</f>
        <v>0</v>
      </c>
      <c r="I57" s="25">
        <f>VLOOKUP(A57,[2]DESAGREGADA!$C$2:T$104,18,0)</f>
        <v>1162080569</v>
      </c>
      <c r="J57" s="25">
        <f>VLOOKUP(A57,'[1]DESAGREGADA ENERO'!$A$2:P$104,10,0)</f>
        <v>0</v>
      </c>
      <c r="K57" s="25">
        <f>VLOOKUP(A57,[2]DESAGREGADA!$C$2:V$104,20,0)</f>
        <v>1157396547</v>
      </c>
      <c r="L57" s="25">
        <f>VLOOKUP(A57,[2]DESAGREGADA!$C$2:W$104,21,0)</f>
        <v>4684022</v>
      </c>
      <c r="M57" s="25">
        <f>VLOOKUP(A57,[2]DESAGREGADA!$C$2:X$104,22,0)</f>
        <v>0</v>
      </c>
      <c r="N57" s="25">
        <f>VLOOKUP(A57,[2]DESAGREGADA!$C$2:Y$104,23,0)</f>
        <v>0</v>
      </c>
      <c r="O57" s="25">
        <f>VLOOKUP(A57,[2]DESAGREGADA!$C$2:Z$104,24,0)</f>
        <v>0</v>
      </c>
      <c r="P57" s="25">
        <f>VLOOKUP(A57,[2]DESAGREGADA!$C$2:AA$104,25,0)</f>
        <v>0</v>
      </c>
    </row>
    <row r="58" spans="1:16" ht="27" customHeight="1" x14ac:dyDescent="0.25">
      <c r="A58" s="14" t="s">
        <v>106</v>
      </c>
      <c r="B58" s="15" t="s">
        <v>20</v>
      </c>
      <c r="C58" s="15" t="s">
        <v>27</v>
      </c>
      <c r="D58" s="15" t="s">
        <v>28</v>
      </c>
      <c r="E58" s="16" t="s">
        <v>107</v>
      </c>
      <c r="F58" s="25">
        <v>4954776000</v>
      </c>
      <c r="G58" s="25">
        <f>VLOOKUP(A58,[2]DESAGREGADA!$C$2:R$104,16,0)</f>
        <v>304129550</v>
      </c>
      <c r="H58" s="25">
        <f>VLOOKUP(A58,[2]DESAGREGADA!$C$2:S$104,17,0)</f>
        <v>0</v>
      </c>
      <c r="I58" s="25">
        <f>VLOOKUP(A58,[2]DESAGREGADA!$C$2:T$104,18,0)</f>
        <v>5258905550</v>
      </c>
      <c r="J58" s="25">
        <f>VLOOKUP(A58,'[1]DESAGREGADA ENERO'!$A$2:P$104,10,0)</f>
        <v>0</v>
      </c>
      <c r="K58" s="25">
        <f>VLOOKUP(A58,[2]DESAGREGADA!$C$2:V$104,20,0)</f>
        <v>5096224756</v>
      </c>
      <c r="L58" s="25">
        <f>VLOOKUP(A58,[2]DESAGREGADA!$C$2:W$104,21,0)</f>
        <v>162680794</v>
      </c>
      <c r="M58" s="25">
        <f>VLOOKUP(A58,[2]DESAGREGADA!$C$2:X$104,22,0)</f>
        <v>4954775206</v>
      </c>
      <c r="N58" s="25">
        <f>VLOOKUP(A58,[2]DESAGREGADA!$C$2:Y$104,23,0)</f>
        <v>677773454</v>
      </c>
      <c r="O58" s="25">
        <f>VLOOKUP(A58,[2]DESAGREGADA!$C$2:Z$104,24,0)</f>
        <v>677773454</v>
      </c>
      <c r="P58" s="25">
        <f>VLOOKUP(A58,[2]DESAGREGADA!$C$2:AA$104,25,0)</f>
        <v>677773454</v>
      </c>
    </row>
    <row r="59" spans="1:16" ht="27" customHeight="1" x14ac:dyDescent="0.25">
      <c r="A59" s="14" t="s">
        <v>108</v>
      </c>
      <c r="B59" s="15" t="s">
        <v>20</v>
      </c>
      <c r="C59" s="15" t="s">
        <v>27</v>
      </c>
      <c r="D59" s="15" t="s">
        <v>28</v>
      </c>
      <c r="E59" s="16" t="s">
        <v>109</v>
      </c>
      <c r="F59" s="25">
        <v>2583857000</v>
      </c>
      <c r="G59" s="25">
        <f>VLOOKUP(A59,[2]DESAGREGADA!$C$2:R$104,16,0)</f>
        <v>5709691555</v>
      </c>
      <c r="H59" s="25">
        <f>VLOOKUP(A59,[2]DESAGREGADA!$C$2:S$104,17,0)</f>
        <v>1117285440</v>
      </c>
      <c r="I59" s="25">
        <f>VLOOKUP(A59,[2]DESAGREGADA!$C$2:T$104,18,0)</f>
        <v>7176263115</v>
      </c>
      <c r="J59" s="25">
        <f>VLOOKUP(A59,'[1]DESAGREGADA ENERO'!$A$2:P$104,10,0)</f>
        <v>0</v>
      </c>
      <c r="K59" s="25">
        <f>VLOOKUP(A59,[2]DESAGREGADA!$C$2:V$104,20,0)</f>
        <v>6112331890</v>
      </c>
      <c r="L59" s="25">
        <f>VLOOKUP(A59,[2]DESAGREGADA!$C$2:W$104,21,0)</f>
        <v>1063931225</v>
      </c>
      <c r="M59" s="25">
        <f>VLOOKUP(A59,[2]DESAGREGADA!$C$2:X$104,22,0)</f>
        <v>5622552689.3500004</v>
      </c>
      <c r="N59" s="25">
        <f>VLOOKUP(A59,[2]DESAGREGADA!$C$2:Y$104,23,0)</f>
        <v>430795723.35000002</v>
      </c>
      <c r="O59" s="25">
        <f>VLOOKUP(A59,[2]DESAGREGADA!$C$2:Z$104,24,0)</f>
        <v>430795723.35000002</v>
      </c>
      <c r="P59" s="25">
        <f>VLOOKUP(A59,[2]DESAGREGADA!$C$2:AA$104,25,0)</f>
        <v>430795723.35000002</v>
      </c>
    </row>
    <row r="60" spans="1:16" ht="27" customHeight="1" x14ac:dyDescent="0.25">
      <c r="A60" s="14" t="s">
        <v>110</v>
      </c>
      <c r="B60" s="15" t="s">
        <v>20</v>
      </c>
      <c r="C60" s="15" t="s">
        <v>27</v>
      </c>
      <c r="D60" s="15" t="s">
        <v>28</v>
      </c>
      <c r="E60" s="16" t="s">
        <v>176</v>
      </c>
      <c r="F60" s="25">
        <v>2010489000</v>
      </c>
      <c r="G60" s="25">
        <f>VLOOKUP(A60,[2]DESAGREGADA!$C$2:R$104,16,0)</f>
        <v>4298519470</v>
      </c>
      <c r="H60" s="25">
        <f>VLOOKUP(A60,[2]DESAGREGADA!$C$2:S$104,17,0)</f>
        <v>485393555</v>
      </c>
      <c r="I60" s="25">
        <f>VLOOKUP(A60,[2]DESAGREGADA!$C$2:T$104,18,0)</f>
        <v>5823614915</v>
      </c>
      <c r="J60" s="25">
        <f>VLOOKUP(A60,'[1]DESAGREGADA ENERO'!$A$2:P$104,10,0)</f>
        <v>0</v>
      </c>
      <c r="K60" s="25">
        <f>VLOOKUP(A60,[2]DESAGREGADA!$C$2:V$104,20,0)</f>
        <v>5457436834</v>
      </c>
      <c r="L60" s="25">
        <f>VLOOKUP(A60,[2]DESAGREGADA!$C$2:W$104,21,0)</f>
        <v>366178081</v>
      </c>
      <c r="M60" s="25">
        <f>VLOOKUP(A60,[2]DESAGREGADA!$C$2:X$104,22,0)</f>
        <v>5052536687</v>
      </c>
      <c r="N60" s="25">
        <f>VLOOKUP(A60,[2]DESAGREGADA!$C$2:Y$104,23,0)</f>
        <v>492557277</v>
      </c>
      <c r="O60" s="25">
        <f>VLOOKUP(A60,[2]DESAGREGADA!$C$2:Z$104,24,0)</f>
        <v>492557277</v>
      </c>
      <c r="P60" s="25">
        <f>VLOOKUP(A60,[2]DESAGREGADA!$C$2:AA$104,25,0)</f>
        <v>492557277</v>
      </c>
    </row>
    <row r="61" spans="1:16" ht="27" customHeight="1" x14ac:dyDescent="0.25">
      <c r="A61" s="14" t="s">
        <v>111</v>
      </c>
      <c r="B61" s="15" t="s">
        <v>20</v>
      </c>
      <c r="C61" s="15" t="s">
        <v>27</v>
      </c>
      <c r="D61" s="15" t="s">
        <v>28</v>
      </c>
      <c r="E61" s="16" t="s">
        <v>112</v>
      </c>
      <c r="F61" s="25">
        <v>100000000</v>
      </c>
      <c r="G61" s="25">
        <f>VLOOKUP(A61,[2]DESAGREGADA!$C$2:R$104,16,0)</f>
        <v>805800000</v>
      </c>
      <c r="H61" s="25">
        <f>VLOOKUP(A61,[2]DESAGREGADA!$C$2:S$104,17,0)</f>
        <v>0</v>
      </c>
      <c r="I61" s="25">
        <f>VLOOKUP(A61,[2]DESAGREGADA!$C$2:T$104,18,0)</f>
        <v>905800000</v>
      </c>
      <c r="J61" s="25">
        <f>VLOOKUP(A61,'[1]DESAGREGADA ENERO'!$A$2:P$104,10,0)</f>
        <v>0</v>
      </c>
      <c r="K61" s="25">
        <f>VLOOKUP(A61,[2]DESAGREGADA!$C$2:V$104,20,0)</f>
        <v>100000000</v>
      </c>
      <c r="L61" s="25">
        <f>VLOOKUP(A61,[2]DESAGREGADA!$C$2:W$104,21,0)</f>
        <v>805800000</v>
      </c>
      <c r="M61" s="25">
        <f>VLOOKUP(A61,[2]DESAGREGADA!$C$2:X$104,22,0)</f>
        <v>0</v>
      </c>
      <c r="N61" s="25">
        <f>VLOOKUP(A61,[2]DESAGREGADA!$C$2:Y$104,23,0)</f>
        <v>0</v>
      </c>
      <c r="O61" s="25">
        <f>VLOOKUP(A61,[2]DESAGREGADA!$C$2:Z$104,24,0)</f>
        <v>0</v>
      </c>
      <c r="P61" s="25">
        <f>VLOOKUP(A61,[2]DESAGREGADA!$C$2:AA$104,25,0)</f>
        <v>0</v>
      </c>
    </row>
    <row r="62" spans="1:16" ht="27" customHeight="1" x14ac:dyDescent="0.25">
      <c r="A62" s="14" t="s">
        <v>113</v>
      </c>
      <c r="B62" s="15" t="s">
        <v>20</v>
      </c>
      <c r="C62" s="15" t="s">
        <v>27</v>
      </c>
      <c r="D62" s="15" t="s">
        <v>28</v>
      </c>
      <c r="E62" s="16" t="s">
        <v>114</v>
      </c>
      <c r="F62" s="25">
        <v>5270481000</v>
      </c>
      <c r="G62" s="25">
        <f>VLOOKUP(A62,[2]DESAGREGADA!$C$2:R$104,16,0)</f>
        <v>687304018.29999995</v>
      </c>
      <c r="H62" s="25">
        <f>VLOOKUP(A62,[2]DESAGREGADA!$C$2:S$104,17,0)</f>
        <v>0</v>
      </c>
      <c r="I62" s="25">
        <f>VLOOKUP(A62,[2]DESAGREGADA!$C$2:T$104,18,0)</f>
        <v>5957785018.3000002</v>
      </c>
      <c r="J62" s="25">
        <f>VLOOKUP(A62,'[1]DESAGREGADA ENERO'!$A$2:P$104,10,0)</f>
        <v>0</v>
      </c>
      <c r="K62" s="25">
        <f>VLOOKUP(A62,[2]DESAGREGADA!$C$2:V$104,20,0)</f>
        <v>4482648892.5600004</v>
      </c>
      <c r="L62" s="25">
        <f>VLOOKUP(A62,[2]DESAGREGADA!$C$2:W$104,21,0)</f>
        <v>1475136125.74</v>
      </c>
      <c r="M62" s="25">
        <f>VLOOKUP(A62,[2]DESAGREGADA!$C$2:X$104,22,0)</f>
        <v>2125363580.5999999</v>
      </c>
      <c r="N62" s="25">
        <f>VLOOKUP(A62,[2]DESAGREGADA!$C$2:Y$104,23,0)</f>
        <v>734019836.57000005</v>
      </c>
      <c r="O62" s="25">
        <f>VLOOKUP(A62,[2]DESAGREGADA!$C$2:Z$104,24,0)</f>
        <v>734019836.57000005</v>
      </c>
      <c r="P62" s="25">
        <f>VLOOKUP(A62,[2]DESAGREGADA!$C$2:AA$104,25,0)</f>
        <v>734019836.57000005</v>
      </c>
    </row>
    <row r="63" spans="1:16" ht="27" customHeight="1" x14ac:dyDescent="0.25">
      <c r="A63" s="14" t="s">
        <v>115</v>
      </c>
      <c r="B63" s="15" t="s">
        <v>20</v>
      </c>
      <c r="C63" s="15" t="s">
        <v>27</v>
      </c>
      <c r="D63" s="15" t="s">
        <v>28</v>
      </c>
      <c r="E63" s="16" t="s">
        <v>116</v>
      </c>
      <c r="F63" s="25">
        <v>1642323000</v>
      </c>
      <c r="G63" s="25">
        <f>VLOOKUP(A63,[2]DESAGREGADA!$C$2:R$104,16,0)</f>
        <v>35000000</v>
      </c>
      <c r="H63" s="25">
        <f>VLOOKUP(A63,[2]DESAGREGADA!$C$2:S$104,17,0)</f>
        <v>0</v>
      </c>
      <c r="I63" s="25">
        <f>VLOOKUP(A63,[2]DESAGREGADA!$C$2:T$104,18,0)</f>
        <v>1677323000</v>
      </c>
      <c r="J63" s="25">
        <f>VLOOKUP(A63,'[1]DESAGREGADA ENERO'!$A$2:P$104,10,0)</f>
        <v>0</v>
      </c>
      <c r="K63" s="25">
        <f>VLOOKUP(A63,[2]DESAGREGADA!$C$2:V$104,20,0)</f>
        <v>800000</v>
      </c>
      <c r="L63" s="25">
        <f>VLOOKUP(A63,[2]DESAGREGADA!$C$2:W$104,21,0)</f>
        <v>1676523000</v>
      </c>
      <c r="M63" s="25">
        <f>VLOOKUP(A63,[2]DESAGREGADA!$C$2:X$104,22,0)</f>
        <v>800000</v>
      </c>
      <c r="N63" s="25">
        <f>VLOOKUP(A63,[2]DESAGREGADA!$C$2:Y$104,23,0)</f>
        <v>800000</v>
      </c>
      <c r="O63" s="25">
        <f>VLOOKUP(A63,[2]DESAGREGADA!$C$2:Z$104,24,0)</f>
        <v>800000</v>
      </c>
      <c r="P63" s="25">
        <f>VLOOKUP(A63,[2]DESAGREGADA!$C$2:AA$104,25,0)</f>
        <v>800000</v>
      </c>
    </row>
    <row r="64" spans="1:16" ht="27" customHeight="1" x14ac:dyDescent="0.25">
      <c r="A64" s="14" t="s">
        <v>117</v>
      </c>
      <c r="B64" s="15" t="s">
        <v>20</v>
      </c>
      <c r="C64" s="15" t="s">
        <v>27</v>
      </c>
      <c r="D64" s="15" t="s">
        <v>28</v>
      </c>
      <c r="E64" s="16" t="s">
        <v>118</v>
      </c>
      <c r="F64" s="25">
        <v>176989000</v>
      </c>
      <c r="G64" s="25">
        <f>VLOOKUP(A64,[2]DESAGREGADA!$C$2:R$104,16,0)</f>
        <v>0</v>
      </c>
      <c r="H64" s="25">
        <f>VLOOKUP(A64,[2]DESAGREGADA!$C$2:S$104,17,0)</f>
        <v>0</v>
      </c>
      <c r="I64" s="25">
        <f>VLOOKUP(A64,[2]DESAGREGADA!$C$2:T$104,18,0)</f>
        <v>176989000</v>
      </c>
      <c r="J64" s="25">
        <f>VLOOKUP(A64,'[1]DESAGREGADA ENERO'!$A$2:P$104,10,0)</f>
        <v>0</v>
      </c>
      <c r="K64" s="25">
        <f>VLOOKUP(A64,[2]DESAGREGADA!$C$2:V$104,20,0)</f>
        <v>1000000</v>
      </c>
      <c r="L64" s="25">
        <f>VLOOKUP(A64,[2]DESAGREGADA!$C$2:W$104,21,0)</f>
        <v>175989000</v>
      </c>
      <c r="M64" s="25">
        <f>VLOOKUP(A64,[2]DESAGREGADA!$C$2:X$104,22,0)</f>
        <v>1000000</v>
      </c>
      <c r="N64" s="25">
        <f>VLOOKUP(A64,[2]DESAGREGADA!$C$2:Y$104,23,0)</f>
        <v>1000000</v>
      </c>
      <c r="O64" s="25">
        <f>VLOOKUP(A64,[2]DESAGREGADA!$C$2:Z$104,24,0)</f>
        <v>1000000</v>
      </c>
      <c r="P64" s="25">
        <f>VLOOKUP(A64,[2]DESAGREGADA!$C$2:AA$104,25,0)</f>
        <v>1000000</v>
      </c>
    </row>
    <row r="65" spans="1:16" ht="27" customHeight="1" x14ac:dyDescent="0.25">
      <c r="A65" s="14" t="s">
        <v>119</v>
      </c>
      <c r="B65" s="15" t="s">
        <v>20</v>
      </c>
      <c r="C65" s="15" t="s">
        <v>27</v>
      </c>
      <c r="D65" s="15" t="s">
        <v>28</v>
      </c>
      <c r="E65" s="16" t="s">
        <v>120</v>
      </c>
      <c r="F65" s="25">
        <v>145000000</v>
      </c>
      <c r="G65" s="25">
        <f>VLOOKUP(A65,[2]DESAGREGADA!$C$2:R$104,16,0)</f>
        <v>36000000</v>
      </c>
      <c r="H65" s="25">
        <f>VLOOKUP(A65,[2]DESAGREGADA!$C$2:S$104,17,0)</f>
        <v>0</v>
      </c>
      <c r="I65" s="25">
        <f>VLOOKUP(A65,[2]DESAGREGADA!$C$2:T$104,18,0)</f>
        <v>181000000</v>
      </c>
      <c r="J65" s="25">
        <f>VLOOKUP(A65,'[1]DESAGREGADA ENERO'!$A$2:P$104,10,0)</f>
        <v>0</v>
      </c>
      <c r="K65" s="25">
        <f>VLOOKUP(A65,[2]DESAGREGADA!$C$2:V$104,20,0)</f>
        <v>181000000</v>
      </c>
      <c r="L65" s="25">
        <f>VLOOKUP(A65,[2]DESAGREGADA!$C$2:W$104,21,0)</f>
        <v>0</v>
      </c>
      <c r="M65" s="25">
        <f>VLOOKUP(A65,[2]DESAGREGADA!$C$2:X$104,22,0)</f>
        <v>1347930</v>
      </c>
      <c r="N65" s="25">
        <f>VLOOKUP(A65,[2]DESAGREGADA!$C$2:Y$104,23,0)</f>
        <v>1347930</v>
      </c>
      <c r="O65" s="25">
        <f>VLOOKUP(A65,[2]DESAGREGADA!$C$2:Z$104,24,0)</f>
        <v>1347930</v>
      </c>
      <c r="P65" s="25">
        <f>VLOOKUP(A65,[2]DESAGREGADA!$C$2:AA$104,25,0)</f>
        <v>1347930</v>
      </c>
    </row>
    <row r="66" spans="1:16" ht="27" customHeight="1" x14ac:dyDescent="0.25">
      <c r="A66" s="14" t="s">
        <v>121</v>
      </c>
      <c r="B66" s="15" t="s">
        <v>20</v>
      </c>
      <c r="C66" s="15" t="s">
        <v>27</v>
      </c>
      <c r="D66" s="15" t="s">
        <v>28</v>
      </c>
      <c r="E66" s="16" t="s">
        <v>122</v>
      </c>
      <c r="F66" s="25">
        <v>1000000000</v>
      </c>
      <c r="G66" s="25">
        <f>VLOOKUP(A66,[2]DESAGREGADA!$C$2:R$104,16,0)</f>
        <v>150000000</v>
      </c>
      <c r="H66" s="25">
        <f>VLOOKUP(A66,[2]DESAGREGADA!$C$2:S$104,17,0)</f>
        <v>300000000</v>
      </c>
      <c r="I66" s="25">
        <f>VLOOKUP(A66,[2]DESAGREGADA!$C$2:T$104,18,0)</f>
        <v>850000000</v>
      </c>
      <c r="J66" s="25">
        <f>VLOOKUP(A66,'[1]DESAGREGADA ENERO'!$A$2:P$104,10,0)</f>
        <v>0</v>
      </c>
      <c r="K66" s="25">
        <f>VLOOKUP(A66,[2]DESAGREGADA!$C$2:V$104,20,0)</f>
        <v>850000000</v>
      </c>
      <c r="L66" s="25">
        <f>VLOOKUP(A66,[2]DESAGREGADA!$C$2:W$104,21,0)</f>
        <v>0</v>
      </c>
      <c r="M66" s="25">
        <f>VLOOKUP(A66,[2]DESAGREGADA!$C$2:X$104,22,0)</f>
        <v>639053985.17999995</v>
      </c>
      <c r="N66" s="25">
        <f>VLOOKUP(A66,[2]DESAGREGADA!$C$2:Y$104,23,0)</f>
        <v>418641801.18000001</v>
      </c>
      <c r="O66" s="25">
        <f>VLOOKUP(A66,[2]DESAGREGADA!$C$2:Z$104,24,0)</f>
        <v>418641801.18000001</v>
      </c>
      <c r="P66" s="25">
        <f>VLOOKUP(A66,[2]DESAGREGADA!$C$2:AA$104,25,0)</f>
        <v>418641801.18000001</v>
      </c>
    </row>
    <row r="67" spans="1:16" s="21" customFormat="1" ht="18" customHeight="1" x14ac:dyDescent="0.25">
      <c r="A67" s="37" t="s">
        <v>123</v>
      </c>
      <c r="B67" s="37"/>
      <c r="C67" s="37"/>
      <c r="D67" s="37"/>
      <c r="E67" s="37"/>
      <c r="F67" s="17">
        <f>+F68+F71+F75</f>
        <v>1847297508800</v>
      </c>
      <c r="G67" s="17">
        <f t="shared" ref="G67:P67" si="14">+G68+G71+G75</f>
        <v>695000000</v>
      </c>
      <c r="H67" s="17">
        <f t="shared" si="14"/>
        <v>0</v>
      </c>
      <c r="I67" s="17">
        <f t="shared" si="14"/>
        <v>1847992508800</v>
      </c>
      <c r="J67" s="17">
        <f t="shared" si="14"/>
        <v>0</v>
      </c>
      <c r="K67" s="17">
        <f t="shared" si="14"/>
        <v>1739906777788</v>
      </c>
      <c r="L67" s="17">
        <f t="shared" si="14"/>
        <v>108085731012</v>
      </c>
      <c r="M67" s="17">
        <f t="shared" si="14"/>
        <v>198083906182.01999</v>
      </c>
      <c r="N67" s="17">
        <f t="shared" si="14"/>
        <v>184354067456.76999</v>
      </c>
      <c r="O67" s="17">
        <f t="shared" si="14"/>
        <v>184353900261.76999</v>
      </c>
      <c r="P67" s="17">
        <f t="shared" si="14"/>
        <v>184353900261.76999</v>
      </c>
    </row>
    <row r="68" spans="1:16" s="8" customFormat="1" ht="27" customHeight="1" x14ac:dyDescent="0.25">
      <c r="A68" s="10" t="s">
        <v>124</v>
      </c>
      <c r="B68" s="11"/>
      <c r="C68" s="11"/>
      <c r="D68" s="11"/>
      <c r="E68" s="13" t="s">
        <v>125</v>
      </c>
      <c r="F68" s="24">
        <f>SUM(F69:F70)</f>
        <v>1845743508800</v>
      </c>
      <c r="G68" s="24">
        <f t="shared" ref="G68:P68" si="15">SUM(G69:G70)</f>
        <v>0</v>
      </c>
      <c r="H68" s="24">
        <f t="shared" si="15"/>
        <v>0</v>
      </c>
      <c r="I68" s="24">
        <f t="shared" si="15"/>
        <v>1845743508800</v>
      </c>
      <c r="J68" s="24">
        <f t="shared" si="15"/>
        <v>0</v>
      </c>
      <c r="K68" s="24">
        <f t="shared" si="15"/>
        <v>1739429777788</v>
      </c>
      <c r="L68" s="24">
        <f t="shared" si="15"/>
        <v>106313731012</v>
      </c>
      <c r="M68" s="24">
        <f t="shared" si="15"/>
        <v>197927296961.01999</v>
      </c>
      <c r="N68" s="24">
        <f t="shared" si="15"/>
        <v>184197458235.76999</v>
      </c>
      <c r="O68" s="24">
        <f t="shared" si="15"/>
        <v>184197291040.76999</v>
      </c>
      <c r="P68" s="24">
        <f t="shared" si="15"/>
        <v>184197291040.76999</v>
      </c>
    </row>
    <row r="69" spans="1:16" ht="27" customHeight="1" x14ac:dyDescent="0.25">
      <c r="A69" s="14" t="s">
        <v>126</v>
      </c>
      <c r="B69" s="15" t="s">
        <v>20</v>
      </c>
      <c r="C69" s="15" t="s">
        <v>27</v>
      </c>
      <c r="D69" s="15" t="s">
        <v>28</v>
      </c>
      <c r="E69" s="16" t="s">
        <v>127</v>
      </c>
      <c r="F69" s="25">
        <v>1781627000000</v>
      </c>
      <c r="G69" s="25">
        <v>0</v>
      </c>
      <c r="H69" s="25">
        <v>0</v>
      </c>
      <c r="I69" s="25">
        <v>1781627000000</v>
      </c>
      <c r="J69" s="25">
        <v>0</v>
      </c>
      <c r="K69" s="25">
        <v>1738434892099</v>
      </c>
      <c r="L69" s="25">
        <v>43192107901</v>
      </c>
      <c r="M69" s="25">
        <v>197775313449.01999</v>
      </c>
      <c r="N69" s="25">
        <v>184045474723.76999</v>
      </c>
      <c r="O69" s="25">
        <v>184045307528.76999</v>
      </c>
      <c r="P69" s="25">
        <v>184045307528.76999</v>
      </c>
    </row>
    <row r="70" spans="1:16" ht="27" customHeight="1" x14ac:dyDescent="0.25">
      <c r="A70" s="14" t="s">
        <v>126</v>
      </c>
      <c r="B70" s="15" t="s">
        <v>128</v>
      </c>
      <c r="C70" s="15" t="s">
        <v>129</v>
      </c>
      <c r="D70" s="15" t="s">
        <v>28</v>
      </c>
      <c r="E70" s="16" t="s">
        <v>127</v>
      </c>
      <c r="F70" s="25">
        <v>64116508800</v>
      </c>
      <c r="G70" s="25">
        <v>0</v>
      </c>
      <c r="H70" s="25">
        <v>0</v>
      </c>
      <c r="I70" s="25">
        <v>64116508800</v>
      </c>
      <c r="J70" s="25">
        <v>0</v>
      </c>
      <c r="K70" s="25">
        <v>994885689</v>
      </c>
      <c r="L70" s="25">
        <v>63121623111</v>
      </c>
      <c r="M70" s="25">
        <v>151983512</v>
      </c>
      <c r="N70" s="25">
        <v>151983512</v>
      </c>
      <c r="O70" s="25">
        <v>151983512</v>
      </c>
      <c r="P70" s="25">
        <v>151983512</v>
      </c>
    </row>
    <row r="71" spans="1:16" s="27" customFormat="1" ht="30" customHeight="1" x14ac:dyDescent="0.25">
      <c r="A71" s="10" t="s">
        <v>130</v>
      </c>
      <c r="B71" s="11" t="s">
        <v>20</v>
      </c>
      <c r="C71" s="11"/>
      <c r="D71" s="11"/>
      <c r="E71" s="13" t="s">
        <v>131</v>
      </c>
      <c r="F71" s="24">
        <f>SUM(F72:F74)</f>
        <v>477000000</v>
      </c>
      <c r="G71" s="24">
        <f t="shared" ref="G71:P71" si="16">SUM(G72:G74)</f>
        <v>0</v>
      </c>
      <c r="H71" s="24">
        <f t="shared" si="16"/>
        <v>0</v>
      </c>
      <c r="I71" s="24">
        <f t="shared" si="16"/>
        <v>477000000</v>
      </c>
      <c r="J71" s="24">
        <f t="shared" si="16"/>
        <v>0</v>
      </c>
      <c r="K71" s="24">
        <f t="shared" si="16"/>
        <v>477000000</v>
      </c>
      <c r="L71" s="24">
        <f t="shared" si="16"/>
        <v>0</v>
      </c>
      <c r="M71" s="24">
        <f t="shared" si="16"/>
        <v>156609221</v>
      </c>
      <c r="N71" s="24">
        <f t="shared" si="16"/>
        <v>156609221</v>
      </c>
      <c r="O71" s="24">
        <f t="shared" si="16"/>
        <v>156609221</v>
      </c>
      <c r="P71" s="24">
        <f t="shared" si="16"/>
        <v>156609221</v>
      </c>
    </row>
    <row r="72" spans="1:16" ht="27" customHeight="1" x14ac:dyDescent="0.25">
      <c r="A72" s="14" t="s">
        <v>134</v>
      </c>
      <c r="B72" s="15" t="s">
        <v>20</v>
      </c>
      <c r="C72" s="15" t="s">
        <v>27</v>
      </c>
      <c r="D72" s="15" t="s">
        <v>28</v>
      </c>
      <c r="E72" s="16" t="s">
        <v>135</v>
      </c>
      <c r="F72" s="25">
        <v>300000000</v>
      </c>
      <c r="G72" s="25">
        <f>VLOOKUP(A72,[2]DESAGREGADA!$C$2:R$104,16,0)</f>
        <v>0</v>
      </c>
      <c r="H72" s="25">
        <f>VLOOKUP(A72,[2]DESAGREGADA!$C$2:S$104,17,0)</f>
        <v>0</v>
      </c>
      <c r="I72" s="25">
        <f>VLOOKUP(A72,[2]DESAGREGADA!$C$2:T$104,18,0)</f>
        <v>300000000</v>
      </c>
      <c r="J72" s="25">
        <f>VLOOKUP(A72,'[1]DESAGREGADA ENERO'!$A$2:P$104,10,0)</f>
        <v>0</v>
      </c>
      <c r="K72" s="25">
        <f>VLOOKUP(A72,[2]DESAGREGADA!$C$2:V$104,20,0)</f>
        <v>300000000</v>
      </c>
      <c r="L72" s="25">
        <f>VLOOKUP(A72,[2]DESAGREGADA!$C$2:W$104,21,0)</f>
        <v>0</v>
      </c>
      <c r="M72" s="25">
        <f>VLOOKUP(A72,[2]DESAGREGADA!$C$2:X$104,22,0)</f>
        <v>126545867</v>
      </c>
      <c r="N72" s="25">
        <f>VLOOKUP(A72,[2]DESAGREGADA!$C$2:Y$104,23,0)</f>
        <v>126545867</v>
      </c>
      <c r="O72" s="25">
        <f>VLOOKUP(A72,[2]DESAGREGADA!$C$2:Z$104,24,0)</f>
        <v>126545867</v>
      </c>
      <c r="P72" s="25">
        <f>VLOOKUP(A72,[2]DESAGREGADA!$C$2:AA$104,25,0)</f>
        <v>126545867</v>
      </c>
    </row>
    <row r="73" spans="1:16" ht="27" customHeight="1" x14ac:dyDescent="0.25">
      <c r="A73" s="14" t="s">
        <v>136</v>
      </c>
      <c r="B73" s="15" t="s">
        <v>20</v>
      </c>
      <c r="C73" s="15" t="s">
        <v>27</v>
      </c>
      <c r="D73" s="15" t="s">
        <v>28</v>
      </c>
      <c r="E73" s="16" t="s">
        <v>137</v>
      </c>
      <c r="F73" s="25">
        <v>127000000</v>
      </c>
      <c r="G73" s="25">
        <f>VLOOKUP(A73,[2]DESAGREGADA!$C$2:R$104,16,0)</f>
        <v>0</v>
      </c>
      <c r="H73" s="25">
        <f>VLOOKUP(A73,[2]DESAGREGADA!$C$2:S$104,17,0)</f>
        <v>0</v>
      </c>
      <c r="I73" s="25">
        <f>VLOOKUP(A73,[2]DESAGREGADA!$C$2:T$104,18,0)</f>
        <v>127000000</v>
      </c>
      <c r="J73" s="25">
        <f>VLOOKUP(A73,'[1]DESAGREGADA ENERO'!$A$2:P$104,10,0)</f>
        <v>0</v>
      </c>
      <c r="K73" s="25">
        <f>VLOOKUP(A73,[2]DESAGREGADA!$C$2:V$104,20,0)</f>
        <v>127000000</v>
      </c>
      <c r="L73" s="25">
        <f>VLOOKUP(A73,[2]DESAGREGADA!$C$2:W$104,21,0)</f>
        <v>0</v>
      </c>
      <c r="M73" s="25">
        <f>VLOOKUP(A73,[2]DESAGREGADA!$C$2:X$104,22,0)</f>
        <v>27463354</v>
      </c>
      <c r="N73" s="25">
        <f>VLOOKUP(A73,[2]DESAGREGADA!$C$2:Y$104,23,0)</f>
        <v>27463354</v>
      </c>
      <c r="O73" s="25">
        <f>VLOOKUP(A73,[2]DESAGREGADA!$C$2:Z$104,24,0)</f>
        <v>27463354</v>
      </c>
      <c r="P73" s="25">
        <f>VLOOKUP(A73,[2]DESAGREGADA!$C$2:AA$104,25,0)</f>
        <v>27463354</v>
      </c>
    </row>
    <row r="74" spans="1:16" ht="27" customHeight="1" x14ac:dyDescent="0.25">
      <c r="A74" s="14" t="s">
        <v>138</v>
      </c>
      <c r="B74" s="15" t="s">
        <v>20</v>
      </c>
      <c r="C74" s="15" t="s">
        <v>27</v>
      </c>
      <c r="D74" s="15" t="s">
        <v>28</v>
      </c>
      <c r="E74" s="16" t="s">
        <v>139</v>
      </c>
      <c r="F74" s="25">
        <v>50000000</v>
      </c>
      <c r="G74" s="25">
        <f>VLOOKUP(A74,[2]DESAGREGADA!$C$2:R$104,16,0)</f>
        <v>0</v>
      </c>
      <c r="H74" s="25">
        <f>VLOOKUP(A74,[2]DESAGREGADA!$C$2:S$104,17,0)</f>
        <v>0</v>
      </c>
      <c r="I74" s="25">
        <f>VLOOKUP(A74,[2]DESAGREGADA!$C$2:T$104,18,0)</f>
        <v>50000000</v>
      </c>
      <c r="J74" s="25">
        <f>VLOOKUP(A74,'[1]DESAGREGADA ENERO'!$A$2:P$104,10,0)</f>
        <v>0</v>
      </c>
      <c r="K74" s="25">
        <f>VLOOKUP(A74,[2]DESAGREGADA!$C$2:V$104,20,0)</f>
        <v>50000000</v>
      </c>
      <c r="L74" s="25">
        <f>VLOOKUP(A74,[2]DESAGREGADA!$C$2:W$104,21,0)</f>
        <v>0</v>
      </c>
      <c r="M74" s="25">
        <f>VLOOKUP(A74,[2]DESAGREGADA!$C$2:X$104,22,0)</f>
        <v>2600000</v>
      </c>
      <c r="N74" s="25">
        <f>VLOOKUP(A74,[2]DESAGREGADA!$C$2:Y$104,23,0)</f>
        <v>2600000</v>
      </c>
      <c r="O74" s="25">
        <f>VLOOKUP(A74,[2]DESAGREGADA!$C$2:Z$104,24,0)</f>
        <v>2600000</v>
      </c>
      <c r="P74" s="25">
        <f>VLOOKUP(A74,[2]DESAGREGADA!$C$2:AA$104,25,0)</f>
        <v>2600000</v>
      </c>
    </row>
    <row r="75" spans="1:16" s="21" customFormat="1" ht="27" customHeight="1" x14ac:dyDescent="0.25">
      <c r="A75" s="10" t="s">
        <v>140</v>
      </c>
      <c r="B75" s="11" t="s">
        <v>20</v>
      </c>
      <c r="C75" s="11"/>
      <c r="D75" s="11"/>
      <c r="E75" s="13" t="s">
        <v>141</v>
      </c>
      <c r="F75" s="24">
        <f>SUM(F76:F77)</f>
        <v>1077000000</v>
      </c>
      <c r="G75" s="24">
        <f t="shared" ref="G75:P75" si="17">SUM(G76:G77)</f>
        <v>695000000</v>
      </c>
      <c r="H75" s="24">
        <f t="shared" si="17"/>
        <v>0</v>
      </c>
      <c r="I75" s="24">
        <f t="shared" si="17"/>
        <v>1772000000</v>
      </c>
      <c r="J75" s="24">
        <f t="shared" si="17"/>
        <v>0</v>
      </c>
      <c r="K75" s="24">
        <f t="shared" si="17"/>
        <v>0</v>
      </c>
      <c r="L75" s="24">
        <f t="shared" si="17"/>
        <v>1772000000</v>
      </c>
      <c r="M75" s="24">
        <f t="shared" si="17"/>
        <v>0</v>
      </c>
      <c r="N75" s="24">
        <f t="shared" si="17"/>
        <v>0</v>
      </c>
      <c r="O75" s="24">
        <f t="shared" si="17"/>
        <v>0</v>
      </c>
      <c r="P75" s="24">
        <f t="shared" si="17"/>
        <v>0</v>
      </c>
    </row>
    <row r="76" spans="1:16" ht="27" customHeight="1" x14ac:dyDescent="0.25">
      <c r="A76" s="14" t="s">
        <v>142</v>
      </c>
      <c r="B76" s="15" t="s">
        <v>20</v>
      </c>
      <c r="C76" s="15" t="s">
        <v>27</v>
      </c>
      <c r="D76" s="15" t="s">
        <v>28</v>
      </c>
      <c r="E76" s="16" t="s">
        <v>143</v>
      </c>
      <c r="F76" s="25">
        <v>777000000</v>
      </c>
      <c r="G76" s="25">
        <f>VLOOKUP(A76,[2]DESAGREGADA!$C$2:R$104,16,0)</f>
        <v>695000000</v>
      </c>
      <c r="H76" s="25">
        <f>VLOOKUP(A76,[2]DESAGREGADA!$C$2:S$104,17,0)</f>
        <v>0</v>
      </c>
      <c r="I76" s="25">
        <f>VLOOKUP(A76,[2]DESAGREGADA!$C$2:T$104,18,0)</f>
        <v>1472000000</v>
      </c>
      <c r="J76" s="25">
        <f>VLOOKUP(A76,'[1]DESAGREGADA ENERO'!$A$2:P$104,10,0)</f>
        <v>0</v>
      </c>
      <c r="K76" s="25">
        <f>VLOOKUP(A76,[2]DESAGREGADA!$C$2:V$104,20,0)</f>
        <v>0</v>
      </c>
      <c r="L76" s="25">
        <f>VLOOKUP(A76,[2]DESAGREGADA!$C$2:W$104,21,0)</f>
        <v>1472000000</v>
      </c>
      <c r="M76" s="25">
        <f>VLOOKUP(A76,[2]DESAGREGADA!$C$2:X$104,22,0)</f>
        <v>0</v>
      </c>
      <c r="N76" s="25">
        <f>VLOOKUP(A76,[2]DESAGREGADA!$C$2:Y$104,23,0)</f>
        <v>0</v>
      </c>
      <c r="O76" s="25">
        <f>VLOOKUP(A76,[2]DESAGREGADA!$C$2:Z$104,24,0)</f>
        <v>0</v>
      </c>
      <c r="P76" s="25">
        <f>VLOOKUP(A76,[2]DESAGREGADA!$C$2:AA$104,25,0)</f>
        <v>0</v>
      </c>
    </row>
    <row r="77" spans="1:16" ht="27" customHeight="1" x14ac:dyDescent="0.25">
      <c r="A77" s="14" t="s">
        <v>144</v>
      </c>
      <c r="B77" s="15" t="s">
        <v>20</v>
      </c>
      <c r="C77" s="15" t="s">
        <v>27</v>
      </c>
      <c r="D77" s="15" t="s">
        <v>28</v>
      </c>
      <c r="E77" s="16" t="s">
        <v>145</v>
      </c>
      <c r="F77" s="25">
        <v>300000000</v>
      </c>
      <c r="G77" s="25">
        <f>VLOOKUP(A77,[2]DESAGREGADA!$C$2:R$104,16,0)</f>
        <v>0</v>
      </c>
      <c r="H77" s="25">
        <f>VLOOKUP(A77,[2]DESAGREGADA!$C$2:S$104,17,0)</f>
        <v>0</v>
      </c>
      <c r="I77" s="25">
        <f>VLOOKUP(A77,[2]DESAGREGADA!$C$2:T$104,18,0)</f>
        <v>300000000</v>
      </c>
      <c r="J77" s="25">
        <f>VLOOKUP(A77,'[1]DESAGREGADA ENERO'!$A$2:P$104,10,0)</f>
        <v>0</v>
      </c>
      <c r="K77" s="25">
        <f>VLOOKUP(A77,[2]DESAGREGADA!$C$2:V$104,20,0)</f>
        <v>0</v>
      </c>
      <c r="L77" s="25">
        <f>VLOOKUP(A77,[2]DESAGREGADA!$C$2:W$104,21,0)</f>
        <v>300000000</v>
      </c>
      <c r="M77" s="25">
        <f>VLOOKUP(A77,[2]DESAGREGADA!$C$2:X$104,22,0)</f>
        <v>0</v>
      </c>
      <c r="N77" s="25">
        <f>VLOOKUP(A77,[2]DESAGREGADA!$C$2:Y$104,23,0)</f>
        <v>0</v>
      </c>
      <c r="O77" s="25">
        <f>VLOOKUP(A77,[2]DESAGREGADA!$C$2:Z$104,24,0)</f>
        <v>0</v>
      </c>
      <c r="P77" s="25">
        <f>VLOOKUP(A77,[2]DESAGREGADA!$C$2:AA$104,25,0)</f>
        <v>0</v>
      </c>
    </row>
    <row r="78" spans="1:16" s="21" customFormat="1" ht="18" customHeight="1" x14ac:dyDescent="0.25">
      <c r="A78" s="37" t="s">
        <v>146</v>
      </c>
      <c r="B78" s="37"/>
      <c r="C78" s="37"/>
      <c r="D78" s="37"/>
      <c r="E78" s="37"/>
      <c r="F78" s="17">
        <f>+F79</f>
        <v>6412306200</v>
      </c>
      <c r="G78" s="17">
        <f t="shared" ref="G78:P78" si="18">+G79</f>
        <v>0</v>
      </c>
      <c r="H78" s="17">
        <f t="shared" si="18"/>
        <v>0</v>
      </c>
      <c r="I78" s="17">
        <f t="shared" si="18"/>
        <v>6412306200</v>
      </c>
      <c r="J78" s="17">
        <f t="shared" si="18"/>
        <v>0</v>
      </c>
      <c r="K78" s="17">
        <f t="shared" si="18"/>
        <v>0</v>
      </c>
      <c r="L78" s="17">
        <f t="shared" si="18"/>
        <v>6412306200</v>
      </c>
      <c r="M78" s="17">
        <f t="shared" si="18"/>
        <v>0</v>
      </c>
      <c r="N78" s="17">
        <f t="shared" si="18"/>
        <v>0</v>
      </c>
      <c r="O78" s="17">
        <f t="shared" si="18"/>
        <v>0</v>
      </c>
      <c r="P78" s="17">
        <f t="shared" si="18"/>
        <v>0</v>
      </c>
    </row>
    <row r="79" spans="1:16" s="8" customFormat="1" ht="21.75" customHeight="1" x14ac:dyDescent="0.25">
      <c r="A79" s="10" t="s">
        <v>147</v>
      </c>
      <c r="B79" s="11" t="s">
        <v>20</v>
      </c>
      <c r="C79" s="11"/>
      <c r="D79" s="11"/>
      <c r="E79" s="13" t="s">
        <v>148</v>
      </c>
      <c r="F79" s="24">
        <f>+F80</f>
        <v>6412306200</v>
      </c>
      <c r="G79" s="24">
        <f t="shared" ref="G79:I79" si="19">+G80</f>
        <v>0</v>
      </c>
      <c r="H79" s="24">
        <f t="shared" si="19"/>
        <v>0</v>
      </c>
      <c r="I79" s="24">
        <f t="shared" si="19"/>
        <v>6412306200</v>
      </c>
      <c r="J79" s="24">
        <f t="shared" ref="G78:P79" si="20">+J80</f>
        <v>0</v>
      </c>
      <c r="K79" s="24">
        <f t="shared" si="20"/>
        <v>0</v>
      </c>
      <c r="L79" s="24">
        <f t="shared" si="20"/>
        <v>6412306200</v>
      </c>
      <c r="M79" s="24">
        <f t="shared" si="20"/>
        <v>0</v>
      </c>
      <c r="N79" s="24">
        <f t="shared" si="20"/>
        <v>0</v>
      </c>
      <c r="O79" s="24">
        <f t="shared" si="20"/>
        <v>0</v>
      </c>
      <c r="P79" s="24">
        <f t="shared" si="20"/>
        <v>0</v>
      </c>
    </row>
    <row r="80" spans="1:16" ht="20.25" customHeight="1" x14ac:dyDescent="0.25">
      <c r="A80" s="14" t="s">
        <v>149</v>
      </c>
      <c r="B80" s="15" t="s">
        <v>20</v>
      </c>
      <c r="C80" s="15" t="s">
        <v>150</v>
      </c>
      <c r="D80" s="15" t="s">
        <v>151</v>
      </c>
      <c r="E80" s="16" t="s">
        <v>152</v>
      </c>
      <c r="F80" s="26">
        <v>6412306200</v>
      </c>
      <c r="G80" s="25">
        <v>0</v>
      </c>
      <c r="H80" s="25">
        <v>0</v>
      </c>
      <c r="I80" s="25">
        <v>6412306200</v>
      </c>
      <c r="J80" s="25">
        <v>0</v>
      </c>
      <c r="K80" s="25">
        <v>0</v>
      </c>
      <c r="L80" s="25">
        <v>6412306200</v>
      </c>
      <c r="M80" s="25">
        <v>0</v>
      </c>
      <c r="N80" s="25">
        <v>0</v>
      </c>
      <c r="O80" s="25">
        <v>0</v>
      </c>
      <c r="P80" s="25">
        <v>0</v>
      </c>
    </row>
    <row r="81" spans="1:16" s="21" customFormat="1" ht="18" customHeight="1" x14ac:dyDescent="0.25">
      <c r="A81" s="37" t="s">
        <v>153</v>
      </c>
      <c r="B81" s="37"/>
      <c r="C81" s="37"/>
      <c r="D81" s="37"/>
      <c r="E81" s="37"/>
      <c r="F81" s="17">
        <f>+F82+F85+F95+F98+F105+F114+F126+F135+F138</f>
        <v>2376887833325</v>
      </c>
      <c r="G81" s="17">
        <f t="shared" ref="G81:P81" si="21">+G82+G85+G95+G98+G105+G114+G126+G135+G138</f>
        <v>100000000</v>
      </c>
      <c r="H81" s="17">
        <f t="shared" si="21"/>
        <v>100000000</v>
      </c>
      <c r="I81" s="17">
        <f t="shared" si="21"/>
        <v>2376887833325</v>
      </c>
      <c r="J81" s="17">
        <f t="shared" si="21"/>
        <v>0</v>
      </c>
      <c r="K81" s="17">
        <f t="shared" si="21"/>
        <v>2157431189961.95</v>
      </c>
      <c r="L81" s="17">
        <f t="shared" si="21"/>
        <v>219456643363.04999</v>
      </c>
      <c r="M81" s="17">
        <f t="shared" si="21"/>
        <v>419624056853.92004</v>
      </c>
      <c r="N81" s="17">
        <f t="shared" si="21"/>
        <v>133897616100.07001</v>
      </c>
      <c r="O81" s="17">
        <f t="shared" si="21"/>
        <v>133897616100.07001</v>
      </c>
      <c r="P81" s="17">
        <f t="shared" si="21"/>
        <v>133897616100.07001</v>
      </c>
    </row>
    <row r="82" spans="1:16" s="8" customFormat="1" ht="48.75" customHeight="1" x14ac:dyDescent="0.25">
      <c r="A82" s="10" t="s">
        <v>154</v>
      </c>
      <c r="B82" s="11" t="s">
        <v>20</v>
      </c>
      <c r="C82" s="11" t="s">
        <v>27</v>
      </c>
      <c r="D82" s="11" t="s">
        <v>28</v>
      </c>
      <c r="E82" s="13" t="s">
        <v>155</v>
      </c>
      <c r="F82" s="24">
        <f>SUM(F83:F84)</f>
        <v>39125666638</v>
      </c>
      <c r="G82" s="24">
        <f t="shared" ref="G82:P82" si="22">SUM(G83:G84)</f>
        <v>0</v>
      </c>
      <c r="H82" s="24">
        <f t="shared" si="22"/>
        <v>0</v>
      </c>
      <c r="I82" s="24">
        <f t="shared" si="22"/>
        <v>39125666638</v>
      </c>
      <c r="J82" s="24">
        <f t="shared" si="22"/>
        <v>0</v>
      </c>
      <c r="K82" s="24">
        <f t="shared" si="22"/>
        <v>36125925780.650002</v>
      </c>
      <c r="L82" s="24">
        <f t="shared" si="22"/>
        <v>2999740857.3499999</v>
      </c>
      <c r="M82" s="24">
        <f t="shared" si="22"/>
        <v>28928848119.799999</v>
      </c>
      <c r="N82" s="24">
        <f t="shared" si="22"/>
        <v>5036008561.3599997</v>
      </c>
      <c r="O82" s="24">
        <f t="shared" si="22"/>
        <v>5036008561.3599997</v>
      </c>
      <c r="P82" s="24">
        <f t="shared" si="22"/>
        <v>5036008561.3599997</v>
      </c>
    </row>
    <row r="83" spans="1:16" ht="48.75" customHeight="1" x14ac:dyDescent="0.25">
      <c r="A83" s="14" t="s">
        <v>177</v>
      </c>
      <c r="B83" s="15" t="s">
        <v>20</v>
      </c>
      <c r="C83" s="15" t="s">
        <v>27</v>
      </c>
      <c r="D83" s="15" t="s">
        <v>28</v>
      </c>
      <c r="E83" s="16" t="s">
        <v>178</v>
      </c>
      <c r="F83" s="25">
        <v>31232938031</v>
      </c>
      <c r="G83" s="25">
        <f>VLOOKUP(A83,[2]DESAGREGADA!$C$2:R$104,16,0)</f>
        <v>0</v>
      </c>
      <c r="H83" s="25">
        <f>VLOOKUP(A83,[2]DESAGREGADA!$C$2:S$104,17,0)</f>
        <v>0</v>
      </c>
      <c r="I83" s="25">
        <f>VLOOKUP(A83,[2]DESAGREGADA!$C$2:T$104,18,0)</f>
        <v>31232938031</v>
      </c>
      <c r="J83" s="25">
        <f>VLOOKUP(A83,'[1]DESAGREGADA ENERO'!$A$2:P$104,10,0)</f>
        <v>0</v>
      </c>
      <c r="K83" s="25">
        <f>VLOOKUP(A83,[2]DESAGREGADA!$C$2:V$104,20,0)</f>
        <v>28682036766.549999</v>
      </c>
      <c r="L83" s="25">
        <f>VLOOKUP(A83,[2]DESAGREGADA!$C$2:W$104,21,0)</f>
        <v>2550901264.4499998</v>
      </c>
      <c r="M83" s="25">
        <f>VLOOKUP(A83,[2]DESAGREGADA!$C$2:X$104,22,0)</f>
        <v>26713171024.200001</v>
      </c>
      <c r="N83" s="25">
        <f>VLOOKUP(A83,[2]DESAGREGADA!$C$2:Y$104,23,0)</f>
        <v>4702219975.3599997</v>
      </c>
      <c r="O83" s="25">
        <f>VLOOKUP(A83,[2]DESAGREGADA!$C$2:Z$104,24,0)</f>
        <v>4702219975.3599997</v>
      </c>
      <c r="P83" s="25">
        <f>VLOOKUP(A83,[2]DESAGREGADA!$C$2:AA$104,25,0)</f>
        <v>4702219975.3599997</v>
      </c>
    </row>
    <row r="84" spans="1:16" ht="48.75" customHeight="1" x14ac:dyDescent="0.25">
      <c r="A84" s="14" t="s">
        <v>179</v>
      </c>
      <c r="B84" s="15" t="s">
        <v>20</v>
      </c>
      <c r="C84" s="15" t="s">
        <v>27</v>
      </c>
      <c r="D84" s="15" t="s">
        <v>28</v>
      </c>
      <c r="E84" s="16" t="s">
        <v>180</v>
      </c>
      <c r="F84" s="25">
        <v>7892728607</v>
      </c>
      <c r="G84" s="25">
        <f>VLOOKUP(A84,[2]DESAGREGADA!$C$2:R$104,16,0)</f>
        <v>0</v>
      </c>
      <c r="H84" s="25">
        <f>VLOOKUP(A84,[2]DESAGREGADA!$C$2:S$104,17,0)</f>
        <v>0</v>
      </c>
      <c r="I84" s="25">
        <f>VLOOKUP(A84,[2]DESAGREGADA!$C$2:T$104,18,0)</f>
        <v>7892728607</v>
      </c>
      <c r="J84" s="25">
        <f>VLOOKUP(A84,'[1]DESAGREGADA ENERO'!$A$2:P$104,10,0)</f>
        <v>0</v>
      </c>
      <c r="K84" s="25">
        <f>VLOOKUP(A84,[2]DESAGREGADA!$C$2:V$104,20,0)</f>
        <v>7443889014.1000004</v>
      </c>
      <c r="L84" s="25">
        <f>VLOOKUP(A84,[2]DESAGREGADA!$C$2:W$104,21,0)</f>
        <v>448839592.89999998</v>
      </c>
      <c r="M84" s="25">
        <f>VLOOKUP(A84,[2]DESAGREGADA!$C$2:X$104,22,0)</f>
        <v>2215677095.5999999</v>
      </c>
      <c r="N84" s="25">
        <f>VLOOKUP(A84,[2]DESAGREGADA!$C$2:Y$104,23,0)</f>
        <v>333788586</v>
      </c>
      <c r="O84" s="25">
        <f>VLOOKUP(A84,[2]DESAGREGADA!$C$2:Z$104,24,0)</f>
        <v>333788586</v>
      </c>
      <c r="P84" s="25">
        <f>VLOOKUP(A84,[2]DESAGREGADA!$C$2:AA$104,25,0)</f>
        <v>333788586</v>
      </c>
    </row>
    <row r="85" spans="1:16" s="8" customFormat="1" ht="48.75" customHeight="1" x14ac:dyDescent="0.25">
      <c r="A85" s="10" t="s">
        <v>156</v>
      </c>
      <c r="B85" s="11" t="s">
        <v>20</v>
      </c>
      <c r="C85" s="11" t="s">
        <v>27</v>
      </c>
      <c r="D85" s="11" t="s">
        <v>28</v>
      </c>
      <c r="E85" s="13" t="s">
        <v>157</v>
      </c>
      <c r="F85" s="24">
        <f>SUM(F86:F94)</f>
        <v>48795251756</v>
      </c>
      <c r="G85" s="24">
        <f t="shared" ref="G85:P85" si="23">SUM(G86:G94)</f>
        <v>0</v>
      </c>
      <c r="H85" s="24">
        <f t="shared" si="23"/>
        <v>0</v>
      </c>
      <c r="I85" s="24">
        <f t="shared" si="23"/>
        <v>48795251756</v>
      </c>
      <c r="J85" s="24">
        <f t="shared" si="23"/>
        <v>0</v>
      </c>
      <c r="K85" s="24">
        <f t="shared" si="23"/>
        <v>18488102034.239998</v>
      </c>
      <c r="L85" s="24">
        <f t="shared" si="23"/>
        <v>30307149721.760002</v>
      </c>
      <c r="M85" s="24">
        <f t="shared" si="23"/>
        <v>6589936755.3100004</v>
      </c>
      <c r="N85" s="24">
        <f t="shared" si="23"/>
        <v>1331100480</v>
      </c>
      <c r="O85" s="24">
        <f t="shared" si="23"/>
        <v>1331100480</v>
      </c>
      <c r="P85" s="24">
        <f t="shared" si="23"/>
        <v>1331100480</v>
      </c>
    </row>
    <row r="86" spans="1:16" s="8" customFormat="1" ht="48.75" customHeight="1" x14ac:dyDescent="0.25">
      <c r="A86" s="32" t="s">
        <v>181</v>
      </c>
      <c r="B86" s="33" t="s">
        <v>20</v>
      </c>
      <c r="C86" s="33" t="s">
        <v>27</v>
      </c>
      <c r="D86" s="33" t="s">
        <v>28</v>
      </c>
      <c r="E86" s="34" t="s">
        <v>182</v>
      </c>
      <c r="F86" s="35">
        <v>6893024451</v>
      </c>
      <c r="G86" s="25">
        <f>VLOOKUP(A86,[2]DESAGREGADA!$C$2:R$104,16,0)</f>
        <v>0</v>
      </c>
      <c r="H86" s="25">
        <f>VLOOKUP(A86,[2]DESAGREGADA!$C$2:S$104,17,0)</f>
        <v>0</v>
      </c>
      <c r="I86" s="25">
        <f>VLOOKUP(A86,[2]DESAGREGADA!$C$2:T$104,18,0)</f>
        <v>6893024451</v>
      </c>
      <c r="J86" s="25">
        <f>VLOOKUP(A86,'[1]DESAGREGADA ENERO'!$A$2:P$104,10,0)</f>
        <v>0</v>
      </c>
      <c r="K86" s="25">
        <f>VLOOKUP(A86,[2]DESAGREGADA!$C$2:V$104,20,0)</f>
        <v>6711702034.2399998</v>
      </c>
      <c r="L86" s="25">
        <f>VLOOKUP(A86,[2]DESAGREGADA!$C$2:W$104,21,0)</f>
        <v>181322416.75999999</v>
      </c>
      <c r="M86" s="25">
        <f>VLOOKUP(A86,[2]DESAGREGADA!$C$2:X$104,22,0)</f>
        <v>4555214755.3100004</v>
      </c>
      <c r="N86" s="25">
        <f>VLOOKUP(A86,[2]DESAGREGADA!$C$2:Y$104,23,0)</f>
        <v>296378480</v>
      </c>
      <c r="O86" s="25">
        <f>VLOOKUP(A86,[2]DESAGREGADA!$C$2:Z$104,24,0)</f>
        <v>296378480</v>
      </c>
      <c r="P86" s="25">
        <f>VLOOKUP(A86,[2]DESAGREGADA!$C$2:AA$104,25,0)</f>
        <v>296378480</v>
      </c>
    </row>
    <row r="87" spans="1:16" s="8" customFormat="1" ht="48.75" customHeight="1" x14ac:dyDescent="0.25">
      <c r="A87" s="32" t="s">
        <v>183</v>
      </c>
      <c r="B87" s="33" t="s">
        <v>20</v>
      </c>
      <c r="C87" s="33" t="s">
        <v>27</v>
      </c>
      <c r="D87" s="33" t="s">
        <v>28</v>
      </c>
      <c r="E87" s="34" t="s">
        <v>184</v>
      </c>
      <c r="F87" s="35">
        <v>1010542560</v>
      </c>
      <c r="G87" s="25">
        <f>VLOOKUP(A87,[2]DESAGREGADA!$C$2:R$104,16,0)</f>
        <v>0</v>
      </c>
      <c r="H87" s="25">
        <f>VLOOKUP(A87,[2]DESAGREGADA!$C$2:S$104,17,0)</f>
        <v>0</v>
      </c>
      <c r="I87" s="25">
        <f>VLOOKUP(A87,[2]DESAGREGADA!$C$2:T$104,18,0)</f>
        <v>1010542560</v>
      </c>
      <c r="J87" s="25">
        <f>VLOOKUP(A87,'[1]DESAGREGADA ENERO'!$A$2:P$104,10,0)</f>
        <v>0</v>
      </c>
      <c r="K87" s="25">
        <f>VLOOKUP(A87,[2]DESAGREGADA!$C$2:V$104,20,0)</f>
        <v>600000000</v>
      </c>
      <c r="L87" s="25">
        <f>VLOOKUP(A87,[2]DESAGREGADA!$C$2:W$104,21,0)</f>
        <v>410542560</v>
      </c>
      <c r="M87" s="25">
        <f>VLOOKUP(A87,[2]DESAGREGADA!$C$2:X$104,22,0)</f>
        <v>0</v>
      </c>
      <c r="N87" s="25">
        <f>VLOOKUP(A87,[2]DESAGREGADA!$C$2:Y$104,23,0)</f>
        <v>0</v>
      </c>
      <c r="O87" s="25">
        <f>VLOOKUP(A87,[2]DESAGREGADA!$C$2:Z$104,24,0)</f>
        <v>0</v>
      </c>
      <c r="P87" s="25">
        <f>VLOOKUP(A87,[2]DESAGREGADA!$C$2:AA$104,25,0)</f>
        <v>0</v>
      </c>
    </row>
    <row r="88" spans="1:16" s="8" customFormat="1" ht="48.75" customHeight="1" x14ac:dyDescent="0.25">
      <c r="A88" s="32" t="s">
        <v>185</v>
      </c>
      <c r="B88" s="33" t="s">
        <v>20</v>
      </c>
      <c r="C88" s="33" t="s">
        <v>27</v>
      </c>
      <c r="D88" s="33" t="s">
        <v>28</v>
      </c>
      <c r="E88" s="34" t="s">
        <v>186</v>
      </c>
      <c r="F88" s="35">
        <v>272903923</v>
      </c>
      <c r="G88" s="25">
        <f>VLOOKUP(A88,[2]DESAGREGADA!$C$2:R$104,16,0)</f>
        <v>0</v>
      </c>
      <c r="H88" s="25">
        <f>VLOOKUP(A88,[2]DESAGREGADA!$C$2:S$104,17,0)</f>
        <v>0</v>
      </c>
      <c r="I88" s="25">
        <f>VLOOKUP(A88,[2]DESAGREGADA!$C$2:T$104,18,0)</f>
        <v>272903923</v>
      </c>
      <c r="J88" s="25">
        <f>VLOOKUP(A88,'[1]DESAGREGADA ENERO'!$A$2:P$104,10,0)</f>
        <v>0</v>
      </c>
      <c r="K88" s="25">
        <f>VLOOKUP(A88,[2]DESAGREGADA!$C$2:V$104,20,0)</f>
        <v>0</v>
      </c>
      <c r="L88" s="25">
        <f>VLOOKUP(A88,[2]DESAGREGADA!$C$2:W$104,21,0)</f>
        <v>272903923</v>
      </c>
      <c r="M88" s="25">
        <f>VLOOKUP(A88,[2]DESAGREGADA!$C$2:X$104,22,0)</f>
        <v>0</v>
      </c>
      <c r="N88" s="25">
        <f>VLOOKUP(A88,[2]DESAGREGADA!$C$2:Y$104,23,0)</f>
        <v>0</v>
      </c>
      <c r="O88" s="25">
        <f>VLOOKUP(A88,[2]DESAGREGADA!$C$2:Z$104,24,0)</f>
        <v>0</v>
      </c>
      <c r="P88" s="25">
        <f>VLOOKUP(A88,[2]DESAGREGADA!$C$2:AA$104,25,0)</f>
        <v>0</v>
      </c>
    </row>
    <row r="89" spans="1:16" s="8" customFormat="1" ht="48.75" customHeight="1" x14ac:dyDescent="0.25">
      <c r="A89" s="32" t="s">
        <v>187</v>
      </c>
      <c r="B89" s="33" t="s">
        <v>20</v>
      </c>
      <c r="C89" s="33" t="s">
        <v>27</v>
      </c>
      <c r="D89" s="33" t="s">
        <v>28</v>
      </c>
      <c r="E89" s="34" t="s">
        <v>188</v>
      </c>
      <c r="F89" s="35">
        <v>1570531400</v>
      </c>
      <c r="G89" s="25">
        <f>VLOOKUP(A89,[2]DESAGREGADA!$C$2:R$104,16,0)</f>
        <v>0</v>
      </c>
      <c r="H89" s="25">
        <f>VLOOKUP(A89,[2]DESAGREGADA!$C$2:S$104,17,0)</f>
        <v>0</v>
      </c>
      <c r="I89" s="25">
        <f>VLOOKUP(A89,[2]DESAGREGADA!$C$2:T$104,18,0)</f>
        <v>1570531400</v>
      </c>
      <c r="J89" s="25">
        <f>VLOOKUP(A89,'[1]DESAGREGADA ENERO'!$A$2:P$104,10,0)</f>
        <v>0</v>
      </c>
      <c r="K89" s="25">
        <f>VLOOKUP(A89,[2]DESAGREGADA!$C$2:V$104,20,0)</f>
        <v>0</v>
      </c>
      <c r="L89" s="25">
        <f>VLOOKUP(A89,[2]DESAGREGADA!$C$2:W$104,21,0)</f>
        <v>1570531400</v>
      </c>
      <c r="M89" s="25">
        <f>VLOOKUP(A89,[2]DESAGREGADA!$C$2:X$104,22,0)</f>
        <v>0</v>
      </c>
      <c r="N89" s="25">
        <f>VLOOKUP(A89,[2]DESAGREGADA!$C$2:Y$104,23,0)</f>
        <v>0</v>
      </c>
      <c r="O89" s="25">
        <f>VLOOKUP(A89,[2]DESAGREGADA!$C$2:Z$104,24,0)</f>
        <v>0</v>
      </c>
      <c r="P89" s="25">
        <f>VLOOKUP(A89,[2]DESAGREGADA!$C$2:AA$104,25,0)</f>
        <v>0</v>
      </c>
    </row>
    <row r="90" spans="1:16" s="8" customFormat="1" ht="48.75" customHeight="1" x14ac:dyDescent="0.25">
      <c r="A90" s="32" t="s">
        <v>189</v>
      </c>
      <c r="B90" s="33" t="s">
        <v>20</v>
      </c>
      <c r="C90" s="33" t="s">
        <v>27</v>
      </c>
      <c r="D90" s="33" t="s">
        <v>28</v>
      </c>
      <c r="E90" s="34" t="s">
        <v>190</v>
      </c>
      <c r="F90" s="35">
        <v>565355000</v>
      </c>
      <c r="G90" s="25">
        <f>VLOOKUP(A90,[2]DESAGREGADA!$C$2:R$104,16,0)</f>
        <v>0</v>
      </c>
      <c r="H90" s="25">
        <f>VLOOKUP(A90,[2]DESAGREGADA!$C$2:S$104,17,0)</f>
        <v>0</v>
      </c>
      <c r="I90" s="25">
        <f>VLOOKUP(A90,[2]DESAGREGADA!$C$2:T$104,18,0)</f>
        <v>565355000</v>
      </c>
      <c r="J90" s="25">
        <f>VLOOKUP(A90,'[1]DESAGREGADA ENERO'!$A$2:P$104,10,0)</f>
        <v>0</v>
      </c>
      <c r="K90" s="25">
        <f>VLOOKUP(A90,[2]DESAGREGADA!$C$2:V$104,20,0)</f>
        <v>510000000</v>
      </c>
      <c r="L90" s="25">
        <f>VLOOKUP(A90,[2]DESAGREGADA!$C$2:W$104,21,0)</f>
        <v>55355000</v>
      </c>
      <c r="M90" s="25">
        <f>VLOOKUP(A90,[2]DESAGREGADA!$C$2:X$104,22,0)</f>
        <v>0</v>
      </c>
      <c r="N90" s="25">
        <f>VLOOKUP(A90,[2]DESAGREGADA!$C$2:Y$104,23,0)</f>
        <v>0</v>
      </c>
      <c r="O90" s="25">
        <f>VLOOKUP(A90,[2]DESAGREGADA!$C$2:Z$104,24,0)</f>
        <v>0</v>
      </c>
      <c r="P90" s="25">
        <f>VLOOKUP(A90,[2]DESAGREGADA!$C$2:AA$104,25,0)</f>
        <v>0</v>
      </c>
    </row>
    <row r="91" spans="1:16" ht="48.75" customHeight="1" x14ac:dyDescent="0.25">
      <c r="A91" s="32" t="s">
        <v>191</v>
      </c>
      <c r="B91" s="33" t="s">
        <v>20</v>
      </c>
      <c r="C91" s="33" t="s">
        <v>27</v>
      </c>
      <c r="D91" s="33" t="s">
        <v>28</v>
      </c>
      <c r="E91" s="34" t="s">
        <v>192</v>
      </c>
      <c r="F91" s="35">
        <v>13372292206</v>
      </c>
      <c r="G91" s="25">
        <f>VLOOKUP(A91,[2]DESAGREGADA!$C$2:R$104,16,0)</f>
        <v>0</v>
      </c>
      <c r="H91" s="25">
        <f>VLOOKUP(A91,[2]DESAGREGADA!$C$2:S$104,17,0)</f>
        <v>0</v>
      </c>
      <c r="I91" s="25">
        <f>VLOOKUP(A91,[2]DESAGREGADA!$C$2:T$104,18,0)</f>
        <v>13372292206</v>
      </c>
      <c r="J91" s="25">
        <f>VLOOKUP(A91,'[1]DESAGREGADA ENERO'!$A$2:P$104,10,0)</f>
        <v>0</v>
      </c>
      <c r="K91" s="25">
        <f>VLOOKUP(A91,[2]DESAGREGADA!$C$2:V$104,20,0)</f>
        <v>1000000000</v>
      </c>
      <c r="L91" s="25">
        <f>VLOOKUP(A91,[2]DESAGREGADA!$C$2:W$104,21,0)</f>
        <v>12372292206</v>
      </c>
      <c r="M91" s="25">
        <f>VLOOKUP(A91,[2]DESAGREGADA!$C$2:X$104,22,0)</f>
        <v>1000000000</v>
      </c>
      <c r="N91" s="25">
        <f>VLOOKUP(A91,[2]DESAGREGADA!$C$2:Y$104,23,0)</f>
        <v>0</v>
      </c>
      <c r="O91" s="25">
        <f>VLOOKUP(A91,[2]DESAGREGADA!$C$2:Z$104,24,0)</f>
        <v>0</v>
      </c>
      <c r="P91" s="25">
        <f>VLOOKUP(A91,[2]DESAGREGADA!$C$2:AA$104,25,0)</f>
        <v>0</v>
      </c>
    </row>
    <row r="92" spans="1:16" ht="48.75" customHeight="1" x14ac:dyDescent="0.25">
      <c r="A92" s="32" t="s">
        <v>193</v>
      </c>
      <c r="B92" s="33" t="s">
        <v>20</v>
      </c>
      <c r="C92" s="33" t="s">
        <v>27</v>
      </c>
      <c r="D92" s="33" t="s">
        <v>28</v>
      </c>
      <c r="E92" s="34" t="s">
        <v>194</v>
      </c>
      <c r="F92" s="35">
        <v>673695040</v>
      </c>
      <c r="G92" s="25">
        <f>VLOOKUP(A92,[2]DESAGREGADA!$C$2:R$104,16,0)</f>
        <v>0</v>
      </c>
      <c r="H92" s="25">
        <f>VLOOKUP(A92,[2]DESAGREGADA!$C$2:S$104,17,0)</f>
        <v>0</v>
      </c>
      <c r="I92" s="25">
        <f>VLOOKUP(A92,[2]DESAGREGADA!$C$2:T$104,18,0)</f>
        <v>673695040</v>
      </c>
      <c r="J92" s="25">
        <f>VLOOKUP(A92,'[1]DESAGREGADA ENERO'!$A$2:P$104,10,0)</f>
        <v>0</v>
      </c>
      <c r="K92" s="25">
        <f>VLOOKUP(A92,[2]DESAGREGADA!$C$2:V$104,20,0)</f>
        <v>400000000</v>
      </c>
      <c r="L92" s="25">
        <f>VLOOKUP(A92,[2]DESAGREGADA!$C$2:W$104,21,0)</f>
        <v>273695040</v>
      </c>
      <c r="M92" s="25">
        <f>VLOOKUP(A92,[2]DESAGREGADA!$C$2:X$104,22,0)</f>
        <v>0</v>
      </c>
      <c r="N92" s="25">
        <f>VLOOKUP(A92,[2]DESAGREGADA!$C$2:Y$104,23,0)</f>
        <v>0</v>
      </c>
      <c r="O92" s="25">
        <f>VLOOKUP(A92,[2]DESAGREGADA!$C$2:Z$104,24,0)</f>
        <v>0</v>
      </c>
      <c r="P92" s="25">
        <f>VLOOKUP(A92,[2]DESAGREGADA!$C$2:AA$104,25,0)</f>
        <v>0</v>
      </c>
    </row>
    <row r="93" spans="1:16" ht="48.75" customHeight="1" x14ac:dyDescent="0.25">
      <c r="A93" s="32" t="s">
        <v>195</v>
      </c>
      <c r="B93" s="33" t="s">
        <v>20</v>
      </c>
      <c r="C93" s="33" t="s">
        <v>27</v>
      </c>
      <c r="D93" s="33" t="s">
        <v>28</v>
      </c>
      <c r="E93" s="34" t="s">
        <v>196</v>
      </c>
      <c r="F93" s="35">
        <v>20111267176</v>
      </c>
      <c r="G93" s="25">
        <f>VLOOKUP(A93,[2]DESAGREGADA!$C$2:R$104,16,0)</f>
        <v>0</v>
      </c>
      <c r="H93" s="25">
        <f>VLOOKUP(A93,[2]DESAGREGADA!$C$2:S$104,17,0)</f>
        <v>0</v>
      </c>
      <c r="I93" s="25">
        <f>VLOOKUP(A93,[2]DESAGREGADA!$C$2:T$104,18,0)</f>
        <v>20111267176</v>
      </c>
      <c r="J93" s="25">
        <f>VLOOKUP(A93,'[1]DESAGREGADA ENERO'!$A$2:P$104,10,0)</f>
        <v>0</v>
      </c>
      <c r="K93" s="25">
        <f>VLOOKUP(A93,[2]DESAGREGADA!$C$2:V$104,20,0)</f>
        <v>4976400000</v>
      </c>
      <c r="L93" s="25">
        <f>VLOOKUP(A93,[2]DESAGREGADA!$C$2:W$104,21,0)</f>
        <v>15134867176</v>
      </c>
      <c r="M93" s="25">
        <f>VLOOKUP(A93,[2]DESAGREGADA!$C$2:X$104,22,0)</f>
        <v>32422000</v>
      </c>
      <c r="N93" s="25">
        <f>VLOOKUP(A93,[2]DESAGREGADA!$C$2:Y$104,23,0)</f>
        <v>32422000</v>
      </c>
      <c r="O93" s="25">
        <f>VLOOKUP(A93,[2]DESAGREGADA!$C$2:Z$104,24,0)</f>
        <v>32422000</v>
      </c>
      <c r="P93" s="25">
        <f>VLOOKUP(A93,[2]DESAGREGADA!$C$2:AA$104,25,0)</f>
        <v>32422000</v>
      </c>
    </row>
    <row r="94" spans="1:16" ht="48.75" customHeight="1" x14ac:dyDescent="0.25">
      <c r="A94" s="32" t="s">
        <v>197</v>
      </c>
      <c r="B94" s="33" t="s">
        <v>20</v>
      </c>
      <c r="C94" s="33" t="s">
        <v>27</v>
      </c>
      <c r="D94" s="33" t="s">
        <v>28</v>
      </c>
      <c r="E94" s="34" t="s">
        <v>198</v>
      </c>
      <c r="F94" s="35">
        <v>4325640000</v>
      </c>
      <c r="G94" s="25">
        <f>VLOOKUP(A94,[2]DESAGREGADA!$C$2:R$104,16,0)</f>
        <v>0</v>
      </c>
      <c r="H94" s="25">
        <f>VLOOKUP(A94,[2]DESAGREGADA!$C$2:S$104,17,0)</f>
        <v>0</v>
      </c>
      <c r="I94" s="25">
        <f>VLOOKUP(A94,[2]DESAGREGADA!$C$2:T$104,18,0)</f>
        <v>4325640000</v>
      </c>
      <c r="J94" s="25">
        <f>VLOOKUP(A94,'[1]DESAGREGADA ENERO'!$A$2:P$104,10,0)</f>
        <v>0</v>
      </c>
      <c r="K94" s="25">
        <f>VLOOKUP(A94,[2]DESAGREGADA!$C$2:V$104,20,0)</f>
        <v>4290000000</v>
      </c>
      <c r="L94" s="25">
        <f>VLOOKUP(A94,[2]DESAGREGADA!$C$2:W$104,21,0)</f>
        <v>35640000</v>
      </c>
      <c r="M94" s="25">
        <f>VLOOKUP(A94,[2]DESAGREGADA!$C$2:X$104,22,0)</f>
        <v>1002300000</v>
      </c>
      <c r="N94" s="25">
        <f>VLOOKUP(A94,[2]DESAGREGADA!$C$2:Y$104,23,0)</f>
        <v>1002300000</v>
      </c>
      <c r="O94" s="25">
        <f>VLOOKUP(A94,[2]DESAGREGADA!$C$2:Z$104,24,0)</f>
        <v>1002300000</v>
      </c>
      <c r="P94" s="25">
        <f>VLOOKUP(A94,[2]DESAGREGADA!$C$2:AA$104,25,0)</f>
        <v>1002300000</v>
      </c>
    </row>
    <row r="95" spans="1:16" s="8" customFormat="1" ht="48.75" customHeight="1" x14ac:dyDescent="0.25">
      <c r="A95" s="10" t="s">
        <v>158</v>
      </c>
      <c r="B95" s="11" t="s">
        <v>20</v>
      </c>
      <c r="C95" s="11" t="s">
        <v>27</v>
      </c>
      <c r="D95" s="11" t="s">
        <v>28</v>
      </c>
      <c r="E95" s="13" t="s">
        <v>159</v>
      </c>
      <c r="F95" s="24">
        <f>SUM(F96:F97)</f>
        <v>105399170163</v>
      </c>
      <c r="G95" s="24">
        <f t="shared" ref="G95:P95" si="24">SUM(G96:G97)</f>
        <v>100000000</v>
      </c>
      <c r="H95" s="24">
        <f t="shared" si="24"/>
        <v>100000000</v>
      </c>
      <c r="I95" s="24">
        <f t="shared" si="24"/>
        <v>105399170163</v>
      </c>
      <c r="J95" s="24">
        <f t="shared" si="24"/>
        <v>0</v>
      </c>
      <c r="K95" s="24">
        <f t="shared" si="24"/>
        <v>87385483681.320007</v>
      </c>
      <c r="L95" s="24">
        <f t="shared" si="24"/>
        <v>18013686481.68</v>
      </c>
      <c r="M95" s="24">
        <f t="shared" si="24"/>
        <v>73928860374.050003</v>
      </c>
      <c r="N95" s="24">
        <f t="shared" si="24"/>
        <v>13204042995.380001</v>
      </c>
      <c r="O95" s="24">
        <f t="shared" si="24"/>
        <v>13204042995.380001</v>
      </c>
      <c r="P95" s="24">
        <f t="shared" si="24"/>
        <v>13204042995.380001</v>
      </c>
    </row>
    <row r="96" spans="1:16" s="8" customFormat="1" ht="48.75" customHeight="1" x14ac:dyDescent="0.25">
      <c r="A96" s="32" t="s">
        <v>199</v>
      </c>
      <c r="B96" s="33" t="s">
        <v>20</v>
      </c>
      <c r="C96" s="33" t="s">
        <v>27</v>
      </c>
      <c r="D96" s="33" t="s">
        <v>28</v>
      </c>
      <c r="E96" s="34" t="s">
        <v>200</v>
      </c>
      <c r="F96" s="35">
        <v>97239818721</v>
      </c>
      <c r="G96" s="25">
        <f>VLOOKUP(A96,[2]DESAGREGADA!$C$2:R$104,16,0)</f>
        <v>0</v>
      </c>
      <c r="H96" s="25">
        <f>VLOOKUP(A96,[2]DESAGREGADA!$C$2:S$104,17,0)</f>
        <v>100000000</v>
      </c>
      <c r="I96" s="25">
        <f>VLOOKUP(A96,[2]DESAGREGADA!$C$2:T$104,18,0)</f>
        <v>97139818721</v>
      </c>
      <c r="J96" s="25">
        <f>VLOOKUP(A96,'[1]DESAGREGADA ENERO'!$A$2:P$104,10,0)</f>
        <v>0</v>
      </c>
      <c r="K96" s="25">
        <f>VLOOKUP(A96,[2]DESAGREGADA!$C$2:V$104,20,0)</f>
        <v>80758740383.320007</v>
      </c>
      <c r="L96" s="25">
        <f>VLOOKUP(A96,[2]DESAGREGADA!$C$2:W$104,21,0)</f>
        <v>16381078337.68</v>
      </c>
      <c r="M96" s="25">
        <f>VLOOKUP(A96,[2]DESAGREGADA!$C$2:X$104,22,0)</f>
        <v>71506454683.050003</v>
      </c>
      <c r="N96" s="25">
        <f>VLOOKUP(A96,[2]DESAGREGADA!$C$2:Y$104,23,0)</f>
        <v>12480185788.35</v>
      </c>
      <c r="O96" s="25">
        <f>VLOOKUP(A96,[2]DESAGREGADA!$C$2:Z$104,24,0)</f>
        <v>12480185788.35</v>
      </c>
      <c r="P96" s="25">
        <f>VLOOKUP(A96,[2]DESAGREGADA!$C$2:AA$104,25,0)</f>
        <v>12480185788.35</v>
      </c>
    </row>
    <row r="97" spans="1:16" s="8" customFormat="1" ht="48.75" customHeight="1" x14ac:dyDescent="0.25">
      <c r="A97" s="32" t="s">
        <v>201</v>
      </c>
      <c r="B97" s="33" t="s">
        <v>20</v>
      </c>
      <c r="C97" s="33" t="s">
        <v>27</v>
      </c>
      <c r="D97" s="33" t="s">
        <v>28</v>
      </c>
      <c r="E97" s="34" t="s">
        <v>202</v>
      </c>
      <c r="F97" s="35">
        <v>8159351442</v>
      </c>
      <c r="G97" s="25">
        <f>VLOOKUP(A97,[2]DESAGREGADA!$C$2:R$104,16,0)</f>
        <v>100000000</v>
      </c>
      <c r="H97" s="25">
        <f>VLOOKUP(A97,[2]DESAGREGADA!$C$2:S$104,17,0)</f>
        <v>0</v>
      </c>
      <c r="I97" s="25">
        <f>VLOOKUP(A97,[2]DESAGREGADA!$C$2:T$104,18,0)</f>
        <v>8259351442</v>
      </c>
      <c r="J97" s="25">
        <f>VLOOKUP(A97,'[1]DESAGREGADA ENERO'!$A$2:P$104,10,0)</f>
        <v>0</v>
      </c>
      <c r="K97" s="25">
        <f>VLOOKUP(A97,[2]DESAGREGADA!$C$2:V$104,20,0)</f>
        <v>6626743298</v>
      </c>
      <c r="L97" s="25">
        <f>VLOOKUP(A97,[2]DESAGREGADA!$C$2:W$104,21,0)</f>
        <v>1632608144</v>
      </c>
      <c r="M97" s="25">
        <f>VLOOKUP(A97,[2]DESAGREGADA!$C$2:X$104,22,0)</f>
        <v>2422405691</v>
      </c>
      <c r="N97" s="25">
        <f>VLOOKUP(A97,[2]DESAGREGADA!$C$2:Y$104,23,0)</f>
        <v>723857207.02999997</v>
      </c>
      <c r="O97" s="25">
        <f>VLOOKUP(A97,[2]DESAGREGADA!$C$2:Z$104,24,0)</f>
        <v>723857207.02999997</v>
      </c>
      <c r="P97" s="25">
        <f>VLOOKUP(A97,[2]DESAGREGADA!$C$2:AA$104,25,0)</f>
        <v>723857207.02999997</v>
      </c>
    </row>
    <row r="98" spans="1:16" s="21" customFormat="1" ht="48.75" customHeight="1" x14ac:dyDescent="0.25">
      <c r="A98" s="10" t="s">
        <v>160</v>
      </c>
      <c r="B98" s="11" t="s">
        <v>20</v>
      </c>
      <c r="C98" s="11" t="s">
        <v>27</v>
      </c>
      <c r="D98" s="11" t="s">
        <v>28</v>
      </c>
      <c r="E98" s="13" t="s">
        <v>161</v>
      </c>
      <c r="F98" s="24">
        <f>SUM(F99:F104)</f>
        <v>23241733897</v>
      </c>
      <c r="G98" s="24">
        <f t="shared" ref="G98:P98" si="25">SUM(G99:G104)</f>
        <v>0</v>
      </c>
      <c r="H98" s="24">
        <f t="shared" si="25"/>
        <v>0</v>
      </c>
      <c r="I98" s="24">
        <f t="shared" si="25"/>
        <v>23241733897</v>
      </c>
      <c r="J98" s="24">
        <f t="shared" si="25"/>
        <v>0</v>
      </c>
      <c r="K98" s="24">
        <f t="shared" si="25"/>
        <v>21537127531.900002</v>
      </c>
      <c r="L98" s="24">
        <f t="shared" si="25"/>
        <v>1704606365.0999999</v>
      </c>
      <c r="M98" s="24">
        <f t="shared" si="25"/>
        <v>12623419299.440001</v>
      </c>
      <c r="N98" s="24">
        <f t="shared" si="25"/>
        <v>1661687865.4000001</v>
      </c>
      <c r="O98" s="24">
        <f t="shared" si="25"/>
        <v>1661687865.4000001</v>
      </c>
      <c r="P98" s="24">
        <f t="shared" si="25"/>
        <v>1661687865.4000001</v>
      </c>
    </row>
    <row r="99" spans="1:16" s="21" customFormat="1" ht="48.75" customHeight="1" x14ac:dyDescent="0.25">
      <c r="A99" s="32" t="s">
        <v>203</v>
      </c>
      <c r="B99" s="33" t="s">
        <v>20</v>
      </c>
      <c r="C99" s="33" t="s">
        <v>27</v>
      </c>
      <c r="D99" s="33" t="s">
        <v>28</v>
      </c>
      <c r="E99" s="34" t="s">
        <v>204</v>
      </c>
      <c r="F99" s="35">
        <v>9162261455</v>
      </c>
      <c r="G99" s="25">
        <f>VLOOKUP(A99,[2]DESAGREGADA!$C$2:R$104,16,0)</f>
        <v>0</v>
      </c>
      <c r="H99" s="25">
        <f>VLOOKUP(A99,[2]DESAGREGADA!$C$2:S$104,17,0)</f>
        <v>0</v>
      </c>
      <c r="I99" s="25">
        <f>VLOOKUP(A99,[2]DESAGREGADA!$C$2:T$104,18,0)</f>
        <v>9162261455</v>
      </c>
      <c r="J99" s="25">
        <f>VLOOKUP(A99,'[1]DESAGREGADA ENERO'!$A$2:P$104,10,0)</f>
        <v>0</v>
      </c>
      <c r="K99" s="25">
        <f>VLOOKUP(A99,[2]DESAGREGADA!$C$2:V$104,20,0)</f>
        <v>8428578229.9200001</v>
      </c>
      <c r="L99" s="25">
        <f>VLOOKUP(A99,[2]DESAGREGADA!$C$2:W$104,21,0)</f>
        <v>733683225.08000004</v>
      </c>
      <c r="M99" s="25">
        <f>VLOOKUP(A99,[2]DESAGREGADA!$C$2:X$104,22,0)</f>
        <v>6775940106.79</v>
      </c>
      <c r="N99" s="25">
        <f>VLOOKUP(A99,[2]DESAGREGADA!$C$2:Y$104,23,0)</f>
        <v>1067022638.4</v>
      </c>
      <c r="O99" s="25">
        <f>VLOOKUP(A99,[2]DESAGREGADA!$C$2:Z$104,24,0)</f>
        <v>1067022638.4</v>
      </c>
      <c r="P99" s="25">
        <f>VLOOKUP(A99,[2]DESAGREGADA!$C$2:AA$104,25,0)</f>
        <v>1067022638.4</v>
      </c>
    </row>
    <row r="100" spans="1:16" s="21" customFormat="1" ht="48.75" customHeight="1" x14ac:dyDescent="0.25">
      <c r="A100" s="32" t="s">
        <v>205</v>
      </c>
      <c r="B100" s="33" t="s">
        <v>20</v>
      </c>
      <c r="C100" s="33" t="s">
        <v>27</v>
      </c>
      <c r="D100" s="33" t="s">
        <v>28</v>
      </c>
      <c r="E100" s="34" t="s">
        <v>206</v>
      </c>
      <c r="F100" s="35">
        <v>4692634884</v>
      </c>
      <c r="G100" s="25">
        <f>VLOOKUP(A100,[2]DESAGREGADA!$C$2:R$104,16,0)</f>
        <v>0</v>
      </c>
      <c r="H100" s="25">
        <f>VLOOKUP(A100,[2]DESAGREGADA!$C$2:S$104,17,0)</f>
        <v>0</v>
      </c>
      <c r="I100" s="25">
        <f>VLOOKUP(A100,[2]DESAGREGADA!$C$2:T$104,18,0)</f>
        <v>4692634884</v>
      </c>
      <c r="J100" s="25">
        <f>VLOOKUP(A100,'[1]DESAGREGADA ENERO'!$A$2:P$104,10,0)</f>
        <v>0</v>
      </c>
      <c r="K100" s="25">
        <f>VLOOKUP(A100,[2]DESAGREGADA!$C$2:V$104,20,0)</f>
        <v>4109545072.27</v>
      </c>
      <c r="L100" s="25">
        <f>VLOOKUP(A100,[2]DESAGREGADA!$C$2:W$104,21,0)</f>
        <v>583089811.73000002</v>
      </c>
      <c r="M100" s="25">
        <f>VLOOKUP(A100,[2]DESAGREGADA!$C$2:X$104,22,0)</f>
        <v>3099908969.8800001</v>
      </c>
      <c r="N100" s="25">
        <f>VLOOKUP(A100,[2]DESAGREGADA!$C$2:Y$104,23,0)</f>
        <v>325617843</v>
      </c>
      <c r="O100" s="25">
        <f>VLOOKUP(A100,[2]DESAGREGADA!$C$2:Z$104,24,0)</f>
        <v>325617843</v>
      </c>
      <c r="P100" s="25">
        <f>VLOOKUP(A100,[2]DESAGREGADA!$C$2:AA$104,25,0)</f>
        <v>325617843</v>
      </c>
    </row>
    <row r="101" spans="1:16" s="21" customFormat="1" ht="48.75" customHeight="1" x14ac:dyDescent="0.25">
      <c r="A101" s="32" t="s">
        <v>207</v>
      </c>
      <c r="B101" s="33" t="s">
        <v>20</v>
      </c>
      <c r="C101" s="33" t="s">
        <v>27</v>
      </c>
      <c r="D101" s="33" t="s">
        <v>28</v>
      </c>
      <c r="E101" s="34" t="s">
        <v>208</v>
      </c>
      <c r="F101" s="35">
        <v>311654674</v>
      </c>
      <c r="G101" s="25">
        <f>VLOOKUP(A101,[2]DESAGREGADA!$C$2:R$104,16,0)</f>
        <v>0</v>
      </c>
      <c r="H101" s="25">
        <f>VLOOKUP(A101,[2]DESAGREGADA!$C$2:S$104,17,0)</f>
        <v>0</v>
      </c>
      <c r="I101" s="25">
        <f>VLOOKUP(A101,[2]DESAGREGADA!$C$2:T$104,18,0)</f>
        <v>311654674</v>
      </c>
      <c r="J101" s="25">
        <f>VLOOKUP(A101,'[1]DESAGREGADA ENERO'!$A$2:P$104,10,0)</f>
        <v>0</v>
      </c>
      <c r="K101" s="25">
        <f>VLOOKUP(A101,[2]DESAGREGADA!$C$2:V$104,20,0)</f>
        <v>300000000</v>
      </c>
      <c r="L101" s="25">
        <f>VLOOKUP(A101,[2]DESAGREGADA!$C$2:W$104,21,0)</f>
        <v>11654674</v>
      </c>
      <c r="M101" s="25">
        <f>VLOOKUP(A101,[2]DESAGREGADA!$C$2:X$104,22,0)</f>
        <v>0</v>
      </c>
      <c r="N101" s="25">
        <f>VLOOKUP(A101,[2]DESAGREGADA!$C$2:Y$104,23,0)</f>
        <v>0</v>
      </c>
      <c r="O101" s="25">
        <f>VLOOKUP(A101,[2]DESAGREGADA!$C$2:Z$104,24,0)</f>
        <v>0</v>
      </c>
      <c r="P101" s="25">
        <f>VLOOKUP(A101,[2]DESAGREGADA!$C$2:AA$104,25,0)</f>
        <v>0</v>
      </c>
    </row>
    <row r="102" spans="1:16" s="21" customFormat="1" ht="48.75" customHeight="1" x14ac:dyDescent="0.25">
      <c r="A102" s="32" t="s">
        <v>209</v>
      </c>
      <c r="B102" s="33" t="s">
        <v>20</v>
      </c>
      <c r="C102" s="33" t="s">
        <v>27</v>
      </c>
      <c r="D102" s="33" t="s">
        <v>28</v>
      </c>
      <c r="E102" s="34" t="s">
        <v>210</v>
      </c>
      <c r="F102" s="35">
        <v>5910863444</v>
      </c>
      <c r="G102" s="25">
        <f>VLOOKUP(A102,[2]DESAGREGADA!$C$2:R$104,16,0)</f>
        <v>0</v>
      </c>
      <c r="H102" s="25">
        <f>VLOOKUP(A102,[2]DESAGREGADA!$C$2:S$104,17,0)</f>
        <v>0</v>
      </c>
      <c r="I102" s="25">
        <f>VLOOKUP(A102,[2]DESAGREGADA!$C$2:T$104,18,0)</f>
        <v>5910863444</v>
      </c>
      <c r="J102" s="25">
        <f>VLOOKUP(A102,'[1]DESAGREGADA ENERO'!$A$2:P$104,10,0)</f>
        <v>0</v>
      </c>
      <c r="K102" s="25">
        <f>VLOOKUP(A102,[2]DESAGREGADA!$C$2:V$104,20,0)</f>
        <v>5534684789.71</v>
      </c>
      <c r="L102" s="25">
        <f>VLOOKUP(A102,[2]DESAGREGADA!$C$2:W$104,21,0)</f>
        <v>376178654.29000002</v>
      </c>
      <c r="M102" s="25">
        <f>VLOOKUP(A102,[2]DESAGREGADA!$C$2:X$104,22,0)</f>
        <v>2747570222.77</v>
      </c>
      <c r="N102" s="25">
        <f>VLOOKUP(A102,[2]DESAGREGADA!$C$2:Y$104,23,0)</f>
        <v>269047384</v>
      </c>
      <c r="O102" s="25">
        <f>VLOOKUP(A102,[2]DESAGREGADA!$C$2:Z$104,24,0)</f>
        <v>269047384</v>
      </c>
      <c r="P102" s="25">
        <f>VLOOKUP(A102,[2]DESAGREGADA!$C$2:AA$104,25,0)</f>
        <v>269047384</v>
      </c>
    </row>
    <row r="103" spans="1:16" s="21" customFormat="1" ht="48.75" customHeight="1" x14ac:dyDescent="0.25">
      <c r="A103" s="32" t="s">
        <v>211</v>
      </c>
      <c r="B103" s="33" t="s">
        <v>20</v>
      </c>
      <c r="C103" s="33" t="s">
        <v>27</v>
      </c>
      <c r="D103" s="33" t="s">
        <v>28</v>
      </c>
      <c r="E103" s="34" t="s">
        <v>212</v>
      </c>
      <c r="F103" s="35">
        <v>1816866517</v>
      </c>
      <c r="G103" s="25">
        <f>VLOOKUP(A103,[2]DESAGREGADA!$C$2:R$104,16,0)</f>
        <v>0</v>
      </c>
      <c r="H103" s="25">
        <f>VLOOKUP(A103,[2]DESAGREGADA!$C$2:S$104,17,0)</f>
        <v>0</v>
      </c>
      <c r="I103" s="25">
        <f>VLOOKUP(A103,[2]DESAGREGADA!$C$2:T$104,18,0)</f>
        <v>1816866517</v>
      </c>
      <c r="J103" s="25">
        <f>VLOOKUP(A103,'[1]DESAGREGADA ENERO'!$A$2:P$104,10,0)</f>
        <v>0</v>
      </c>
      <c r="K103" s="25">
        <f>VLOOKUP(A103,[2]DESAGREGADA!$C$2:V$104,20,0)</f>
        <v>1816866517</v>
      </c>
      <c r="L103" s="25">
        <f>VLOOKUP(A103,[2]DESAGREGADA!$C$2:W$104,21,0)</f>
        <v>0</v>
      </c>
      <c r="M103" s="25">
        <f>VLOOKUP(A103,[2]DESAGREGADA!$C$2:X$104,22,0)</f>
        <v>0</v>
      </c>
      <c r="N103" s="25">
        <f>VLOOKUP(A103,[2]DESAGREGADA!$C$2:Y$104,23,0)</f>
        <v>0</v>
      </c>
      <c r="O103" s="25">
        <f>VLOOKUP(A103,[2]DESAGREGADA!$C$2:Z$104,24,0)</f>
        <v>0</v>
      </c>
      <c r="P103" s="25">
        <f>VLOOKUP(A103,[2]DESAGREGADA!$C$2:AA$104,25,0)</f>
        <v>0</v>
      </c>
    </row>
    <row r="104" spans="1:16" ht="48.75" customHeight="1" x14ac:dyDescent="0.25">
      <c r="A104" s="32" t="s">
        <v>213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1347452923</v>
      </c>
      <c r="G104" s="25">
        <f>VLOOKUP(A104,[2]DESAGREGADA!$C$2:R$104,16,0)</f>
        <v>0</v>
      </c>
      <c r="H104" s="25">
        <f>VLOOKUP(A104,[2]DESAGREGADA!$C$2:S$104,17,0)</f>
        <v>0</v>
      </c>
      <c r="I104" s="25">
        <f>VLOOKUP(A104,[2]DESAGREGADA!$C$2:T$104,18,0)</f>
        <v>1347452923</v>
      </c>
      <c r="J104" s="25">
        <f>VLOOKUP(A104,'[1]DESAGREGADA ENERO'!$A$2:P$104,10,0)</f>
        <v>0</v>
      </c>
      <c r="K104" s="25">
        <f>VLOOKUP(A104,[2]DESAGREGADA!$C$2:V$104,20,0)</f>
        <v>1347452923</v>
      </c>
      <c r="L104" s="25">
        <f>VLOOKUP(A104,[2]DESAGREGADA!$C$2:W$104,21,0)</f>
        <v>0</v>
      </c>
      <c r="M104" s="25">
        <f>VLOOKUP(A104,[2]DESAGREGADA!$C$2:X$104,22,0)</f>
        <v>0</v>
      </c>
      <c r="N104" s="25">
        <f>VLOOKUP(A104,[2]DESAGREGADA!$C$2:Y$104,23,0)</f>
        <v>0</v>
      </c>
      <c r="O104" s="25">
        <f>VLOOKUP(A104,[2]DESAGREGADA!$C$2:Z$104,24,0)</f>
        <v>0</v>
      </c>
      <c r="P104" s="25">
        <f>VLOOKUP(A104,[2]DESAGREGADA!$C$2:AA$104,25,0)</f>
        <v>0</v>
      </c>
    </row>
    <row r="105" spans="1:16" s="8" customFormat="1" ht="48.75" customHeight="1" x14ac:dyDescent="0.25">
      <c r="A105" s="10" t="s">
        <v>162</v>
      </c>
      <c r="B105" s="11" t="s">
        <v>20</v>
      </c>
      <c r="C105" s="11" t="s">
        <v>27</v>
      </c>
      <c r="D105" s="11" t="s">
        <v>28</v>
      </c>
      <c r="E105" s="13" t="s">
        <v>163</v>
      </c>
      <c r="F105" s="24">
        <f>SUM(F106:F113)</f>
        <v>531611592188</v>
      </c>
      <c r="G105" s="24">
        <f t="shared" ref="G105:P105" si="26">SUM(G106:G113)</f>
        <v>0</v>
      </c>
      <c r="H105" s="24">
        <f t="shared" si="26"/>
        <v>0</v>
      </c>
      <c r="I105" s="24">
        <f t="shared" si="26"/>
        <v>531611592188</v>
      </c>
      <c r="J105" s="24">
        <f t="shared" si="26"/>
        <v>0</v>
      </c>
      <c r="K105" s="24">
        <f t="shared" si="26"/>
        <v>521249406517</v>
      </c>
      <c r="L105" s="24">
        <f t="shared" si="26"/>
        <v>10362185671</v>
      </c>
      <c r="M105" s="24">
        <f t="shared" si="26"/>
        <v>145629405163</v>
      </c>
      <c r="N105" s="24">
        <f t="shared" si="26"/>
        <v>91814931948</v>
      </c>
      <c r="O105" s="24">
        <f t="shared" si="26"/>
        <v>91814931948</v>
      </c>
      <c r="P105" s="24">
        <f t="shared" si="26"/>
        <v>91814931948</v>
      </c>
    </row>
    <row r="106" spans="1:16" s="8" customFormat="1" ht="48.75" customHeight="1" x14ac:dyDescent="0.25">
      <c r="A106" s="32" t="s">
        <v>214</v>
      </c>
      <c r="B106" s="33" t="s">
        <v>20</v>
      </c>
      <c r="C106" s="33" t="s">
        <v>27</v>
      </c>
      <c r="D106" s="33" t="s">
        <v>28</v>
      </c>
      <c r="E106" s="34" t="s">
        <v>215</v>
      </c>
      <c r="F106" s="35">
        <v>557686216</v>
      </c>
      <c r="G106" s="25">
        <f>VLOOKUP(A106,[2]DESAGREGADA!$C$2:R$104,16,0)</f>
        <v>0</v>
      </c>
      <c r="H106" s="25">
        <f>VLOOKUP(A106,[2]DESAGREGADA!$C$2:S$104,17,0)</f>
        <v>0</v>
      </c>
      <c r="I106" s="25">
        <f>VLOOKUP(A106,[2]DESAGREGADA!$C$2:T$104,18,0)</f>
        <v>557686216</v>
      </c>
      <c r="J106" s="25">
        <f>VLOOKUP(A106,'[1]DESAGREGADA ENERO'!$A$2:P$104,10,0)</f>
        <v>0</v>
      </c>
      <c r="K106" s="25">
        <f>VLOOKUP(A106,[2]DESAGREGADA!$C$2:V$104,20,0)</f>
        <v>458498361.5</v>
      </c>
      <c r="L106" s="25">
        <f>VLOOKUP(A106,[2]DESAGREGADA!$C$2:W$104,21,0)</f>
        <v>99187854.5</v>
      </c>
      <c r="M106" s="25">
        <f>VLOOKUP(A106,[2]DESAGREGADA!$C$2:X$104,22,0)</f>
        <v>434794245</v>
      </c>
      <c r="N106" s="25">
        <f>VLOOKUP(A106,[2]DESAGREGADA!$C$2:Y$104,23,0)</f>
        <v>106039748</v>
      </c>
      <c r="O106" s="25">
        <f>VLOOKUP(A106,[2]DESAGREGADA!$C$2:Z$104,24,0)</f>
        <v>106039748</v>
      </c>
      <c r="P106" s="25">
        <f>VLOOKUP(A106,[2]DESAGREGADA!$C$2:AA$104,25,0)</f>
        <v>106039748</v>
      </c>
    </row>
    <row r="107" spans="1:16" s="8" customFormat="1" ht="48.75" customHeight="1" x14ac:dyDescent="0.25">
      <c r="A107" s="32" t="s">
        <v>216</v>
      </c>
      <c r="B107" s="33" t="s">
        <v>20</v>
      </c>
      <c r="C107" s="33" t="s">
        <v>27</v>
      </c>
      <c r="D107" s="33" t="s">
        <v>28</v>
      </c>
      <c r="E107" s="34" t="s">
        <v>217</v>
      </c>
      <c r="F107" s="35">
        <v>854284348</v>
      </c>
      <c r="G107" s="25">
        <f>VLOOKUP(A107,[2]DESAGREGADA!$C$2:R$104,16,0)</f>
        <v>0</v>
      </c>
      <c r="H107" s="25">
        <f>VLOOKUP(A107,[2]DESAGREGADA!$C$2:S$104,17,0)</f>
        <v>0</v>
      </c>
      <c r="I107" s="25">
        <f>VLOOKUP(A107,[2]DESAGREGADA!$C$2:T$104,18,0)</f>
        <v>854284348</v>
      </c>
      <c r="J107" s="25">
        <f>VLOOKUP(A107,'[1]DESAGREGADA ENERO'!$A$2:P$104,10,0)</f>
        <v>0</v>
      </c>
      <c r="K107" s="25">
        <f>VLOOKUP(A107,[2]DESAGREGADA!$C$2:V$104,20,0)</f>
        <v>521749081</v>
      </c>
      <c r="L107" s="25">
        <f>VLOOKUP(A107,[2]DESAGREGADA!$C$2:W$104,21,0)</f>
        <v>332535267</v>
      </c>
      <c r="M107" s="25">
        <f>VLOOKUP(A107,[2]DESAGREGADA!$C$2:X$104,22,0)</f>
        <v>0</v>
      </c>
      <c r="N107" s="25">
        <f>VLOOKUP(A107,[2]DESAGREGADA!$C$2:Y$104,23,0)</f>
        <v>0</v>
      </c>
      <c r="O107" s="25">
        <f>VLOOKUP(A107,[2]DESAGREGADA!$C$2:Z$104,24,0)</f>
        <v>0</v>
      </c>
      <c r="P107" s="25">
        <f>VLOOKUP(A107,[2]DESAGREGADA!$C$2:AA$104,25,0)</f>
        <v>0</v>
      </c>
    </row>
    <row r="108" spans="1:16" s="8" customFormat="1" ht="48.75" customHeight="1" x14ac:dyDescent="0.25">
      <c r="A108" s="32" t="s">
        <v>218</v>
      </c>
      <c r="B108" s="33" t="s">
        <v>20</v>
      </c>
      <c r="C108" s="33" t="s">
        <v>27</v>
      </c>
      <c r="D108" s="33" t="s">
        <v>28</v>
      </c>
      <c r="E108" s="34" t="s">
        <v>219</v>
      </c>
      <c r="F108" s="35">
        <v>11781041062</v>
      </c>
      <c r="G108" s="25">
        <f>VLOOKUP(A108,[2]DESAGREGADA!$C$2:R$104,16,0)</f>
        <v>0</v>
      </c>
      <c r="H108" s="25">
        <f>VLOOKUP(A108,[2]DESAGREGADA!$C$2:S$104,17,0)</f>
        <v>0</v>
      </c>
      <c r="I108" s="25">
        <f>VLOOKUP(A108,[2]DESAGREGADA!$C$2:T$104,18,0)</f>
        <v>11781041062</v>
      </c>
      <c r="J108" s="25">
        <f>VLOOKUP(A108,'[1]DESAGREGADA ENERO'!$A$2:P$104,10,0)</f>
        <v>0</v>
      </c>
      <c r="K108" s="25">
        <f>VLOOKUP(A108,[2]DESAGREGADA!$C$2:V$104,20,0)</f>
        <v>11480603319.5</v>
      </c>
      <c r="L108" s="25">
        <f>VLOOKUP(A108,[2]DESAGREGADA!$C$2:W$104,21,0)</f>
        <v>300437742.5</v>
      </c>
      <c r="M108" s="25">
        <f>VLOOKUP(A108,[2]DESAGREGADA!$C$2:X$104,22,0)</f>
        <v>11198413861</v>
      </c>
      <c r="N108" s="25">
        <f>VLOOKUP(A108,[2]DESAGREGADA!$C$2:Y$104,23,0)</f>
        <v>575814200</v>
      </c>
      <c r="O108" s="25">
        <f>VLOOKUP(A108,[2]DESAGREGADA!$C$2:Z$104,24,0)</f>
        <v>575814200</v>
      </c>
      <c r="P108" s="25">
        <f>VLOOKUP(A108,[2]DESAGREGADA!$C$2:AA$104,25,0)</f>
        <v>575814200</v>
      </c>
    </row>
    <row r="109" spans="1:16" s="8" customFormat="1" ht="48.75" customHeight="1" x14ac:dyDescent="0.25">
      <c r="A109" s="32" t="s">
        <v>220</v>
      </c>
      <c r="B109" s="33" t="s">
        <v>20</v>
      </c>
      <c r="C109" s="33" t="s">
        <v>27</v>
      </c>
      <c r="D109" s="33" t="s">
        <v>28</v>
      </c>
      <c r="E109" s="34" t="s">
        <v>221</v>
      </c>
      <c r="F109" s="35">
        <v>2438728353</v>
      </c>
      <c r="G109" s="25">
        <f>VLOOKUP(A109,[2]DESAGREGADA!$C$2:R$104,16,0)</f>
        <v>0</v>
      </c>
      <c r="H109" s="25">
        <f>VLOOKUP(A109,[2]DESAGREGADA!$C$2:S$104,17,0)</f>
        <v>0</v>
      </c>
      <c r="I109" s="25">
        <f>VLOOKUP(A109,[2]DESAGREGADA!$C$2:T$104,18,0)</f>
        <v>2438728353</v>
      </c>
      <c r="J109" s="25">
        <f>VLOOKUP(A109,'[1]DESAGREGADA ENERO'!$A$2:P$104,10,0)</f>
        <v>0</v>
      </c>
      <c r="K109" s="25">
        <f>VLOOKUP(A109,[2]DESAGREGADA!$C$2:V$104,20,0)</f>
        <v>2438728353</v>
      </c>
      <c r="L109" s="25">
        <f>VLOOKUP(A109,[2]DESAGREGADA!$C$2:W$104,21,0)</f>
        <v>0</v>
      </c>
      <c r="M109" s="25">
        <f>VLOOKUP(A109,[2]DESAGREGADA!$C$2:X$104,22,0)</f>
        <v>0</v>
      </c>
      <c r="N109" s="25">
        <f>VLOOKUP(A109,[2]DESAGREGADA!$C$2:Y$104,23,0)</f>
        <v>0</v>
      </c>
      <c r="O109" s="25">
        <f>VLOOKUP(A109,[2]DESAGREGADA!$C$2:Z$104,24,0)</f>
        <v>0</v>
      </c>
      <c r="P109" s="25">
        <f>VLOOKUP(A109,[2]DESAGREGADA!$C$2:AA$104,25,0)</f>
        <v>0</v>
      </c>
    </row>
    <row r="110" spans="1:16" s="8" customFormat="1" ht="48.75" customHeight="1" x14ac:dyDescent="0.25">
      <c r="A110" s="32" t="s">
        <v>222</v>
      </c>
      <c r="B110" s="33" t="s">
        <v>20</v>
      </c>
      <c r="C110" s="33" t="s">
        <v>27</v>
      </c>
      <c r="D110" s="33" t="s">
        <v>28</v>
      </c>
      <c r="E110" s="34" t="s">
        <v>223</v>
      </c>
      <c r="F110" s="35">
        <v>7904357230</v>
      </c>
      <c r="G110" s="25">
        <f>VLOOKUP(A110,[2]DESAGREGADA!$C$2:R$104,16,0)</f>
        <v>0</v>
      </c>
      <c r="H110" s="25">
        <f>VLOOKUP(A110,[2]DESAGREGADA!$C$2:S$104,17,0)</f>
        <v>0</v>
      </c>
      <c r="I110" s="25">
        <f>VLOOKUP(A110,[2]DESAGREGADA!$C$2:T$104,18,0)</f>
        <v>7904357230</v>
      </c>
      <c r="J110" s="25">
        <f>VLOOKUP(A110,'[1]DESAGREGADA ENERO'!$A$2:P$104,10,0)</f>
        <v>0</v>
      </c>
      <c r="K110" s="25">
        <f>VLOOKUP(A110,[2]DESAGREGADA!$C$2:V$104,20,0)</f>
        <v>0</v>
      </c>
      <c r="L110" s="25">
        <f>VLOOKUP(A110,[2]DESAGREGADA!$C$2:W$104,21,0)</f>
        <v>7904357230</v>
      </c>
      <c r="M110" s="25">
        <f>VLOOKUP(A110,[2]DESAGREGADA!$C$2:X$104,22,0)</f>
        <v>0</v>
      </c>
      <c r="N110" s="25">
        <f>VLOOKUP(A110,[2]DESAGREGADA!$C$2:Y$104,23,0)</f>
        <v>0</v>
      </c>
      <c r="O110" s="25">
        <f>VLOOKUP(A110,[2]DESAGREGADA!$C$2:Z$104,24,0)</f>
        <v>0</v>
      </c>
      <c r="P110" s="25">
        <f>VLOOKUP(A110,[2]DESAGREGADA!$C$2:AA$104,25,0)</f>
        <v>0</v>
      </c>
    </row>
    <row r="111" spans="1:16" s="8" customFormat="1" ht="48.75" customHeight="1" x14ac:dyDescent="0.25">
      <c r="A111" s="32" t="s">
        <v>224</v>
      </c>
      <c r="B111" s="33" t="s">
        <v>20</v>
      </c>
      <c r="C111" s="33" t="s">
        <v>27</v>
      </c>
      <c r="D111" s="33" t="s">
        <v>28</v>
      </c>
      <c r="E111" s="34" t="s">
        <v>225</v>
      </c>
      <c r="F111" s="35">
        <v>1045169293</v>
      </c>
      <c r="G111" s="25">
        <f>VLOOKUP(A111,[2]DESAGREGADA!$C$2:R$104,16,0)</f>
        <v>0</v>
      </c>
      <c r="H111" s="25">
        <f>VLOOKUP(A111,[2]DESAGREGADA!$C$2:S$104,17,0)</f>
        <v>0</v>
      </c>
      <c r="I111" s="25">
        <f>VLOOKUP(A111,[2]DESAGREGADA!$C$2:T$104,18,0)</f>
        <v>1045169293</v>
      </c>
      <c r="J111" s="25">
        <f>VLOOKUP(A111,'[1]DESAGREGADA ENERO'!$A$2:P$104,10,0)</f>
        <v>0</v>
      </c>
      <c r="K111" s="25">
        <f>VLOOKUP(A111,[2]DESAGREGADA!$C$2:V$104,20,0)</f>
        <v>1045169293</v>
      </c>
      <c r="L111" s="25">
        <f>VLOOKUP(A111,[2]DESAGREGADA!$C$2:W$104,21,0)</f>
        <v>0</v>
      </c>
      <c r="M111" s="25">
        <f>VLOOKUP(A111,[2]DESAGREGADA!$C$2:X$104,22,0)</f>
        <v>0</v>
      </c>
      <c r="N111" s="25">
        <f>VLOOKUP(A111,[2]DESAGREGADA!$C$2:Y$104,23,0)</f>
        <v>0</v>
      </c>
      <c r="O111" s="25">
        <f>VLOOKUP(A111,[2]DESAGREGADA!$C$2:Z$104,24,0)</f>
        <v>0</v>
      </c>
      <c r="P111" s="25">
        <f>VLOOKUP(A111,[2]DESAGREGADA!$C$2:AA$104,25,0)</f>
        <v>0</v>
      </c>
    </row>
    <row r="112" spans="1:16" s="8" customFormat="1" ht="48.75" customHeight="1" x14ac:dyDescent="0.25">
      <c r="A112" s="32" t="s">
        <v>226</v>
      </c>
      <c r="B112" s="33" t="s">
        <v>20</v>
      </c>
      <c r="C112" s="33" t="s">
        <v>27</v>
      </c>
      <c r="D112" s="33" t="s">
        <v>28</v>
      </c>
      <c r="E112" s="34" t="s">
        <v>227</v>
      </c>
      <c r="F112" s="35">
        <v>28082250672</v>
      </c>
      <c r="G112" s="25">
        <f>VLOOKUP(A112,[2]DESAGREGADA!$C$2:R$104,16,0)</f>
        <v>0</v>
      </c>
      <c r="H112" s="25">
        <f>VLOOKUP(A112,[2]DESAGREGADA!$C$2:S$104,17,0)</f>
        <v>0</v>
      </c>
      <c r="I112" s="25">
        <f>VLOOKUP(A112,[2]DESAGREGADA!$C$2:T$104,18,0)</f>
        <v>28082250672</v>
      </c>
      <c r="J112" s="25">
        <f>VLOOKUP(A112,'[1]DESAGREGADA ENERO'!$A$2:P$104,10,0)</f>
        <v>0</v>
      </c>
      <c r="K112" s="25">
        <f>VLOOKUP(A112,[2]DESAGREGADA!$C$2:V$104,20,0)</f>
        <v>27813119057</v>
      </c>
      <c r="L112" s="25">
        <f>VLOOKUP(A112,[2]DESAGREGADA!$C$2:W$104,21,0)</f>
        <v>269131615</v>
      </c>
      <c r="M112" s="25">
        <f>VLOOKUP(A112,[2]DESAGREGADA!$C$2:X$104,22,0)</f>
        <v>27813119057</v>
      </c>
      <c r="N112" s="25">
        <f>VLOOKUP(A112,[2]DESAGREGADA!$C$2:Y$104,23,0)</f>
        <v>0</v>
      </c>
      <c r="O112" s="25">
        <f>VLOOKUP(A112,[2]DESAGREGADA!$C$2:Z$104,24,0)</f>
        <v>0</v>
      </c>
      <c r="P112" s="25">
        <f>VLOOKUP(A112,[2]DESAGREGADA!$C$2:AA$104,25,0)</f>
        <v>0</v>
      </c>
    </row>
    <row r="113" spans="1:16" s="8" customFormat="1" ht="48.75" customHeight="1" x14ac:dyDescent="0.25">
      <c r="A113" s="32" t="s">
        <v>228</v>
      </c>
      <c r="B113" s="33" t="s">
        <v>20</v>
      </c>
      <c r="C113" s="33" t="s">
        <v>27</v>
      </c>
      <c r="D113" s="33" t="s">
        <v>28</v>
      </c>
      <c r="E113" s="34" t="s">
        <v>229</v>
      </c>
      <c r="F113" s="35">
        <v>478948075014</v>
      </c>
      <c r="G113" s="25">
        <f>VLOOKUP(A113,[2]DESAGREGADA!$C$2:R$104,16,0)</f>
        <v>0</v>
      </c>
      <c r="H113" s="25">
        <f>VLOOKUP(A113,[2]DESAGREGADA!$C$2:S$104,17,0)</f>
        <v>0</v>
      </c>
      <c r="I113" s="25">
        <f>VLOOKUP(A113,[2]DESAGREGADA!$C$2:T$104,18,0)</f>
        <v>478948075014</v>
      </c>
      <c r="J113" s="25">
        <f>VLOOKUP(A113,'[1]DESAGREGADA ENERO'!$A$2:P$104,10,0)</f>
        <v>0</v>
      </c>
      <c r="K113" s="25">
        <f>VLOOKUP(A113,[2]DESAGREGADA!$C$2:V$104,20,0)</f>
        <v>477491539052</v>
      </c>
      <c r="L113" s="25">
        <f>VLOOKUP(A113,[2]DESAGREGADA!$C$2:W$104,21,0)</f>
        <v>1456535962</v>
      </c>
      <c r="M113" s="25">
        <f>VLOOKUP(A113,[2]DESAGREGADA!$C$2:X$104,22,0)</f>
        <v>106183078000</v>
      </c>
      <c r="N113" s="25">
        <f>VLOOKUP(A113,[2]DESAGREGADA!$C$2:Y$104,23,0)</f>
        <v>91133078000</v>
      </c>
      <c r="O113" s="25">
        <f>VLOOKUP(A113,[2]DESAGREGADA!$C$2:Z$104,24,0)</f>
        <v>91133078000</v>
      </c>
      <c r="P113" s="25">
        <f>VLOOKUP(A113,[2]DESAGREGADA!$C$2:AA$104,25,0)</f>
        <v>91133078000</v>
      </c>
    </row>
    <row r="114" spans="1:16" s="8" customFormat="1" ht="48.75" customHeight="1" x14ac:dyDescent="0.25">
      <c r="A114" s="10" t="s">
        <v>164</v>
      </c>
      <c r="B114" s="11" t="s">
        <v>20</v>
      </c>
      <c r="C114" s="11" t="s">
        <v>27</v>
      </c>
      <c r="D114" s="11" t="s">
        <v>28</v>
      </c>
      <c r="E114" s="13" t="s">
        <v>165</v>
      </c>
      <c r="F114" s="24">
        <f>SUM(F115:F125)</f>
        <v>1444283355139</v>
      </c>
      <c r="G114" s="24">
        <f t="shared" ref="G114:P114" si="27">SUM(G115:G125)</f>
        <v>0</v>
      </c>
      <c r="H114" s="24">
        <f t="shared" si="27"/>
        <v>0</v>
      </c>
      <c r="I114" s="24">
        <f t="shared" si="27"/>
        <v>1444283355139</v>
      </c>
      <c r="J114" s="24">
        <f t="shared" si="27"/>
        <v>0</v>
      </c>
      <c r="K114" s="24">
        <f t="shared" si="27"/>
        <v>1351808943519.3501</v>
      </c>
      <c r="L114" s="24">
        <f t="shared" si="27"/>
        <v>92474411619.649994</v>
      </c>
      <c r="M114" s="24">
        <f t="shared" si="27"/>
        <v>72954760745.180008</v>
      </c>
      <c r="N114" s="24">
        <f t="shared" si="27"/>
        <v>7892571840.7999992</v>
      </c>
      <c r="O114" s="24">
        <f t="shared" si="27"/>
        <v>7892571840.7999992</v>
      </c>
      <c r="P114" s="24">
        <f t="shared" si="27"/>
        <v>7892571840.7999992</v>
      </c>
    </row>
    <row r="115" spans="1:16" s="8" customFormat="1" ht="48.75" customHeight="1" x14ac:dyDescent="0.25">
      <c r="A115" s="32" t="s">
        <v>230</v>
      </c>
      <c r="B115" s="33" t="s">
        <v>20</v>
      </c>
      <c r="C115" s="33" t="s">
        <v>27</v>
      </c>
      <c r="D115" s="33" t="s">
        <v>28</v>
      </c>
      <c r="E115" s="34" t="s">
        <v>231</v>
      </c>
      <c r="F115" s="35">
        <v>76547630244</v>
      </c>
      <c r="G115" s="25">
        <f>VLOOKUP(A115,[2]DESAGREGADA!$C$2:R$104,16,0)</f>
        <v>0</v>
      </c>
      <c r="H115" s="25">
        <f>VLOOKUP(A115,[2]DESAGREGADA!$C$2:S$104,17,0)</f>
        <v>0</v>
      </c>
      <c r="I115" s="25">
        <f>VLOOKUP(A115,[2]DESAGREGADA!$C$2:T$104,18,0)</f>
        <v>76547630244</v>
      </c>
      <c r="J115" s="25">
        <f>VLOOKUP(A115,'[1]DESAGREGADA ENERO'!$A$2:P$104,10,0)</f>
        <v>0</v>
      </c>
      <c r="K115" s="25">
        <f>VLOOKUP(A115,[2]DESAGREGADA!$C$2:V$104,20,0)</f>
        <v>58558190335.07</v>
      </c>
      <c r="L115" s="25">
        <f>VLOOKUP(A115,[2]DESAGREGADA!$C$2:W$104,21,0)</f>
        <v>17989439908.93</v>
      </c>
      <c r="M115" s="25">
        <f>VLOOKUP(A115,[2]DESAGREGADA!$C$2:X$104,22,0)</f>
        <v>52965356085.860001</v>
      </c>
      <c r="N115" s="25">
        <f>VLOOKUP(A115,[2]DESAGREGADA!$C$2:Y$104,23,0)</f>
        <v>6348174773.8999996</v>
      </c>
      <c r="O115" s="25">
        <f>VLOOKUP(A115,[2]DESAGREGADA!$C$2:Z$104,24,0)</f>
        <v>6348174773.8999996</v>
      </c>
      <c r="P115" s="25">
        <f>VLOOKUP(A115,[2]DESAGREGADA!$C$2:AA$104,25,0)</f>
        <v>6348174773.8999996</v>
      </c>
    </row>
    <row r="116" spans="1:16" s="8" customFormat="1" ht="48.75" customHeight="1" x14ac:dyDescent="0.25">
      <c r="A116" s="32" t="s">
        <v>232</v>
      </c>
      <c r="B116" s="33" t="s">
        <v>20</v>
      </c>
      <c r="C116" s="33" t="s">
        <v>27</v>
      </c>
      <c r="D116" s="33" t="s">
        <v>28</v>
      </c>
      <c r="E116" s="34" t="s">
        <v>233</v>
      </c>
      <c r="F116" s="35">
        <v>51413293849</v>
      </c>
      <c r="G116" s="25">
        <f>VLOOKUP(A116,[2]DESAGREGADA!$C$2:R$104,16,0)</f>
        <v>0</v>
      </c>
      <c r="H116" s="25">
        <f>VLOOKUP(A116,[2]DESAGREGADA!$C$2:S$104,17,0)</f>
        <v>0</v>
      </c>
      <c r="I116" s="25">
        <f>VLOOKUP(A116,[2]DESAGREGADA!$C$2:T$104,18,0)</f>
        <v>51413293849</v>
      </c>
      <c r="J116" s="25">
        <f>VLOOKUP(A116,'[1]DESAGREGADA ENERO'!$A$2:P$104,10,0)</f>
        <v>0</v>
      </c>
      <c r="K116" s="25">
        <f>VLOOKUP(A116,[2]DESAGREGADA!$C$2:V$104,20,0)</f>
        <v>21270189917.23</v>
      </c>
      <c r="L116" s="25">
        <f>VLOOKUP(A116,[2]DESAGREGADA!$C$2:W$104,21,0)</f>
        <v>30143103931.77</v>
      </c>
      <c r="M116" s="25">
        <f>VLOOKUP(A116,[2]DESAGREGADA!$C$2:X$104,22,0)</f>
        <v>9695654299.9699993</v>
      </c>
      <c r="N116" s="25">
        <f>VLOOKUP(A116,[2]DESAGREGADA!$C$2:Y$104,23,0)</f>
        <v>1058996272.34</v>
      </c>
      <c r="O116" s="25">
        <f>VLOOKUP(A116,[2]DESAGREGADA!$C$2:Z$104,24,0)</f>
        <v>1058996272.34</v>
      </c>
      <c r="P116" s="25">
        <f>VLOOKUP(A116,[2]DESAGREGADA!$C$2:AA$104,25,0)</f>
        <v>1058996272.34</v>
      </c>
    </row>
    <row r="117" spans="1:16" s="8" customFormat="1" ht="48.75" customHeight="1" x14ac:dyDescent="0.25">
      <c r="A117" s="32" t="s">
        <v>234</v>
      </c>
      <c r="B117" s="33" t="s">
        <v>20</v>
      </c>
      <c r="C117" s="33" t="s">
        <v>27</v>
      </c>
      <c r="D117" s="33" t="s">
        <v>28</v>
      </c>
      <c r="E117" s="34" t="s">
        <v>235</v>
      </c>
      <c r="F117" s="35">
        <v>8510869954</v>
      </c>
      <c r="G117" s="25">
        <f>VLOOKUP(A117,[2]DESAGREGADA!$C$2:R$104,16,0)</f>
        <v>0</v>
      </c>
      <c r="H117" s="25">
        <f>VLOOKUP(A117,[2]DESAGREGADA!$C$2:S$104,17,0)</f>
        <v>0</v>
      </c>
      <c r="I117" s="25">
        <f>VLOOKUP(A117,[2]DESAGREGADA!$C$2:T$104,18,0)</f>
        <v>8510869954</v>
      </c>
      <c r="J117" s="25">
        <f>VLOOKUP(A117,'[1]DESAGREGADA ENERO'!$A$2:P$104,10,0)</f>
        <v>0</v>
      </c>
      <c r="K117" s="25">
        <f>VLOOKUP(A117,[2]DESAGREGADA!$C$2:V$104,20,0)</f>
        <v>7077830897</v>
      </c>
      <c r="L117" s="25">
        <f>VLOOKUP(A117,[2]DESAGREGADA!$C$2:W$104,21,0)</f>
        <v>1433039057</v>
      </c>
      <c r="M117" s="25">
        <f>VLOOKUP(A117,[2]DESAGREGADA!$C$2:X$104,22,0)</f>
        <v>3028564274.9299998</v>
      </c>
      <c r="N117" s="25">
        <f>VLOOKUP(A117,[2]DESAGREGADA!$C$2:Y$104,23,0)</f>
        <v>221548803.81999999</v>
      </c>
      <c r="O117" s="25">
        <f>VLOOKUP(A117,[2]DESAGREGADA!$C$2:Z$104,24,0)</f>
        <v>221548803.81999999</v>
      </c>
      <c r="P117" s="25">
        <f>VLOOKUP(A117,[2]DESAGREGADA!$C$2:AA$104,25,0)</f>
        <v>221548803.81999999</v>
      </c>
    </row>
    <row r="118" spans="1:16" s="8" customFormat="1" ht="48.75" customHeight="1" x14ac:dyDescent="0.25">
      <c r="A118" s="32" t="s">
        <v>236</v>
      </c>
      <c r="B118" s="33" t="s">
        <v>20</v>
      </c>
      <c r="C118" s="33" t="s">
        <v>27</v>
      </c>
      <c r="D118" s="33" t="s">
        <v>28</v>
      </c>
      <c r="E118" s="34" t="s">
        <v>237</v>
      </c>
      <c r="F118" s="35">
        <v>4532945916</v>
      </c>
      <c r="G118" s="25">
        <f>VLOOKUP(A118,[2]DESAGREGADA!$C$2:R$104,16,0)</f>
        <v>0</v>
      </c>
      <c r="H118" s="25">
        <f>VLOOKUP(A118,[2]DESAGREGADA!$C$2:S$104,17,0)</f>
        <v>0</v>
      </c>
      <c r="I118" s="25">
        <f>VLOOKUP(A118,[2]DESAGREGADA!$C$2:T$104,18,0)</f>
        <v>4532945916</v>
      </c>
      <c r="J118" s="25">
        <f>VLOOKUP(A118,'[1]DESAGREGADA ENERO'!$A$2:P$104,10,0)</f>
        <v>0</v>
      </c>
      <c r="K118" s="25">
        <f>VLOOKUP(A118,[2]DESAGREGADA!$C$2:V$104,20,0)</f>
        <v>4532945916</v>
      </c>
      <c r="L118" s="25">
        <f>VLOOKUP(A118,[2]DESAGREGADA!$C$2:W$104,21,0)</f>
        <v>0</v>
      </c>
      <c r="M118" s="25">
        <f>VLOOKUP(A118,[2]DESAGREGADA!$C$2:X$104,22,0)</f>
        <v>0</v>
      </c>
      <c r="N118" s="25">
        <f>VLOOKUP(A118,[2]DESAGREGADA!$C$2:Y$104,23,0)</f>
        <v>0</v>
      </c>
      <c r="O118" s="25">
        <f>VLOOKUP(A118,[2]DESAGREGADA!$C$2:Z$104,24,0)</f>
        <v>0</v>
      </c>
      <c r="P118" s="25">
        <f>VLOOKUP(A118,[2]DESAGREGADA!$C$2:AA$104,25,0)</f>
        <v>0</v>
      </c>
    </row>
    <row r="119" spans="1:16" s="8" customFormat="1" ht="48.75" customHeight="1" x14ac:dyDescent="0.25">
      <c r="A119" s="32" t="s">
        <v>238</v>
      </c>
      <c r="B119" s="33" t="s">
        <v>20</v>
      </c>
      <c r="C119" s="33" t="s">
        <v>27</v>
      </c>
      <c r="D119" s="33" t="s">
        <v>28</v>
      </c>
      <c r="E119" s="34" t="s">
        <v>239</v>
      </c>
      <c r="F119" s="35">
        <v>12687644215</v>
      </c>
      <c r="G119" s="25">
        <f>VLOOKUP(A119,[2]DESAGREGADA!$C$2:R$104,16,0)</f>
        <v>0</v>
      </c>
      <c r="H119" s="25">
        <f>VLOOKUP(A119,[2]DESAGREGADA!$C$2:S$104,17,0)</f>
        <v>0</v>
      </c>
      <c r="I119" s="25">
        <f>VLOOKUP(A119,[2]DESAGREGADA!$C$2:T$104,18,0)</f>
        <v>12687644215</v>
      </c>
      <c r="J119" s="25">
        <f>VLOOKUP(A119,'[1]DESAGREGADA ENERO'!$A$2:P$104,10,0)</f>
        <v>0</v>
      </c>
      <c r="K119" s="25">
        <f>VLOOKUP(A119,[2]DESAGREGADA!$C$2:V$104,20,0)</f>
        <v>11930048213</v>
      </c>
      <c r="L119" s="25">
        <f>VLOOKUP(A119,[2]DESAGREGADA!$C$2:W$104,21,0)</f>
        <v>757596002</v>
      </c>
      <c r="M119" s="25">
        <f>VLOOKUP(A119,[2]DESAGREGADA!$C$2:X$104,22,0)</f>
        <v>7265186084.4200001</v>
      </c>
      <c r="N119" s="25">
        <f>VLOOKUP(A119,[2]DESAGREGADA!$C$2:Y$104,23,0)</f>
        <v>263851990.74000001</v>
      </c>
      <c r="O119" s="25">
        <f>VLOOKUP(A119,[2]DESAGREGADA!$C$2:Z$104,24,0)</f>
        <v>263851990.74000001</v>
      </c>
      <c r="P119" s="25">
        <f>VLOOKUP(A119,[2]DESAGREGADA!$C$2:AA$104,25,0)</f>
        <v>263851990.74000001</v>
      </c>
    </row>
    <row r="120" spans="1:16" s="8" customFormat="1" ht="48.75" customHeight="1" x14ac:dyDescent="0.25">
      <c r="A120" s="32" t="s">
        <v>240</v>
      </c>
      <c r="B120" s="33" t="s">
        <v>20</v>
      </c>
      <c r="C120" s="33" t="s">
        <v>27</v>
      </c>
      <c r="D120" s="33" t="s">
        <v>28</v>
      </c>
      <c r="E120" s="34" t="s">
        <v>241</v>
      </c>
      <c r="F120" s="35">
        <v>892558447</v>
      </c>
      <c r="G120" s="25">
        <f>VLOOKUP(A120,[2]DESAGREGADA!$C$2:R$104,16,0)</f>
        <v>0</v>
      </c>
      <c r="H120" s="25">
        <f>VLOOKUP(A120,[2]DESAGREGADA!$C$2:S$104,17,0)</f>
        <v>0</v>
      </c>
      <c r="I120" s="25">
        <f>VLOOKUP(A120,[2]DESAGREGADA!$C$2:T$104,18,0)</f>
        <v>892558447</v>
      </c>
      <c r="J120" s="25">
        <f>VLOOKUP(A120,'[1]DESAGREGADA ENERO'!$A$2:P$104,10,0)</f>
        <v>0</v>
      </c>
      <c r="K120" s="25">
        <f>VLOOKUP(A120,[2]DESAGREGADA!$C$2:V$104,20,0)</f>
        <v>892558447</v>
      </c>
      <c r="L120" s="25">
        <f>VLOOKUP(A120,[2]DESAGREGADA!$C$2:W$104,21,0)</f>
        <v>0</v>
      </c>
      <c r="M120" s="25">
        <f>VLOOKUP(A120,[2]DESAGREGADA!$C$2:X$104,22,0)</f>
        <v>0</v>
      </c>
      <c r="N120" s="25">
        <f>VLOOKUP(A120,[2]DESAGREGADA!$C$2:Y$104,23,0)</f>
        <v>0</v>
      </c>
      <c r="O120" s="25">
        <f>VLOOKUP(A120,[2]DESAGREGADA!$C$2:Z$104,24,0)</f>
        <v>0</v>
      </c>
      <c r="P120" s="25">
        <f>VLOOKUP(A120,[2]DESAGREGADA!$C$2:AA$104,25,0)</f>
        <v>0</v>
      </c>
    </row>
    <row r="121" spans="1:16" s="8" customFormat="1" ht="48.75" customHeight="1" x14ac:dyDescent="0.25">
      <c r="A121" s="32" t="s">
        <v>242</v>
      </c>
      <c r="B121" s="33" t="s">
        <v>20</v>
      </c>
      <c r="C121" s="33" t="s">
        <v>27</v>
      </c>
      <c r="D121" s="33" t="s">
        <v>28</v>
      </c>
      <c r="E121" s="34" t="s">
        <v>243</v>
      </c>
      <c r="F121" s="35">
        <v>2033646395</v>
      </c>
      <c r="G121" s="25">
        <f>VLOOKUP(A121,[2]DESAGREGADA!$C$2:R$104,16,0)</f>
        <v>0</v>
      </c>
      <c r="H121" s="25">
        <f>VLOOKUP(A121,[2]DESAGREGADA!$C$2:S$104,17,0)</f>
        <v>0</v>
      </c>
      <c r="I121" s="25">
        <f>VLOOKUP(A121,[2]DESAGREGADA!$C$2:T$104,18,0)</f>
        <v>2033646395</v>
      </c>
      <c r="J121" s="25">
        <f>VLOOKUP(A121,'[1]DESAGREGADA ENERO'!$A$2:P$104,10,0)</f>
        <v>0</v>
      </c>
      <c r="K121" s="25">
        <f>VLOOKUP(A121,[2]DESAGREGADA!$C$2:V$104,20,0)</f>
        <v>1725156962</v>
      </c>
      <c r="L121" s="25">
        <f>VLOOKUP(A121,[2]DESAGREGADA!$C$2:W$104,21,0)</f>
        <v>308489433</v>
      </c>
      <c r="M121" s="25">
        <f>VLOOKUP(A121,[2]DESAGREGADA!$C$2:X$104,22,0)</f>
        <v>0</v>
      </c>
      <c r="N121" s="25">
        <f>VLOOKUP(A121,[2]DESAGREGADA!$C$2:Y$104,23,0)</f>
        <v>0</v>
      </c>
      <c r="O121" s="25">
        <f>VLOOKUP(A121,[2]DESAGREGADA!$C$2:Z$104,24,0)</f>
        <v>0</v>
      </c>
      <c r="P121" s="25">
        <f>VLOOKUP(A121,[2]DESAGREGADA!$C$2:AA$104,25,0)</f>
        <v>0</v>
      </c>
    </row>
    <row r="122" spans="1:16" s="8" customFormat="1" ht="48.75" customHeight="1" x14ac:dyDescent="0.25">
      <c r="A122" s="32" t="s">
        <v>244</v>
      </c>
      <c r="B122" s="33" t="s">
        <v>20</v>
      </c>
      <c r="C122" s="33" t="s">
        <v>27</v>
      </c>
      <c r="D122" s="33" t="s">
        <v>28</v>
      </c>
      <c r="E122" s="34" t="s">
        <v>245</v>
      </c>
      <c r="F122" s="35">
        <v>36362136719</v>
      </c>
      <c r="G122" s="25">
        <f>VLOOKUP(A122,[2]DESAGREGADA!$C$2:R$104,16,0)</f>
        <v>0</v>
      </c>
      <c r="H122" s="25">
        <f>VLOOKUP(A122,[2]DESAGREGADA!$C$2:S$104,17,0)</f>
        <v>0</v>
      </c>
      <c r="I122" s="25">
        <f>VLOOKUP(A122,[2]DESAGREGADA!$C$2:T$104,18,0)</f>
        <v>36362136719</v>
      </c>
      <c r="J122" s="25">
        <f>VLOOKUP(A122,'[1]DESAGREGADA ENERO'!$A$2:P$104,10,0)</f>
        <v>0</v>
      </c>
      <c r="K122" s="25">
        <f>VLOOKUP(A122,[2]DESAGREGADA!$C$2:V$104,20,0)</f>
        <v>3586071486.0500002</v>
      </c>
      <c r="L122" s="25">
        <f>VLOOKUP(A122,[2]DESAGREGADA!$C$2:W$104,21,0)</f>
        <v>32776065232.950001</v>
      </c>
      <c r="M122" s="25">
        <f>VLOOKUP(A122,[2]DESAGREGADA!$C$2:X$104,22,0)</f>
        <v>0</v>
      </c>
      <c r="N122" s="25">
        <f>VLOOKUP(A122,[2]DESAGREGADA!$C$2:Y$104,23,0)</f>
        <v>0</v>
      </c>
      <c r="O122" s="25">
        <f>VLOOKUP(A122,[2]DESAGREGADA!$C$2:Z$104,24,0)</f>
        <v>0</v>
      </c>
      <c r="P122" s="25">
        <f>VLOOKUP(A122,[2]DESAGREGADA!$C$2:AA$104,25,0)</f>
        <v>0</v>
      </c>
    </row>
    <row r="123" spans="1:16" s="8" customFormat="1" ht="48.75" customHeight="1" x14ac:dyDescent="0.25">
      <c r="A123" s="32" t="s">
        <v>246</v>
      </c>
      <c r="B123" s="33" t="s">
        <v>20</v>
      </c>
      <c r="C123" s="33" t="s">
        <v>27</v>
      </c>
      <c r="D123" s="33" t="s">
        <v>28</v>
      </c>
      <c r="E123" s="34" t="s">
        <v>247</v>
      </c>
      <c r="F123" s="35">
        <v>1732048000</v>
      </c>
      <c r="G123" s="25">
        <f>VLOOKUP(A123,[2]DESAGREGADA!$C$2:R$104,16,0)</f>
        <v>0</v>
      </c>
      <c r="H123" s="25">
        <f>VLOOKUP(A123,[2]DESAGREGADA!$C$2:S$104,17,0)</f>
        <v>0</v>
      </c>
      <c r="I123" s="25">
        <f>VLOOKUP(A123,[2]DESAGREGADA!$C$2:T$104,18,0)</f>
        <v>1732048000</v>
      </c>
      <c r="J123" s="25">
        <f>VLOOKUP(A123,'[1]DESAGREGADA ENERO'!$A$2:P$104,10,0)</f>
        <v>0</v>
      </c>
      <c r="K123" s="25">
        <f>VLOOKUP(A123,[2]DESAGREGADA!$C$2:V$104,20,0)</f>
        <v>1732048000</v>
      </c>
      <c r="L123" s="25">
        <f>VLOOKUP(A123,[2]DESAGREGADA!$C$2:W$104,21,0)</f>
        <v>0</v>
      </c>
      <c r="M123" s="25">
        <f>VLOOKUP(A123,[2]DESAGREGADA!$C$2:X$104,22,0)</f>
        <v>0</v>
      </c>
      <c r="N123" s="25">
        <f>VLOOKUP(A123,[2]DESAGREGADA!$C$2:Y$104,23,0)</f>
        <v>0</v>
      </c>
      <c r="O123" s="25">
        <f>VLOOKUP(A123,[2]DESAGREGADA!$C$2:Z$104,24,0)</f>
        <v>0</v>
      </c>
      <c r="P123" s="25">
        <f>VLOOKUP(A123,[2]DESAGREGADA!$C$2:AA$104,25,0)</f>
        <v>0</v>
      </c>
    </row>
    <row r="124" spans="1:16" ht="48.75" customHeight="1" x14ac:dyDescent="0.25">
      <c r="A124" s="32" t="s">
        <v>248</v>
      </c>
      <c r="B124" s="33" t="s">
        <v>20</v>
      </c>
      <c r="C124" s="33" t="s">
        <v>27</v>
      </c>
      <c r="D124" s="33" t="s">
        <v>28</v>
      </c>
      <c r="E124" s="34" t="s">
        <v>249</v>
      </c>
      <c r="F124" s="35">
        <v>1246548617455</v>
      </c>
      <c r="G124" s="25">
        <f>VLOOKUP(A124,[2]DESAGREGADA!$C$2:R$104,16,0)</f>
        <v>0</v>
      </c>
      <c r="H124" s="25">
        <f>VLOOKUP(A124,[2]DESAGREGADA!$C$2:S$104,17,0)</f>
        <v>0</v>
      </c>
      <c r="I124" s="25">
        <f>VLOOKUP(A124,[2]DESAGREGADA!$C$2:T$104,18,0)</f>
        <v>1246548617455</v>
      </c>
      <c r="J124" s="25">
        <f>VLOOKUP(A124,'[1]DESAGREGADA ENERO'!$A$2:P$104,10,0)</f>
        <v>0</v>
      </c>
      <c r="K124" s="25">
        <f>VLOOKUP(A124,[2]DESAGREGADA!$C$2:V$104,20,0)</f>
        <v>1237481939401</v>
      </c>
      <c r="L124" s="25">
        <f>VLOOKUP(A124,[2]DESAGREGADA!$C$2:W$104,21,0)</f>
        <v>9066678054</v>
      </c>
      <c r="M124" s="25">
        <f>VLOOKUP(A124,[2]DESAGREGADA!$C$2:X$104,22,0)</f>
        <v>0</v>
      </c>
      <c r="N124" s="25">
        <f>VLOOKUP(A124,[2]DESAGREGADA!$C$2:Y$104,23,0)</f>
        <v>0</v>
      </c>
      <c r="O124" s="25">
        <f>VLOOKUP(A124,[2]DESAGREGADA!$C$2:Z$104,24,0)</f>
        <v>0</v>
      </c>
      <c r="P124" s="25">
        <f>VLOOKUP(A124,[2]DESAGREGADA!$C$2:AA$104,25,0)</f>
        <v>0</v>
      </c>
    </row>
    <row r="125" spans="1:16" ht="48.75" customHeight="1" x14ac:dyDescent="0.25">
      <c r="A125" s="32" t="s">
        <v>250</v>
      </c>
      <c r="B125" s="33" t="s">
        <v>20</v>
      </c>
      <c r="C125" s="33" t="s">
        <v>27</v>
      </c>
      <c r="D125" s="33" t="s">
        <v>28</v>
      </c>
      <c r="E125" s="34" t="s">
        <v>251</v>
      </c>
      <c r="F125" s="35">
        <v>3021963945</v>
      </c>
      <c r="G125" s="25">
        <f>VLOOKUP(A125,[2]DESAGREGADA!$C$2:R$104,16,0)</f>
        <v>0</v>
      </c>
      <c r="H125" s="25">
        <f>VLOOKUP(A125,[2]DESAGREGADA!$C$2:S$104,17,0)</f>
        <v>0</v>
      </c>
      <c r="I125" s="25">
        <f>VLOOKUP(A125,[2]DESAGREGADA!$C$2:T$104,18,0)</f>
        <v>3021963945</v>
      </c>
      <c r="J125" s="25">
        <f>VLOOKUP(A125,'[1]DESAGREGADA ENERO'!$A$2:P$104,10,0)</f>
        <v>0</v>
      </c>
      <c r="K125" s="25">
        <f>VLOOKUP(A125,[2]DESAGREGADA!$C$2:V$104,20,0)</f>
        <v>3021963945</v>
      </c>
      <c r="L125" s="25">
        <f>VLOOKUP(A125,[2]DESAGREGADA!$C$2:W$104,21,0)</f>
        <v>0</v>
      </c>
      <c r="M125" s="25">
        <f>VLOOKUP(A125,[2]DESAGREGADA!$C$2:X$104,22,0)</f>
        <v>0</v>
      </c>
      <c r="N125" s="25">
        <f>VLOOKUP(A125,[2]DESAGREGADA!$C$2:Y$104,23,0)</f>
        <v>0</v>
      </c>
      <c r="O125" s="25">
        <f>VLOOKUP(A125,[2]DESAGREGADA!$C$2:Z$104,24,0)</f>
        <v>0</v>
      </c>
      <c r="P125" s="25">
        <f>VLOOKUP(A125,[2]DESAGREGADA!$C$2:AA$104,25,0)</f>
        <v>0</v>
      </c>
    </row>
    <row r="126" spans="1:16" ht="48.75" customHeight="1" x14ac:dyDescent="0.25">
      <c r="A126" s="10" t="s">
        <v>252</v>
      </c>
      <c r="B126" s="11" t="s">
        <v>20</v>
      </c>
      <c r="C126" s="11" t="s">
        <v>27</v>
      </c>
      <c r="D126" s="11" t="s">
        <v>28</v>
      </c>
      <c r="E126" s="13" t="s">
        <v>253</v>
      </c>
      <c r="F126" s="31">
        <f>SUM(F127:F134)</f>
        <v>119508712578</v>
      </c>
      <c r="G126" s="31">
        <f t="shared" ref="G126:P126" si="28">SUM(G127:G134)</f>
        <v>0</v>
      </c>
      <c r="H126" s="31">
        <f t="shared" si="28"/>
        <v>0</v>
      </c>
      <c r="I126" s="31">
        <f t="shared" si="28"/>
        <v>119508712578</v>
      </c>
      <c r="J126" s="31">
        <f t="shared" si="28"/>
        <v>0</v>
      </c>
      <c r="K126" s="31">
        <f t="shared" si="28"/>
        <v>65058709700.150002</v>
      </c>
      <c r="L126" s="31">
        <f t="shared" si="28"/>
        <v>54450002877.849998</v>
      </c>
      <c r="M126" s="31">
        <f t="shared" si="28"/>
        <v>25595646048.419998</v>
      </c>
      <c r="N126" s="31">
        <f t="shared" si="28"/>
        <v>518741605</v>
      </c>
      <c r="O126" s="31">
        <f t="shared" si="28"/>
        <v>518741605</v>
      </c>
      <c r="P126" s="31">
        <f t="shared" si="28"/>
        <v>518741605</v>
      </c>
    </row>
    <row r="127" spans="1:16" ht="48.75" customHeight="1" x14ac:dyDescent="0.25">
      <c r="A127" s="14" t="s">
        <v>254</v>
      </c>
      <c r="B127" s="15" t="s">
        <v>20</v>
      </c>
      <c r="C127" s="15" t="s">
        <v>27</v>
      </c>
      <c r="D127" s="15" t="s">
        <v>28</v>
      </c>
      <c r="E127" s="16" t="s">
        <v>255</v>
      </c>
      <c r="F127" s="30">
        <v>1447551935</v>
      </c>
      <c r="G127" s="25">
        <f>VLOOKUP(A127,[2]DESAGREGADA!$C$2:R$104,16,0)</f>
        <v>0</v>
      </c>
      <c r="H127" s="25">
        <f>VLOOKUP(A127,[2]DESAGREGADA!$C$2:S$104,17,0)</f>
        <v>0</v>
      </c>
      <c r="I127" s="25">
        <f>VLOOKUP(A127,[2]DESAGREGADA!$C$2:T$104,18,0)</f>
        <v>1447551935</v>
      </c>
      <c r="J127" s="25">
        <f>VLOOKUP(A127,'[1]DESAGREGADA ENERO'!$A$2:P$104,10,0)</f>
        <v>0</v>
      </c>
      <c r="K127" s="25">
        <f>VLOOKUP(A127,[2]DESAGREGADA!$C$2:V$104,20,0)</f>
        <v>1343454171.8499999</v>
      </c>
      <c r="L127" s="25">
        <f>VLOOKUP(A127,[2]DESAGREGADA!$C$2:W$104,21,0)</f>
        <v>104097763.15000001</v>
      </c>
      <c r="M127" s="25">
        <f>VLOOKUP(A127,[2]DESAGREGADA!$C$2:X$104,22,0)</f>
        <v>870330177.91999996</v>
      </c>
      <c r="N127" s="25">
        <f>VLOOKUP(A127,[2]DESAGREGADA!$C$2:Y$104,23,0)</f>
        <v>15974179</v>
      </c>
      <c r="O127" s="25">
        <f>VLOOKUP(A127,[2]DESAGREGADA!$C$2:Z$104,24,0)</f>
        <v>15974179</v>
      </c>
      <c r="P127" s="25">
        <f>VLOOKUP(A127,[2]DESAGREGADA!$C$2:AA$104,25,0)</f>
        <v>15974179</v>
      </c>
    </row>
    <row r="128" spans="1:16" ht="48.75" customHeight="1" x14ac:dyDescent="0.25">
      <c r="A128" s="14" t="s">
        <v>256</v>
      </c>
      <c r="B128" s="15" t="s">
        <v>20</v>
      </c>
      <c r="C128" s="15" t="s">
        <v>27</v>
      </c>
      <c r="D128" s="15" t="s">
        <v>28</v>
      </c>
      <c r="E128" s="16" t="s">
        <v>257</v>
      </c>
      <c r="F128" s="30">
        <v>29989477740</v>
      </c>
      <c r="G128" s="25">
        <f>VLOOKUP(A128,[2]DESAGREGADA!$C$2:R$104,16,0)</f>
        <v>0</v>
      </c>
      <c r="H128" s="25">
        <f>VLOOKUP(A128,[2]DESAGREGADA!$C$2:S$104,17,0)</f>
        <v>0</v>
      </c>
      <c r="I128" s="25">
        <f>VLOOKUP(A128,[2]DESAGREGADA!$C$2:T$104,18,0)</f>
        <v>29989477740</v>
      </c>
      <c r="J128" s="25">
        <f>VLOOKUP(A128,'[1]DESAGREGADA ENERO'!$A$2:P$104,10,0)</f>
        <v>0</v>
      </c>
      <c r="K128" s="25">
        <f>VLOOKUP(A128,[2]DESAGREGADA!$C$2:V$104,20,0)</f>
        <v>20467935012.740002</v>
      </c>
      <c r="L128" s="25">
        <f>VLOOKUP(A128,[2]DESAGREGADA!$C$2:W$104,21,0)</f>
        <v>9521542727.2600002</v>
      </c>
      <c r="M128" s="25">
        <f>VLOOKUP(A128,[2]DESAGREGADA!$C$2:X$104,22,0)</f>
        <v>4608984090.6000004</v>
      </c>
      <c r="N128" s="25">
        <f>VLOOKUP(A128,[2]DESAGREGADA!$C$2:Y$104,23,0)</f>
        <v>381454850</v>
      </c>
      <c r="O128" s="25">
        <f>VLOOKUP(A128,[2]DESAGREGADA!$C$2:Z$104,24,0)</f>
        <v>381454850</v>
      </c>
      <c r="P128" s="25">
        <f>VLOOKUP(A128,[2]DESAGREGADA!$C$2:AA$104,25,0)</f>
        <v>381454850</v>
      </c>
    </row>
    <row r="129" spans="1:16" ht="48.75" customHeight="1" x14ac:dyDescent="0.25">
      <c r="A129" s="14" t="s">
        <v>258</v>
      </c>
      <c r="B129" s="15" t="s">
        <v>20</v>
      </c>
      <c r="C129" s="15" t="s">
        <v>27</v>
      </c>
      <c r="D129" s="15" t="s">
        <v>28</v>
      </c>
      <c r="E129" s="16" t="s">
        <v>259</v>
      </c>
      <c r="F129" s="30">
        <v>26119564029</v>
      </c>
      <c r="G129" s="25">
        <f>VLOOKUP(A129,[2]DESAGREGADA!$C$2:R$104,16,0)</f>
        <v>0</v>
      </c>
      <c r="H129" s="25">
        <f>VLOOKUP(A129,[2]DESAGREGADA!$C$2:S$104,17,0)</f>
        <v>0</v>
      </c>
      <c r="I129" s="25">
        <f>VLOOKUP(A129,[2]DESAGREGADA!$C$2:T$104,18,0)</f>
        <v>26119564029</v>
      </c>
      <c r="J129" s="25">
        <f>VLOOKUP(A129,'[1]DESAGREGADA ENERO'!$A$2:P$104,10,0)</f>
        <v>0</v>
      </c>
      <c r="K129" s="25">
        <f>VLOOKUP(A129,[2]DESAGREGADA!$C$2:V$104,20,0)</f>
        <v>16666217559.16</v>
      </c>
      <c r="L129" s="25">
        <f>VLOOKUP(A129,[2]DESAGREGADA!$C$2:W$104,21,0)</f>
        <v>9453346469.8400002</v>
      </c>
      <c r="M129" s="25">
        <f>VLOOKUP(A129,[2]DESAGREGADA!$C$2:X$104,22,0)</f>
        <v>6044182538.8999996</v>
      </c>
      <c r="N129" s="25">
        <f>VLOOKUP(A129,[2]DESAGREGADA!$C$2:Y$104,23,0)</f>
        <v>120043956</v>
      </c>
      <c r="O129" s="25">
        <f>VLOOKUP(A129,[2]DESAGREGADA!$C$2:Z$104,24,0)</f>
        <v>120043956</v>
      </c>
      <c r="P129" s="25">
        <f>VLOOKUP(A129,[2]DESAGREGADA!$C$2:AA$104,25,0)</f>
        <v>120043956</v>
      </c>
    </row>
    <row r="130" spans="1:16" ht="48.75" customHeight="1" x14ac:dyDescent="0.25">
      <c r="A130" s="14" t="s">
        <v>260</v>
      </c>
      <c r="B130" s="15" t="s">
        <v>20</v>
      </c>
      <c r="C130" s="15" t="s">
        <v>27</v>
      </c>
      <c r="D130" s="15" t="s">
        <v>28</v>
      </c>
      <c r="E130" s="16" t="s">
        <v>261</v>
      </c>
      <c r="F130" s="30">
        <v>1599540243</v>
      </c>
      <c r="G130" s="25">
        <f>VLOOKUP(A130,[2]DESAGREGADA!$C$2:R$104,16,0)</f>
        <v>0</v>
      </c>
      <c r="H130" s="25">
        <f>VLOOKUP(A130,[2]DESAGREGADA!$C$2:S$104,17,0)</f>
        <v>0</v>
      </c>
      <c r="I130" s="25">
        <f>VLOOKUP(A130,[2]DESAGREGADA!$C$2:T$104,18,0)</f>
        <v>1599540243</v>
      </c>
      <c r="J130" s="25">
        <f>VLOOKUP(A130,'[1]DESAGREGADA ENERO'!$A$2:P$104,10,0)</f>
        <v>0</v>
      </c>
      <c r="K130" s="25">
        <f>VLOOKUP(A130,[2]DESAGREGADA!$C$2:V$104,20,0)</f>
        <v>615149574</v>
      </c>
      <c r="L130" s="25">
        <f>VLOOKUP(A130,[2]DESAGREGADA!$C$2:W$104,21,0)</f>
        <v>984390669</v>
      </c>
      <c r="M130" s="25">
        <f>VLOOKUP(A130,[2]DESAGREGADA!$C$2:X$104,22,0)</f>
        <v>175872780</v>
      </c>
      <c r="N130" s="25">
        <f>VLOOKUP(A130,[2]DESAGREGADA!$C$2:Y$104,23,0)</f>
        <v>1268620</v>
      </c>
      <c r="O130" s="25">
        <f>VLOOKUP(A130,[2]DESAGREGADA!$C$2:Z$104,24,0)</f>
        <v>1268620</v>
      </c>
      <c r="P130" s="25">
        <f>VLOOKUP(A130,[2]DESAGREGADA!$C$2:AA$104,25,0)</f>
        <v>1268620</v>
      </c>
    </row>
    <row r="131" spans="1:16" ht="48.75" customHeight="1" x14ac:dyDescent="0.25">
      <c r="A131" s="14" t="s">
        <v>262</v>
      </c>
      <c r="B131" s="15" t="s">
        <v>20</v>
      </c>
      <c r="C131" s="15" t="s">
        <v>27</v>
      </c>
      <c r="D131" s="15" t="s">
        <v>28</v>
      </c>
      <c r="E131" s="16" t="s">
        <v>263</v>
      </c>
      <c r="F131" s="30">
        <v>4666666600</v>
      </c>
      <c r="G131" s="25">
        <f>VLOOKUP(A131,[2]DESAGREGADA!$C$2:R$104,16,0)</f>
        <v>0</v>
      </c>
      <c r="H131" s="25">
        <f>VLOOKUP(A131,[2]DESAGREGADA!$C$2:S$104,17,0)</f>
        <v>0</v>
      </c>
      <c r="I131" s="25">
        <f>VLOOKUP(A131,[2]DESAGREGADA!$C$2:T$104,18,0)</f>
        <v>4666666600</v>
      </c>
      <c r="J131" s="25">
        <f>VLOOKUP(A131,'[1]DESAGREGADA ENERO'!$A$2:P$104,10,0)</f>
        <v>0</v>
      </c>
      <c r="K131" s="25">
        <f>VLOOKUP(A131,[2]DESAGREGADA!$C$2:V$104,20,0)</f>
        <v>0</v>
      </c>
      <c r="L131" s="25">
        <f>VLOOKUP(A131,[2]DESAGREGADA!$C$2:W$104,21,0)</f>
        <v>4666666600</v>
      </c>
      <c r="M131" s="25">
        <f>VLOOKUP(A131,[2]DESAGREGADA!$C$2:X$104,22,0)</f>
        <v>0</v>
      </c>
      <c r="N131" s="25">
        <f>VLOOKUP(A131,[2]DESAGREGADA!$C$2:Y$104,23,0)</f>
        <v>0</v>
      </c>
      <c r="O131" s="25">
        <f>VLOOKUP(A131,[2]DESAGREGADA!$C$2:Z$104,24,0)</f>
        <v>0</v>
      </c>
      <c r="P131" s="25">
        <f>VLOOKUP(A131,[2]DESAGREGADA!$C$2:AA$104,25,0)</f>
        <v>0</v>
      </c>
    </row>
    <row r="132" spans="1:16" ht="48.75" customHeight="1" x14ac:dyDescent="0.25">
      <c r="A132" s="14" t="s">
        <v>264</v>
      </c>
      <c r="B132" s="15" t="s">
        <v>20</v>
      </c>
      <c r="C132" s="15" t="s">
        <v>27</v>
      </c>
      <c r="D132" s="15" t="s">
        <v>28</v>
      </c>
      <c r="E132" s="16" t="s">
        <v>265</v>
      </c>
      <c r="F132" s="30">
        <v>37812359225</v>
      </c>
      <c r="G132" s="25">
        <f>VLOOKUP(A132,[2]DESAGREGADA!$C$2:R$104,16,0)</f>
        <v>0</v>
      </c>
      <c r="H132" s="25">
        <f>VLOOKUP(A132,[2]DESAGREGADA!$C$2:S$104,17,0)</f>
        <v>0</v>
      </c>
      <c r="I132" s="25">
        <f>VLOOKUP(A132,[2]DESAGREGADA!$C$2:T$104,18,0)</f>
        <v>37812359225</v>
      </c>
      <c r="J132" s="25">
        <f>VLOOKUP(A132,'[1]DESAGREGADA ENERO'!$A$2:P$104,10,0)</f>
        <v>0</v>
      </c>
      <c r="K132" s="25">
        <f>VLOOKUP(A132,[2]DESAGREGADA!$C$2:V$104,20,0)</f>
        <v>8092400576.3999996</v>
      </c>
      <c r="L132" s="25">
        <f>VLOOKUP(A132,[2]DESAGREGADA!$C$2:W$104,21,0)</f>
        <v>29719958648.599998</v>
      </c>
      <c r="M132" s="25">
        <f>VLOOKUP(A132,[2]DESAGREGADA!$C$2:X$104,22,0)</f>
        <v>0</v>
      </c>
      <c r="N132" s="25">
        <f>VLOOKUP(A132,[2]DESAGREGADA!$C$2:Y$104,23,0)</f>
        <v>0</v>
      </c>
      <c r="O132" s="25">
        <f>VLOOKUP(A132,[2]DESAGREGADA!$C$2:Z$104,24,0)</f>
        <v>0</v>
      </c>
      <c r="P132" s="25">
        <f>VLOOKUP(A132,[2]DESAGREGADA!$C$2:AA$104,25,0)</f>
        <v>0</v>
      </c>
    </row>
    <row r="133" spans="1:16" ht="48.75" customHeight="1" x14ac:dyDescent="0.25">
      <c r="A133" s="14" t="s">
        <v>266</v>
      </c>
      <c r="B133" s="15" t="s">
        <v>20</v>
      </c>
      <c r="C133" s="15" t="s">
        <v>27</v>
      </c>
      <c r="D133" s="15" t="s">
        <v>28</v>
      </c>
      <c r="E133" s="16" t="s">
        <v>267</v>
      </c>
      <c r="F133" s="30">
        <v>14273552806</v>
      </c>
      <c r="G133" s="25">
        <f>VLOOKUP(A133,[2]DESAGREGADA!$C$2:R$104,16,0)</f>
        <v>0</v>
      </c>
      <c r="H133" s="25">
        <f>VLOOKUP(A133,[2]DESAGREGADA!$C$2:S$104,17,0)</f>
        <v>0</v>
      </c>
      <c r="I133" s="25">
        <f>VLOOKUP(A133,[2]DESAGREGADA!$C$2:T$104,18,0)</f>
        <v>14273552806</v>
      </c>
      <c r="J133" s="25">
        <f>VLOOKUP(A133,'[1]DESAGREGADA ENERO'!$A$2:P$104,10,0)</f>
        <v>0</v>
      </c>
      <c r="K133" s="25">
        <f>VLOOKUP(A133,[2]DESAGREGADA!$C$2:V$104,20,0)</f>
        <v>14273552806</v>
      </c>
      <c r="L133" s="25">
        <f>VLOOKUP(A133,[2]DESAGREGADA!$C$2:W$104,21,0)</f>
        <v>0</v>
      </c>
      <c r="M133" s="25">
        <f>VLOOKUP(A133,[2]DESAGREGADA!$C$2:X$104,22,0)</f>
        <v>13896276461</v>
      </c>
      <c r="N133" s="25">
        <f>VLOOKUP(A133,[2]DESAGREGADA!$C$2:Y$104,23,0)</f>
        <v>0</v>
      </c>
      <c r="O133" s="25">
        <f>VLOOKUP(A133,[2]DESAGREGADA!$C$2:Z$104,24,0)</f>
        <v>0</v>
      </c>
      <c r="P133" s="25">
        <f>VLOOKUP(A133,[2]DESAGREGADA!$C$2:AA$104,25,0)</f>
        <v>0</v>
      </c>
    </row>
    <row r="134" spans="1:16" ht="48.75" customHeight="1" x14ac:dyDescent="0.25">
      <c r="A134" s="14" t="s">
        <v>278</v>
      </c>
      <c r="B134" s="15"/>
      <c r="C134" s="15" t="s">
        <v>27</v>
      </c>
      <c r="D134" s="15" t="s">
        <v>28</v>
      </c>
      <c r="E134" s="16" t="s">
        <v>279</v>
      </c>
      <c r="F134" s="30">
        <v>3600000000</v>
      </c>
      <c r="G134" s="25">
        <f>VLOOKUP(A134,[2]DESAGREGADA!$C$2:R$104,16,0)</f>
        <v>0</v>
      </c>
      <c r="H134" s="25">
        <f>VLOOKUP(A134,[2]DESAGREGADA!$C$2:S$104,17,0)</f>
        <v>0</v>
      </c>
      <c r="I134" s="25">
        <f>VLOOKUP(A134,[2]DESAGREGADA!$C$2:T$104,18,0)</f>
        <v>3600000000</v>
      </c>
      <c r="J134" s="25">
        <f>VLOOKUP(A134,'[1]DESAGREGADA ENERO'!$A$2:P$104,10,0)</f>
        <v>0</v>
      </c>
      <c r="K134" s="25">
        <f>VLOOKUP(A134,[2]DESAGREGADA!$C$2:V$104,20,0)</f>
        <v>3600000000</v>
      </c>
      <c r="L134" s="25">
        <f>VLOOKUP(A134,[2]DESAGREGADA!$C$2:W$104,21,0)</f>
        <v>0</v>
      </c>
      <c r="M134" s="25">
        <f>VLOOKUP(A134,[2]DESAGREGADA!$C$2:X$104,22,0)</f>
        <v>0</v>
      </c>
      <c r="N134" s="25">
        <f>VLOOKUP(A134,[2]DESAGREGADA!$C$2:Y$104,23,0)</f>
        <v>0</v>
      </c>
      <c r="O134" s="25">
        <f>VLOOKUP(A134,[2]DESAGREGADA!$C$2:Z$104,24,0)</f>
        <v>0</v>
      </c>
      <c r="P134" s="25">
        <f>VLOOKUP(A134,[2]DESAGREGADA!$C$2:AA$104,25,0)</f>
        <v>0</v>
      </c>
    </row>
    <row r="135" spans="1:16" s="8" customFormat="1" ht="48.75" customHeight="1" x14ac:dyDescent="0.25">
      <c r="A135" s="10" t="s">
        <v>166</v>
      </c>
      <c r="B135" s="11" t="s">
        <v>20</v>
      </c>
      <c r="C135" s="11" t="s">
        <v>27</v>
      </c>
      <c r="D135" s="11" t="s">
        <v>28</v>
      </c>
      <c r="E135" s="13" t="s">
        <v>167</v>
      </c>
      <c r="F135" s="24">
        <f>SUM(F136:F137)</f>
        <v>34910239481</v>
      </c>
      <c r="G135" s="24">
        <f t="shared" ref="G135:P135" si="29">SUM(G136:G137)</f>
        <v>0</v>
      </c>
      <c r="H135" s="24">
        <f t="shared" si="29"/>
        <v>0</v>
      </c>
      <c r="I135" s="24">
        <f t="shared" si="29"/>
        <v>34910239481</v>
      </c>
      <c r="J135" s="24">
        <f t="shared" si="29"/>
        <v>0</v>
      </c>
      <c r="K135" s="24">
        <f t="shared" si="29"/>
        <v>27856379095.34</v>
      </c>
      <c r="L135" s="24">
        <f t="shared" si="29"/>
        <v>7053860385.6599998</v>
      </c>
      <c r="M135" s="24">
        <f t="shared" si="29"/>
        <v>27624341214.689999</v>
      </c>
      <c r="N135" s="24">
        <f t="shared" si="29"/>
        <v>8391000138.3800001</v>
      </c>
      <c r="O135" s="24">
        <f t="shared" si="29"/>
        <v>8391000138.3800001</v>
      </c>
      <c r="P135" s="24">
        <f t="shared" si="29"/>
        <v>8391000138.3800001</v>
      </c>
    </row>
    <row r="136" spans="1:16" s="8" customFormat="1" ht="48.75" customHeight="1" x14ac:dyDescent="0.25">
      <c r="A136" s="14" t="s">
        <v>268</v>
      </c>
      <c r="B136" s="15" t="s">
        <v>20</v>
      </c>
      <c r="C136" s="15" t="s">
        <v>27</v>
      </c>
      <c r="D136" s="15" t="s">
        <v>28</v>
      </c>
      <c r="E136" s="16" t="s">
        <v>269</v>
      </c>
      <c r="F136" s="30">
        <v>3234451045</v>
      </c>
      <c r="G136" s="25">
        <f>VLOOKUP(A136,[2]DESAGREGADA!$C$2:R$104,16,0)</f>
        <v>0</v>
      </c>
      <c r="H136" s="25">
        <f>VLOOKUP(A136,[2]DESAGREGADA!$C$2:S$104,17,0)</f>
        <v>0</v>
      </c>
      <c r="I136" s="25">
        <f>VLOOKUP(A136,[2]DESAGREGADA!$C$2:T$104,18,0)</f>
        <v>3234451045</v>
      </c>
      <c r="J136" s="25">
        <f>VLOOKUP(A136,'[1]DESAGREGADA ENERO'!$A$2:P$104,10,0)</f>
        <v>0</v>
      </c>
      <c r="K136" s="25">
        <f>VLOOKUP(A136,[2]DESAGREGADA!$C$2:V$104,20,0)</f>
        <v>2835261073</v>
      </c>
      <c r="L136" s="25">
        <f>VLOOKUP(A136,[2]DESAGREGADA!$C$2:W$104,21,0)</f>
        <v>399189972</v>
      </c>
      <c r="M136" s="25">
        <f>VLOOKUP(A136,[2]DESAGREGADA!$C$2:X$104,22,0)</f>
        <v>2642755246</v>
      </c>
      <c r="N136" s="25">
        <f>VLOOKUP(A136,[2]DESAGREGADA!$C$2:Y$104,23,0)</f>
        <v>426364768.87</v>
      </c>
      <c r="O136" s="25">
        <f>VLOOKUP(A136,[2]DESAGREGADA!$C$2:Z$104,24,0)</f>
        <v>426364768.87</v>
      </c>
      <c r="P136" s="25">
        <f>VLOOKUP(A136,[2]DESAGREGADA!$C$2:AA$104,25,0)</f>
        <v>426364768.87</v>
      </c>
    </row>
    <row r="137" spans="1:16" s="8" customFormat="1" ht="48.75" customHeight="1" x14ac:dyDescent="0.25">
      <c r="A137" s="14" t="s">
        <v>270</v>
      </c>
      <c r="B137" s="15" t="s">
        <v>20</v>
      </c>
      <c r="C137" s="15" t="s">
        <v>27</v>
      </c>
      <c r="D137" s="15" t="s">
        <v>28</v>
      </c>
      <c r="E137" s="16" t="s">
        <v>271</v>
      </c>
      <c r="F137" s="30">
        <v>31675788436</v>
      </c>
      <c r="G137" s="25">
        <f>VLOOKUP(A137,[2]DESAGREGADA!$C$2:R$104,16,0)</f>
        <v>0</v>
      </c>
      <c r="H137" s="25">
        <f>VLOOKUP(A137,[2]DESAGREGADA!$C$2:S$104,17,0)</f>
        <v>0</v>
      </c>
      <c r="I137" s="25">
        <f>VLOOKUP(A137,[2]DESAGREGADA!$C$2:T$104,18,0)</f>
        <v>31675788436</v>
      </c>
      <c r="J137" s="25">
        <f>VLOOKUP(A137,'[1]DESAGREGADA ENERO'!$A$2:P$104,10,0)</f>
        <v>0</v>
      </c>
      <c r="K137" s="25">
        <f>VLOOKUP(A137,[2]DESAGREGADA!$C$2:V$104,20,0)</f>
        <v>25021118022.34</v>
      </c>
      <c r="L137" s="25">
        <f>VLOOKUP(A137,[2]DESAGREGADA!$C$2:W$104,21,0)</f>
        <v>6654670413.6599998</v>
      </c>
      <c r="M137" s="25">
        <f>VLOOKUP(A137,[2]DESAGREGADA!$C$2:X$104,22,0)</f>
        <v>24981585968.689999</v>
      </c>
      <c r="N137" s="25">
        <f>VLOOKUP(A137,[2]DESAGREGADA!$C$2:Y$104,23,0)</f>
        <v>7964635369.5100002</v>
      </c>
      <c r="O137" s="25">
        <f>VLOOKUP(A137,[2]DESAGREGADA!$C$2:Z$104,24,0)</f>
        <v>7964635369.5100002</v>
      </c>
      <c r="P137" s="25">
        <f>VLOOKUP(A137,[2]DESAGREGADA!$C$2:AA$104,25,0)</f>
        <v>7964635369.5100002</v>
      </c>
    </row>
    <row r="138" spans="1:16" s="8" customFormat="1" ht="48.75" customHeight="1" x14ac:dyDescent="0.25">
      <c r="A138" s="10" t="s">
        <v>168</v>
      </c>
      <c r="B138" s="11" t="s">
        <v>20</v>
      </c>
      <c r="C138" s="11" t="s">
        <v>27</v>
      </c>
      <c r="D138" s="11" t="s">
        <v>28</v>
      </c>
      <c r="E138" s="13" t="s">
        <v>169</v>
      </c>
      <c r="F138" s="24">
        <f>SUM(F139:F141)</f>
        <v>30012111485</v>
      </c>
      <c r="G138" s="24">
        <f t="shared" ref="G138:P138" si="30">SUM(G139:G141)</f>
        <v>0</v>
      </c>
      <c r="H138" s="24">
        <f t="shared" si="30"/>
        <v>0</v>
      </c>
      <c r="I138" s="24">
        <f t="shared" si="30"/>
        <v>30012111485</v>
      </c>
      <c r="J138" s="24">
        <f t="shared" si="30"/>
        <v>0</v>
      </c>
      <c r="K138" s="24">
        <f t="shared" si="30"/>
        <v>27921112102</v>
      </c>
      <c r="L138" s="24">
        <f t="shared" si="30"/>
        <v>2090999383</v>
      </c>
      <c r="M138" s="24">
        <f t="shared" si="30"/>
        <v>25748839134.029999</v>
      </c>
      <c r="N138" s="24">
        <f t="shared" si="30"/>
        <v>4047530665.75</v>
      </c>
      <c r="O138" s="24">
        <f t="shared" si="30"/>
        <v>4047530665.75</v>
      </c>
      <c r="P138" s="24">
        <f t="shared" si="30"/>
        <v>4047530665.75</v>
      </c>
    </row>
    <row r="139" spans="1:16" s="8" customFormat="1" ht="48.75" customHeight="1" x14ac:dyDescent="0.25">
      <c r="A139" s="14" t="s">
        <v>272</v>
      </c>
      <c r="B139" s="15" t="s">
        <v>20</v>
      </c>
      <c r="C139" s="15" t="s">
        <v>27</v>
      </c>
      <c r="D139" s="15" t="s">
        <v>28</v>
      </c>
      <c r="E139" s="16" t="s">
        <v>273</v>
      </c>
      <c r="F139" s="30">
        <v>1690470584</v>
      </c>
      <c r="G139" s="25">
        <f>VLOOKUP(A139,[2]DESAGREGADA!$C$2:R$104,16,0)</f>
        <v>0</v>
      </c>
      <c r="H139" s="25">
        <f>VLOOKUP(A139,[2]DESAGREGADA!$C$2:S$104,17,0)</f>
        <v>0</v>
      </c>
      <c r="I139" s="25">
        <f>VLOOKUP(A139,[2]DESAGREGADA!$C$2:T$104,18,0)</f>
        <v>1690470584</v>
      </c>
      <c r="J139" s="25">
        <f>VLOOKUP(A139,'[1]DESAGREGADA ENERO'!$A$2:P$104,10,0)</f>
        <v>0</v>
      </c>
      <c r="K139" s="25">
        <f>VLOOKUP(A139,[2]DESAGREGADA!$C$2:V$104,20,0)</f>
        <v>1371986586</v>
      </c>
      <c r="L139" s="25">
        <f>VLOOKUP(A139,[2]DESAGREGADA!$C$2:W$104,21,0)</f>
        <v>318483998</v>
      </c>
      <c r="M139" s="25">
        <f>VLOOKUP(A139,[2]DESAGREGADA!$C$2:X$104,22,0)</f>
        <v>1236524045.9100001</v>
      </c>
      <c r="N139" s="25">
        <f>VLOOKUP(A139,[2]DESAGREGADA!$C$2:Y$104,23,0)</f>
        <v>82591975</v>
      </c>
      <c r="O139" s="25">
        <f>VLOOKUP(A139,[2]DESAGREGADA!$C$2:Z$104,24,0)</f>
        <v>82591975</v>
      </c>
      <c r="P139" s="25">
        <f>VLOOKUP(A139,[2]DESAGREGADA!$C$2:AA$104,25,0)</f>
        <v>82591975</v>
      </c>
    </row>
    <row r="140" spans="1:16" s="8" customFormat="1" ht="48.75" customHeight="1" x14ac:dyDescent="0.25">
      <c r="A140" s="14" t="s">
        <v>274</v>
      </c>
      <c r="B140" s="15" t="s">
        <v>20</v>
      </c>
      <c r="C140" s="15" t="s">
        <v>27</v>
      </c>
      <c r="D140" s="15" t="s">
        <v>28</v>
      </c>
      <c r="E140" s="16" t="s">
        <v>275</v>
      </c>
      <c r="F140" s="30">
        <v>9309072747</v>
      </c>
      <c r="G140" s="25">
        <f>VLOOKUP(A140,[2]DESAGREGADA!$C$2:R$104,16,0)</f>
        <v>0</v>
      </c>
      <c r="H140" s="25">
        <f>VLOOKUP(A140,[2]DESAGREGADA!$C$2:S$104,17,0)</f>
        <v>0</v>
      </c>
      <c r="I140" s="25">
        <f>VLOOKUP(A140,[2]DESAGREGADA!$C$2:T$104,18,0)</f>
        <v>9309072747</v>
      </c>
      <c r="J140" s="25">
        <f>VLOOKUP(A140,'[1]DESAGREGADA ENERO'!$A$2:P$104,10,0)</f>
        <v>0</v>
      </c>
      <c r="K140" s="25">
        <f>VLOOKUP(A140,[2]DESAGREGADA!$C$2:V$104,20,0)</f>
        <v>7714038726</v>
      </c>
      <c r="L140" s="25">
        <f>VLOOKUP(A140,[2]DESAGREGADA!$C$2:W$104,21,0)</f>
        <v>1595034021</v>
      </c>
      <c r="M140" s="25">
        <f>VLOOKUP(A140,[2]DESAGREGADA!$C$2:X$104,22,0)</f>
        <v>5828126744.6599998</v>
      </c>
      <c r="N140" s="25">
        <f>VLOOKUP(A140,[2]DESAGREGADA!$C$2:Y$104,23,0)</f>
        <v>495930319</v>
      </c>
      <c r="O140" s="25">
        <f>VLOOKUP(A140,[2]DESAGREGADA!$C$2:Z$104,24,0)</f>
        <v>495930319</v>
      </c>
      <c r="P140" s="25">
        <f>VLOOKUP(A140,[2]DESAGREGADA!$C$2:AA$104,25,0)</f>
        <v>495930319</v>
      </c>
    </row>
    <row r="141" spans="1:16" s="8" customFormat="1" ht="48.75" customHeight="1" x14ac:dyDescent="0.25">
      <c r="A141" s="14" t="s">
        <v>276</v>
      </c>
      <c r="B141" s="15" t="s">
        <v>20</v>
      </c>
      <c r="C141" s="15" t="s">
        <v>27</v>
      </c>
      <c r="D141" s="15" t="s">
        <v>28</v>
      </c>
      <c r="E141" s="16" t="s">
        <v>277</v>
      </c>
      <c r="F141" s="30">
        <v>19012568154</v>
      </c>
      <c r="G141" s="25">
        <f>VLOOKUP(A141,[2]DESAGREGADA!$C$2:R$104,16,0)</f>
        <v>0</v>
      </c>
      <c r="H141" s="25">
        <f>VLOOKUP(A141,[2]DESAGREGADA!$C$2:S$104,17,0)</f>
        <v>0</v>
      </c>
      <c r="I141" s="25">
        <f>VLOOKUP(A141,[2]DESAGREGADA!$C$2:T$104,18,0)</f>
        <v>19012568154</v>
      </c>
      <c r="J141" s="25">
        <f>VLOOKUP(A141,'[1]DESAGREGADA ENERO'!$A$2:P$104,10,0)</f>
        <v>0</v>
      </c>
      <c r="K141" s="25">
        <f>VLOOKUP(A141,[2]DESAGREGADA!$C$2:V$104,20,0)</f>
        <v>18835086790</v>
      </c>
      <c r="L141" s="25">
        <f>VLOOKUP(A141,[2]DESAGREGADA!$C$2:W$104,21,0)</f>
        <v>177481364</v>
      </c>
      <c r="M141" s="25">
        <f>VLOOKUP(A141,[2]DESAGREGADA!$C$2:X$104,22,0)</f>
        <v>18684188343.459999</v>
      </c>
      <c r="N141" s="25">
        <f>VLOOKUP(A141,[2]DESAGREGADA!$C$2:Y$104,23,0)</f>
        <v>3469008371.75</v>
      </c>
      <c r="O141" s="25">
        <f>VLOOKUP(A141,[2]DESAGREGADA!$C$2:Z$104,24,0)</f>
        <v>3469008371.75</v>
      </c>
      <c r="P141" s="25">
        <f>VLOOKUP(A141,[2]DESAGREGADA!$C$2:AA$104,25,0)</f>
        <v>3469008371.75</v>
      </c>
    </row>
    <row r="142" spans="1:16" s="21" customFormat="1" ht="18" customHeight="1" x14ac:dyDescent="0.25">
      <c r="A142" s="37" t="s">
        <v>170</v>
      </c>
      <c r="B142" s="37" t="s">
        <v>171</v>
      </c>
      <c r="C142" s="37" t="s">
        <v>171</v>
      </c>
      <c r="D142" s="37" t="s">
        <v>171</v>
      </c>
      <c r="E142" s="37" t="s">
        <v>171</v>
      </c>
      <c r="F142" s="17">
        <f>+F4+F81</f>
        <v>4360131439925</v>
      </c>
      <c r="G142" s="17">
        <f>+G4+G81</f>
        <v>16422166897.939999</v>
      </c>
      <c r="H142" s="17">
        <f t="shared" ref="H142:P142" si="31">+H4+H81</f>
        <v>4742142897.9400005</v>
      </c>
      <c r="I142" s="17">
        <f>+I4+I81</f>
        <v>4371811463925</v>
      </c>
      <c r="J142" s="17">
        <f t="shared" si="31"/>
        <v>0</v>
      </c>
      <c r="K142" s="17">
        <f>+K4+K81</f>
        <v>4027431687268.3101</v>
      </c>
      <c r="L142" s="17">
        <f>+L4+L81</f>
        <v>344379776656.69</v>
      </c>
      <c r="M142" s="17">
        <f t="shared" si="31"/>
        <v>657753725067.08008</v>
      </c>
      <c r="N142" s="17">
        <f t="shared" si="31"/>
        <v>340003310805.23999</v>
      </c>
      <c r="O142" s="17">
        <f t="shared" si="31"/>
        <v>340003143610.23999</v>
      </c>
      <c r="P142" s="17">
        <f t="shared" si="31"/>
        <v>340003143610.23999</v>
      </c>
    </row>
    <row r="143" spans="1:16" ht="27" hidden="1" customHeight="1" x14ac:dyDescent="0.25">
      <c r="F143" s="23">
        <v>4356970463925</v>
      </c>
      <c r="G143" s="23">
        <v>15574208995</v>
      </c>
      <c r="H143" s="23">
        <v>3894184995</v>
      </c>
      <c r="I143" s="36">
        <v>4371811463925</v>
      </c>
      <c r="J143" s="23">
        <v>0</v>
      </c>
      <c r="K143" s="23">
        <v>4010843776938.8101</v>
      </c>
      <c r="L143" s="25" t="e">
        <f>VLOOKUP(A143,[2]DESAGREGADA!$C$2:W$104,21,0)</f>
        <v>#N/A</v>
      </c>
      <c r="M143" s="23">
        <v>414219287498.67999</v>
      </c>
      <c r="N143" s="23">
        <v>89794730271.369995</v>
      </c>
      <c r="O143" s="23">
        <v>89794080016.360001</v>
      </c>
      <c r="P143" s="23">
        <v>89794080016.360001</v>
      </c>
    </row>
    <row r="144" spans="1:16" ht="27" hidden="1" customHeight="1" x14ac:dyDescent="0.25">
      <c r="F144" s="23">
        <f>F142-F143</f>
        <v>3160976000</v>
      </c>
      <c r="G144" s="23">
        <f t="shared" ref="G144:P144" si="32">G142-G143</f>
        <v>847957902.93999863</v>
      </c>
      <c r="H144" s="23">
        <f t="shared" si="32"/>
        <v>847957902.94000053</v>
      </c>
      <c r="I144" s="23">
        <f>I142-I143</f>
        <v>0</v>
      </c>
      <c r="J144" s="23">
        <f t="shared" si="32"/>
        <v>0</v>
      </c>
      <c r="K144" s="23">
        <f t="shared" si="32"/>
        <v>16587910329.5</v>
      </c>
      <c r="L144" s="25" t="e">
        <f>VLOOKUP(A144,[2]DESAGREGADA!$C$2:W$104,21,0)</f>
        <v>#N/A</v>
      </c>
      <c r="M144" s="23">
        <f t="shared" si="32"/>
        <v>243534437568.40009</v>
      </c>
      <c r="N144" s="23">
        <f t="shared" si="32"/>
        <v>250208580533.87</v>
      </c>
      <c r="O144" s="23">
        <f t="shared" si="32"/>
        <v>250209063593.88</v>
      </c>
      <c r="P144" s="23">
        <f t="shared" si="32"/>
        <v>250209063593.88</v>
      </c>
    </row>
    <row r="145" spans="6:16" s="41" customFormat="1" ht="27" customHeight="1" x14ac:dyDescent="0.25">
      <c r="F145" s="40">
        <v>4356970463925</v>
      </c>
      <c r="G145" s="40">
        <v>16422166897.940001</v>
      </c>
      <c r="H145" s="40">
        <v>4742142897.9399996</v>
      </c>
      <c r="I145" s="40">
        <v>4371811463925</v>
      </c>
      <c r="J145" s="40">
        <v>0</v>
      </c>
      <c r="K145" s="40">
        <v>4027431687268.3101</v>
      </c>
      <c r="L145" s="40">
        <v>344379776656.69</v>
      </c>
      <c r="M145" s="40">
        <v>657753725067.07996</v>
      </c>
      <c r="N145" s="40">
        <v>340003310805.23999</v>
      </c>
      <c r="O145" s="40">
        <v>340003143610.23999</v>
      </c>
      <c r="P145" s="40">
        <v>340003143610.23999</v>
      </c>
    </row>
    <row r="146" spans="6:16" s="41" customFormat="1" ht="27" customHeight="1" x14ac:dyDescent="0.25">
      <c r="F146" s="40"/>
      <c r="G146" s="40"/>
      <c r="H146" s="40"/>
      <c r="I146" s="40" t="b">
        <f>I142=I145</f>
        <v>1</v>
      </c>
      <c r="J146" s="40" t="b">
        <f t="shared" ref="J146:P146" si="33">J142=J145</f>
        <v>1</v>
      </c>
      <c r="K146" s="40" t="b">
        <f t="shared" si="33"/>
        <v>1</v>
      </c>
      <c r="L146" s="40" t="b">
        <f t="shared" si="33"/>
        <v>1</v>
      </c>
      <c r="M146" s="40" t="b">
        <f t="shared" si="33"/>
        <v>1</v>
      </c>
      <c r="N146" s="40" t="b">
        <f t="shared" si="33"/>
        <v>1</v>
      </c>
      <c r="O146" s="40" t="b">
        <f t="shared" si="33"/>
        <v>1</v>
      </c>
      <c r="P146" s="40" t="b">
        <f t="shared" si="33"/>
        <v>1</v>
      </c>
    </row>
  </sheetData>
  <mergeCells count="9">
    <mergeCell ref="A78:E78"/>
    <mergeCell ref="A81:E81"/>
    <mergeCell ref="A142:E142"/>
    <mergeCell ref="A1:P1"/>
    <mergeCell ref="A2:P2"/>
    <mergeCell ref="A4:E4"/>
    <mergeCell ref="A5:E5"/>
    <mergeCell ref="A34:E34"/>
    <mergeCell ref="A67:E67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2024-04-04T14:53:49Z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