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unidadvictimas-my.sharepoint.com/personal/cesaredu_estrada_unidadvictimas_gov_co/Documents/Nueva carpeta/Codificación 2025/Gestión Financiera/"/>
    </mc:Choice>
  </mc:AlternateContent>
  <xr:revisionPtr revIDLastSave="0" documentId="8_{01AF80AA-791A-4119-B4C4-E4496D1973F1}" xr6:coauthVersionLast="47" xr6:coauthVersionMax="47" xr10:uidLastSave="{00000000-0000-0000-0000-000000000000}"/>
  <bookViews>
    <workbookView xWindow="20370" yWindow="-120" windowWidth="24240" windowHeight="13020" firstSheet="11" activeTab="11" xr2:uid="{00000000-000D-0000-FFFF-FFFF00000000}"/>
  </bookViews>
  <sheets>
    <sheet name="MOCOA" sheetId="18" state="hidden" r:id="rId1"/>
    <sheet name="ARAUCA" sheetId="17" state="hidden" r:id="rId2"/>
    <sheet name="INIRIA" sheetId="25" state="hidden" r:id="rId3"/>
    <sheet name="PUERTO CARREÑO" sheetId="24" state="hidden" r:id="rId4"/>
    <sheet name="TUNJA" sheetId="23" state="hidden" r:id="rId5"/>
    <sheet name="original" sheetId="1" state="hidden" r:id="rId6"/>
    <sheet name=" BARRANCABERMEJA" sheetId="15" state="hidden" r:id="rId7"/>
    <sheet name="SARAVENA" sheetId="14" state="hidden" r:id="rId8"/>
    <sheet name="CAQUETA." sheetId="10" state="hidden" r:id="rId9"/>
    <sheet name="Cen y Aux caqueta" sheetId="11" state="hidden" r:id="rId10"/>
    <sheet name="CONCILIACION RETEICA" sheetId="12" state="hidden" r:id="rId11"/>
    <sheet name="Formato " sheetId="51" r:id="rId12"/>
    <sheet name="Instrucciones" sheetId="49" r:id="rId13"/>
    <sheet name="Control de Cambios" sheetId="52" r:id="rId14"/>
    <sheet name="Hoja4" sheetId="42" state="hidden" r:id="rId15"/>
    <sheet name="POPAYAN" sheetId="16" state="hidden" r:id="rId16"/>
    <sheet name="SOLEDAD" sheetId="19" state="hidden" r:id="rId17"/>
    <sheet name="SANTAMARTA" sheetId="20" state="hidden" r:id="rId18"/>
    <sheet name="PATIA " sheetId="21" state="hidden" r:id="rId19"/>
    <sheet name="BARRANQUILLA" sheetId="22" state="hidden" r:id="rId20"/>
    <sheet name="RIOHACHA" sheetId="26" state="hidden" r:id="rId21"/>
    <sheet name="Hoja6" sheetId="9" state="hidden" r:id="rId22"/>
    <sheet name="Hoja1" sheetId="3" state="hidden" r:id="rId23"/>
  </sheets>
  <definedNames>
    <definedName name="_xlnm._FilterDatabase" localSheetId="1" hidden="1">ARAUCA!$A$29:$P$38</definedName>
    <definedName name="_xlnm._FilterDatabase" localSheetId="19" hidden="1">BARRANQUILLA!$A$46:$P$55</definedName>
    <definedName name="_xlnm._FilterDatabase" localSheetId="8" hidden="1">'CAQUETA.'!$A$29:$P$38</definedName>
    <definedName name="_xlnm._FilterDatabase" localSheetId="9" hidden="1">'Cen y Aux caqueta'!$A$2:$W$10</definedName>
    <definedName name="_xlnm._FilterDatabase" localSheetId="10" hidden="1">'CONCILIACION RETEICA'!$A$7:$O$3147</definedName>
    <definedName name="_xlnm._FilterDatabase" localSheetId="11" hidden="1">'Formato '!$A$8:$O$40</definedName>
    <definedName name="_xlnm._FilterDatabase" localSheetId="2" hidden="1">INIRIA!$C$28:$P$37</definedName>
    <definedName name="_xlnm._FilterDatabase" localSheetId="0" hidden="1">MOCOA!$A$48:$P$57</definedName>
    <definedName name="_xlnm._FilterDatabase" localSheetId="5" hidden="1">original!$A$29:$P$38</definedName>
    <definedName name="_xlnm._FilterDatabase" localSheetId="18" hidden="1">'PATIA '!$A$46:$P$55</definedName>
    <definedName name="_xlnm._FilterDatabase" localSheetId="15" hidden="1">POPAYAN!$B$46:$T$55</definedName>
    <definedName name="_xlnm._FilterDatabase" localSheetId="3" hidden="1">'PUERTO CARREÑO'!$C$27:$P$36</definedName>
    <definedName name="_xlnm._FilterDatabase" localSheetId="20" hidden="1">RIOHACHA!$A$46:$P$55</definedName>
    <definedName name="_xlnm._FilterDatabase" localSheetId="17" hidden="1">SANTAMARTA!$C$49:$P$58</definedName>
    <definedName name="_xlnm._FilterDatabase" localSheetId="7" hidden="1">SARAVENA!$A$22:$P$31</definedName>
    <definedName name="_xlnm._FilterDatabase" localSheetId="16" hidden="1">SOLEDAD!$C$22:$N$31</definedName>
    <definedName name="_xlnm._FilterDatabase" localSheetId="4" hidden="1">TUNJA!$C$32:$P$41</definedName>
    <definedName name="OFICINA_ASESORA_JURIDICA">#REF!</definedName>
    <definedName name="SECRETARIA_GENERAL">#REF!</definedName>
    <definedName name="SUBDIRECCION_DE_ASISTENCIA_Y_ATENCION_HUMANITARIA">#REF!</definedName>
    <definedName name="SUBDIRECCION_GENERAL">#REF!</definedName>
  </definedNames>
  <calcPr calcId="191028"/>
  <pivotCaches>
    <pivotCache cacheId="0" r:id="rId24"/>
    <pivotCache cacheId="1" r:id="rId25"/>
    <pivotCache cacheId="2" r:id="rId26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9" i="51" l="1"/>
  <c r="M39" i="51"/>
  <c r="E116" i="51"/>
  <c r="M38" i="51"/>
  <c r="H38" i="51"/>
  <c r="H23" i="51"/>
  <c r="N10" i="51" l="1"/>
  <c r="N23" i="51" s="1"/>
  <c r="N24" i="51"/>
  <c r="N38" i="51" s="1"/>
  <c r="M23" i="51"/>
  <c r="N40" i="51" l="1"/>
  <c r="M40" i="51"/>
  <c r="C48" i="51"/>
  <c r="E117" i="51" s="1"/>
  <c r="H671" i="12" l="1"/>
  <c r="H422" i="12" l="1"/>
  <c r="H21" i="12"/>
  <c r="H551" i="12"/>
  <c r="N533" i="12"/>
  <c r="N551" i="12" s="1"/>
  <c r="M551" i="12"/>
  <c r="H601" i="12" l="1"/>
  <c r="M531" i="12" l="1"/>
  <c r="N514" i="12" l="1"/>
  <c r="M552" i="12"/>
  <c r="M553" i="12" s="1"/>
  <c r="H531" i="12"/>
  <c r="M561" i="12" l="1"/>
  <c r="M512" i="12"/>
  <c r="M678" i="12"/>
  <c r="M196" i="12"/>
  <c r="E3183" i="12"/>
  <c r="E3236" i="12" s="1"/>
  <c r="N552" i="12" l="1"/>
  <c r="M61" i="12" l="1"/>
  <c r="N38" i="12" s="1"/>
  <c r="M670" i="12"/>
  <c r="C3151" i="12" l="1"/>
  <c r="C3152" i="12"/>
  <c r="M679" i="12"/>
  <c r="M671" i="12"/>
  <c r="M356" i="12"/>
  <c r="M357" i="12" s="1"/>
  <c r="H552" i="12"/>
  <c r="H562" i="12"/>
  <c r="H577" i="12"/>
  <c r="M576" i="12"/>
  <c r="M577" i="12" s="1"/>
  <c r="M633" i="12"/>
  <c r="M634" i="12" s="1"/>
  <c r="M499" i="12"/>
  <c r="M500" i="12" s="1"/>
  <c r="M600" i="12"/>
  <c r="M601" i="12" s="1"/>
  <c r="M513" i="12"/>
  <c r="M151" i="12"/>
  <c r="M562" i="12"/>
  <c r="M421" i="12"/>
  <c r="M422" i="12" s="1"/>
  <c r="M36" i="12"/>
  <c r="N23" i="12" s="1"/>
  <c r="M194" i="12"/>
  <c r="M203" i="12"/>
  <c r="M204" i="12" s="1"/>
  <c r="M21" i="12"/>
  <c r="M22" i="12" l="1"/>
  <c r="N9" i="12"/>
  <c r="N553" i="12"/>
  <c r="O272" i="12" l="1"/>
  <c r="O271" i="12"/>
  <c r="O273" i="12" s="1"/>
  <c r="O116" i="12" l="1"/>
  <c r="N945" i="12" l="1"/>
  <c r="A991" i="12"/>
  <c r="N991" i="12" l="1"/>
  <c r="M107" i="12" l="1"/>
  <c r="M3145" i="12" l="1"/>
  <c r="M129" i="12" l="1"/>
  <c r="A3145" i="12"/>
  <c r="A944" i="12"/>
  <c r="A934" i="12"/>
  <c r="A884" i="12"/>
  <c r="A826" i="12"/>
  <c r="A814" i="12"/>
  <c r="A749" i="12"/>
  <c r="A686" i="12"/>
  <c r="A679" i="12"/>
  <c r="A675" i="12"/>
  <c r="A671" i="12"/>
  <c r="A642" i="12"/>
  <c r="A638" i="12"/>
  <c r="A634" i="12"/>
  <c r="A622" i="12"/>
  <c r="A601" i="12"/>
  <c r="A577" i="12"/>
  <c r="A582" i="12"/>
  <c r="A574" i="12"/>
  <c r="A562" i="12"/>
  <c r="A553" i="12"/>
  <c r="A513" i="12"/>
  <c r="A500" i="12"/>
  <c r="A491" i="12"/>
  <c r="A474" i="12"/>
  <c r="A464" i="12"/>
  <c r="A422" i="12"/>
  <c r="A392" i="12"/>
  <c r="A368" i="12"/>
  <c r="A357" i="12"/>
  <c r="A354" i="12"/>
  <c r="A281" i="12"/>
  <c r="A269" i="12"/>
  <c r="A208" i="12"/>
  <c r="A204" i="12"/>
  <c r="A198" i="12"/>
  <c r="A195" i="12"/>
  <c r="A170" i="12"/>
  <c r="A166" i="12"/>
  <c r="A161" i="12"/>
  <c r="A156" i="12"/>
  <c r="A152" i="12"/>
  <c r="A129" i="12"/>
  <c r="A107" i="12"/>
  <c r="A69" i="12"/>
  <c r="A65" i="12"/>
  <c r="A62" i="12"/>
  <c r="A37" i="12"/>
  <c r="A22" i="12"/>
  <c r="N623" i="12" l="1"/>
  <c r="N634" i="12" s="1"/>
  <c r="N672" i="12"/>
  <c r="N675" i="12" s="1"/>
  <c r="N680" i="12"/>
  <c r="N686" i="12" s="1"/>
  <c r="J281" i="12"/>
  <c r="M281" i="12"/>
  <c r="I281" i="12"/>
  <c r="H3145" i="12"/>
  <c r="N992" i="12"/>
  <c r="N3145" i="12" s="1"/>
  <c r="M198" i="12"/>
  <c r="N827" i="12" l="1"/>
  <c r="N884" i="12" s="1"/>
  <c r="N602" i="12"/>
  <c r="N622" i="12" s="1"/>
  <c r="N492" i="12"/>
  <c r="N500" i="12" s="1"/>
  <c r="N162" i="12"/>
  <c r="N166" i="12" s="1"/>
  <c r="M166" i="12"/>
  <c r="N167" i="12"/>
  <c r="N170" i="12" s="1"/>
  <c r="M170" i="12"/>
  <c r="N171" i="12"/>
  <c r="M195" i="12"/>
  <c r="N355" i="12"/>
  <c r="N357" i="12" s="1"/>
  <c r="N282" i="12"/>
  <c r="N354" i="12" s="1"/>
  <c r="N885" i="12"/>
  <c r="N934" i="12" s="1"/>
  <c r="N815" i="12"/>
  <c r="N826" i="12" s="1"/>
  <c r="N270" i="12"/>
  <c r="N281" i="12" s="1"/>
  <c r="N935" i="12"/>
  <c r="N944" i="12" s="1"/>
  <c r="N563" i="12"/>
  <c r="N574" i="12" s="1"/>
  <c r="H195" i="12" l="1"/>
  <c r="H166" i="12"/>
  <c r="H281" i="12"/>
  <c r="H170" i="12"/>
  <c r="N205" i="12"/>
  <c r="N208" i="12" s="1"/>
  <c r="M208" i="12"/>
  <c r="N130" i="12"/>
  <c r="M152" i="12"/>
  <c r="M161" i="12"/>
  <c r="N643" i="12"/>
  <c r="N687" i="12"/>
  <c r="N749" i="12" s="1"/>
  <c r="N70" i="12"/>
  <c r="N465" i="12"/>
  <c r="N474" i="12" s="1"/>
  <c r="N108" i="12"/>
  <c r="N153" i="12"/>
  <c r="N156" i="12" s="1"/>
  <c r="M156" i="12"/>
  <c r="N209" i="12"/>
  <c r="N269" i="12" s="1"/>
  <c r="N750" i="12"/>
  <c r="N814" i="12" s="1"/>
  <c r="N157" i="12"/>
  <c r="N161" i="12" s="1"/>
  <c r="N639" i="12"/>
  <c r="N642" i="12" s="1"/>
  <c r="N635" i="12"/>
  <c r="N638" i="12" s="1"/>
  <c r="M69" i="12"/>
  <c r="M65" i="12"/>
  <c r="M62" i="12"/>
  <c r="N129" i="12" l="1"/>
  <c r="N107" i="12"/>
  <c r="N152" i="12"/>
  <c r="H129" i="12"/>
  <c r="H161" i="12"/>
  <c r="H107" i="12"/>
  <c r="H156" i="12"/>
  <c r="H208" i="12"/>
  <c r="H204" i="12"/>
  <c r="H152" i="12"/>
  <c r="N369" i="12"/>
  <c r="N392" i="12" s="1"/>
  <c r="N63" i="12"/>
  <c r="N65" i="12" s="1"/>
  <c r="N62" i="12"/>
  <c r="N66" i="12"/>
  <c r="N69" i="12" s="1"/>
  <c r="M37" i="12"/>
  <c r="M3146" i="12" s="1"/>
  <c r="C3154" i="12" s="1"/>
  <c r="C3155" i="12" s="1"/>
  <c r="E3237" i="12" s="1"/>
  <c r="M3147" i="12" l="1"/>
  <c r="H62" i="12"/>
  <c r="H69" i="12"/>
  <c r="H65" i="12"/>
  <c r="N37" i="12"/>
  <c r="N423" i="12"/>
  <c r="N464" i="12" s="1"/>
  <c r="H37" i="12" l="1"/>
  <c r="H198" i="12" l="1"/>
  <c r="N199" i="12"/>
  <c r="N204" i="12" s="1"/>
  <c r="N22" i="12" l="1"/>
  <c r="H22" i="12" l="1"/>
  <c r="D15" i="1" l="1"/>
  <c r="D14" i="1"/>
  <c r="D13" i="1"/>
  <c r="D12" i="1"/>
  <c r="D11" i="1"/>
  <c r="D10" i="1"/>
  <c r="D9" i="1"/>
  <c r="K28" i="15"/>
  <c r="L27" i="15"/>
  <c r="N10" i="15"/>
  <c r="N11" i="15"/>
  <c r="N12" i="15"/>
  <c r="N13" i="15"/>
  <c r="N14" i="15"/>
  <c r="N15" i="15"/>
  <c r="N16" i="15"/>
  <c r="N17" i="15"/>
  <c r="N18" i="15"/>
  <c r="N19" i="15"/>
  <c r="N20" i="15"/>
  <c r="N21" i="15"/>
  <c r="N22" i="15"/>
  <c r="N23" i="15"/>
  <c r="N24" i="15"/>
  <c r="N25" i="15"/>
  <c r="N26" i="15"/>
  <c r="N27" i="15"/>
  <c r="N9" i="15"/>
  <c r="O34" i="16"/>
  <c r="N676" i="12" l="1"/>
  <c r="N679" i="12" s="1"/>
  <c r="N671" i="12"/>
  <c r="D54" i="26" l="1"/>
  <c r="K34" i="26"/>
  <c r="F34" i="26"/>
  <c r="D34" i="26"/>
  <c r="L9" i="26"/>
  <c r="L34" i="26" s="1"/>
  <c r="B41" i="26" s="1"/>
  <c r="B42" i="26" s="1"/>
  <c r="D55" i="26" s="1"/>
  <c r="K15" i="25"/>
  <c r="L9" i="25" s="1"/>
  <c r="L16" i="25" s="1"/>
  <c r="D23" i="25" s="1"/>
  <c r="D24" i="25" s="1"/>
  <c r="F37" i="25" s="1"/>
  <c r="F36" i="25"/>
  <c r="F16" i="25"/>
  <c r="G16" i="25"/>
  <c r="H16" i="25"/>
  <c r="K9" i="24"/>
  <c r="K15" i="24" s="1"/>
  <c r="F20" i="23"/>
  <c r="K20" i="23"/>
  <c r="F35" i="24"/>
  <c r="F15" i="24"/>
  <c r="G15" i="24"/>
  <c r="H15" i="24"/>
  <c r="K17" i="23"/>
  <c r="N475" i="12"/>
  <c r="F40" i="23"/>
  <c r="G20" i="23"/>
  <c r="H20" i="23"/>
  <c r="I35" i="20"/>
  <c r="F37" i="20"/>
  <c r="D54" i="22"/>
  <c r="K34" i="22"/>
  <c r="D34" i="22"/>
  <c r="F34" i="22"/>
  <c r="L9" i="22"/>
  <c r="L34" i="22" s="1"/>
  <c r="B41" i="22" s="1"/>
  <c r="B42" i="22" s="1"/>
  <c r="D55" i="22" s="1"/>
  <c r="K35" i="20"/>
  <c r="L9" i="20"/>
  <c r="D34" i="21"/>
  <c r="E34" i="21"/>
  <c r="N195" i="12"/>
  <c r="D54" i="21"/>
  <c r="L9" i="21"/>
  <c r="L34" i="21" s="1"/>
  <c r="B41" i="21" s="1"/>
  <c r="B42" i="21" s="1"/>
  <c r="D55" i="21" s="1"/>
  <c r="F34" i="21"/>
  <c r="K34" i="21"/>
  <c r="I10" i="19"/>
  <c r="F10" i="19"/>
  <c r="J9" i="19"/>
  <c r="F57" i="20"/>
  <c r="H37" i="20"/>
  <c r="G37" i="20"/>
  <c r="O33" i="16"/>
  <c r="F30" i="19"/>
  <c r="J34" i="16"/>
  <c r="I34" i="16"/>
  <c r="B25" i="1"/>
  <c r="H34" i="16"/>
  <c r="K35" i="18"/>
  <c r="L9" i="18" s="1"/>
  <c r="L36" i="18" s="1"/>
  <c r="D56" i="18"/>
  <c r="B44" i="18"/>
  <c r="D36" i="18"/>
  <c r="K10" i="17"/>
  <c r="K17" i="17" s="1"/>
  <c r="L9" i="17"/>
  <c r="L17" i="17" s="1"/>
  <c r="B24" i="17" s="1"/>
  <c r="B25" i="17" s="1"/>
  <c r="D37" i="17"/>
  <c r="D17" i="17"/>
  <c r="K23" i="15"/>
  <c r="D28" i="15"/>
  <c r="N583" i="12" l="1"/>
  <c r="N601" i="12" s="1"/>
  <c r="N578" i="12"/>
  <c r="N582" i="12" s="1"/>
  <c r="N575" i="12"/>
  <c r="N577" i="12" s="1"/>
  <c r="N554" i="12"/>
  <c r="K16" i="25"/>
  <c r="N501" i="12"/>
  <c r="N513" i="12" s="1"/>
  <c r="L9" i="24"/>
  <c r="L15" i="24" s="1"/>
  <c r="D22" i="24" s="1"/>
  <c r="D23" i="24" s="1"/>
  <c r="F36" i="24" s="1"/>
  <c r="L9" i="23"/>
  <c r="L20" i="23" s="1"/>
  <c r="D27" i="23" s="1"/>
  <c r="D28" i="23" s="1"/>
  <c r="F41" i="23" s="1"/>
  <c r="N491" i="12"/>
  <c r="N196" i="12"/>
  <c r="N198" i="12" s="1"/>
  <c r="N358" i="12"/>
  <c r="N368" i="12" s="1"/>
  <c r="N393" i="12"/>
  <c r="N422" i="12" s="1"/>
  <c r="K37" i="20"/>
  <c r="L37" i="20"/>
  <c r="D44" i="20" s="1"/>
  <c r="D45" i="20" s="1"/>
  <c r="F58" i="20" s="1"/>
  <c r="P9" i="16"/>
  <c r="J10" i="19"/>
  <c r="D17" i="19" s="1"/>
  <c r="D18" i="19" s="1"/>
  <c r="F31" i="19" s="1"/>
  <c r="D57" i="18"/>
  <c r="K36" i="18"/>
  <c r="D38" i="17"/>
  <c r="L9" i="15"/>
  <c r="L28" i="15"/>
  <c r="L30" i="15" s="1"/>
  <c r="N562" i="12" l="1"/>
  <c r="N3146" i="12" s="1"/>
  <c r="N3147" i="12" l="1"/>
  <c r="H54" i="16"/>
  <c r="P34" i="16"/>
  <c r="F41" i="16" s="1"/>
  <c r="F42" i="16" s="1"/>
  <c r="D48" i="15"/>
  <c r="B36" i="15"/>
  <c r="K9" i="14"/>
  <c r="K10" i="14" s="1"/>
  <c r="D30" i="14"/>
  <c r="D10" i="14"/>
  <c r="L10" i="14"/>
  <c r="B17" i="14" s="1"/>
  <c r="B18" i="14" s="1"/>
  <c r="D31" i="14" s="1"/>
  <c r="J11" i="11"/>
  <c r="I11" i="11"/>
  <c r="H10" i="11"/>
  <c r="H9" i="11"/>
  <c r="H11" i="11" s="1"/>
  <c r="H55" i="16" l="1"/>
  <c r="D49" i="15"/>
  <c r="D17" i="10"/>
  <c r="D37" i="10" l="1"/>
  <c r="K17" i="10"/>
  <c r="L9" i="10"/>
  <c r="L17" i="10" s="1"/>
  <c r="D16" i="1"/>
  <c r="K16" i="1"/>
  <c r="D37" i="1"/>
  <c r="B24" i="10" l="1"/>
  <c r="B25" i="10" s="1"/>
  <c r="D38" i="10" s="1"/>
  <c r="K17" i="1"/>
  <c r="L9" i="1" l="1"/>
  <c r="L17" i="1" s="1"/>
  <c r="B24" i="1" s="1"/>
  <c r="D17" i="1" l="1"/>
  <c r="D38" i="1" l="1"/>
</calcChain>
</file>

<file path=xl/sharedStrings.xml><?xml version="1.0" encoding="utf-8"?>
<sst xmlns="http://schemas.openxmlformats.org/spreadsheetml/2006/main" count="3795" uniqueCount="1256">
  <si>
    <t>FORMATO CONCILIACIÓN IMPUESTO DEPARTAMENTAL, DISTRITAL Y MUNICIPAL
Proceso Gestión Financiera</t>
  </si>
  <si>
    <t>Periodo</t>
  </si>
  <si>
    <t>Septiembre</t>
  </si>
  <si>
    <t>Vigencia</t>
  </si>
  <si>
    <t>Fecha de Elaboración</t>
  </si>
  <si>
    <t>MUNICIPIO</t>
  </si>
  <si>
    <t>MOCOA</t>
  </si>
  <si>
    <t>CUENTA CONTABLE</t>
  </si>
  <si>
    <t>NOMBRE DEL PROVEEDOR</t>
  </si>
  <si>
    <t>POSICIÓN NO PRESUPUESTAL</t>
  </si>
  <si>
    <t>BASE DE RETENCIÓN</t>
  </si>
  <si>
    <t>ACTIVIDADES ECONÓMICAS EN PORCENTAJES</t>
  </si>
  <si>
    <t>ORDEN DE PAGO</t>
  </si>
  <si>
    <t>VALOR DE RETENCIÓN</t>
  </si>
  <si>
    <t>TOTAL CUENTA</t>
  </si>
  <si>
    <t>1,000%</t>
  </si>
  <si>
    <t>3.0%</t>
  </si>
  <si>
    <t>0,600%</t>
  </si>
  <si>
    <t>6,000%</t>
  </si>
  <si>
    <t>ALVARO GALINDO MORALES</t>
  </si>
  <si>
    <t>2-01-05-01-97</t>
  </si>
  <si>
    <t>ADRIANA CHAMORRO RAMIREZ</t>
  </si>
  <si>
    <t>ROCIO MEJIA</t>
  </si>
  <si>
    <t>HERNANDO BENAVIDES CORREA</t>
  </si>
  <si>
    <t>JESUS PANTOJA DAZA</t>
  </si>
  <si>
    <t>LUDIM TRUQUE RAMON</t>
  </si>
  <si>
    <t>HECTIR QUIÑONEZ IBARRA</t>
  </si>
  <si>
    <t>MICHEL VELEZ ROSERO</t>
  </si>
  <si>
    <t>ANA CARVAJAL VARGAS</t>
  </si>
  <si>
    <t>VIANEY IBARRA GONGORA</t>
  </si>
  <si>
    <t>MARLLY GUEVARA</t>
  </si>
  <si>
    <t>LEYDY MUÑOZ</t>
  </si>
  <si>
    <t>GABRIELA MORENO MASSEY</t>
  </si>
  <si>
    <t>PERMENIDES ROJAS ACOSTA</t>
  </si>
  <si>
    <t>DIANA BARREIRO ALBAN</t>
  </si>
  <si>
    <t>CARMEN MORENO GALVIS</t>
  </si>
  <si>
    <t>ALCIRA MARTINEZ MUÑOZ</t>
  </si>
  <si>
    <t>NATALIA LOPEZ GUERRERO</t>
  </si>
  <si>
    <t>ALEXANDER BARRETO CARDOZO</t>
  </si>
  <si>
    <t>RAFAEL DIAZ BASTIDAS</t>
  </si>
  <si>
    <t>LUZ AGUDELO MONTOYA</t>
  </si>
  <si>
    <t>LUCIA ANDRADE MANJARRES</t>
  </si>
  <si>
    <t>ZAIRA BOLAÑOS VILLARREAL</t>
  </si>
  <si>
    <t>CRISTINA DELGADO ALVARADO</t>
  </si>
  <si>
    <t>ICA</t>
  </si>
  <si>
    <t>VALOR</t>
  </si>
  <si>
    <t>Valor Retención ICA Contabilidad</t>
  </si>
  <si>
    <t>Valor ICA Tesorería</t>
  </si>
  <si>
    <t>Diferencia contabilidad - tesorería</t>
  </si>
  <si>
    <t>DIFERENCIA</t>
  </si>
  <si>
    <t>No. OBLIGACION / ORDEN DE PAGO</t>
  </si>
  <si>
    <t>TERCERO</t>
  </si>
  <si>
    <t>OBSERVACIÓN</t>
  </si>
  <si>
    <t>Saldo de op con ajuste</t>
  </si>
  <si>
    <t>Diferencia Contabilidad - Tesorería</t>
  </si>
  <si>
    <t>Firma</t>
  </si>
  <si>
    <t>Elaborado y Revisado - Tesorera</t>
  </si>
  <si>
    <t>Elaborado y Revisado - Contadora</t>
  </si>
  <si>
    <t>Departamento</t>
  </si>
  <si>
    <t>ARAUCA</t>
  </si>
  <si>
    <t>1.5%</t>
  </si>
  <si>
    <t>ELSY MANOSALVA DE VILLAMIZAR</t>
  </si>
  <si>
    <t>0,800%</t>
  </si>
  <si>
    <t>ASECOLBAS LIMITADA</t>
  </si>
  <si>
    <t xml:space="preserve">Municipio </t>
  </si>
  <si>
    <t>DOCUMENTO DE IDENTIFICACION</t>
  </si>
  <si>
    <t>TARIFA</t>
  </si>
  <si>
    <t>RETENCION CEN DEDUCCIONE</t>
  </si>
  <si>
    <t>MUNICIPIO DE INIRIDA</t>
  </si>
  <si>
    <t>1121927776</t>
  </si>
  <si>
    <t>MISHELLE TOVAR GARCES</t>
  </si>
  <si>
    <t>42546703</t>
  </si>
  <si>
    <t>DORIS LOPEZ MEDINA</t>
  </si>
  <si>
    <t>35251946</t>
  </si>
  <si>
    <t>YENY REINA MONTENEGRO</t>
  </si>
  <si>
    <t>800041433</t>
  </si>
  <si>
    <t>CLEANER S.A.</t>
  </si>
  <si>
    <t>860518600</t>
  </si>
  <si>
    <t>PROKSOL S.A.S</t>
  </si>
  <si>
    <t xml:space="preserve"> MUNICIPIO DE PUERTO CARREÑO</t>
  </si>
  <si>
    <t>1127388507</t>
  </si>
  <si>
    <t>ELSA RODRIGUEZ BLANCO</t>
  </si>
  <si>
    <t>1124995814</t>
  </si>
  <si>
    <t>EDER CHIPIAJE SALCEDO</t>
  </si>
  <si>
    <t>17266389</t>
  </si>
  <si>
    <t>SHAMELTH BELTRAN REY</t>
  </si>
  <si>
    <t>Popayan  Reteica</t>
  </si>
  <si>
    <t>MUNICIPIO DE TUNJA</t>
  </si>
  <si>
    <t>7184060</t>
  </si>
  <si>
    <t>JAVIER GONZALEZ RAMOS</t>
  </si>
  <si>
    <t>0,900%</t>
  </si>
  <si>
    <t>21,483.00</t>
  </si>
  <si>
    <t>24049786</t>
  </si>
  <si>
    <t>GIOVANNA MEDINA CRISTANCHO</t>
  </si>
  <si>
    <t>52,275.00</t>
  </si>
  <si>
    <t>27395308</t>
  </si>
  <si>
    <t>ADRIANA BELALCAZAR ORBES</t>
  </si>
  <si>
    <t>34,189.00</t>
  </si>
  <si>
    <t>79950514</t>
  </si>
  <si>
    <t>PABLO MOYANO ROMERO</t>
  </si>
  <si>
    <t>39,775.00</t>
  </si>
  <si>
    <t>1115733517</t>
  </si>
  <si>
    <t>KARINA BARRERA AGUABLANCA</t>
  </si>
  <si>
    <t>19,057.00</t>
  </si>
  <si>
    <t>1073179093</t>
  </si>
  <si>
    <t>DEREK ROJAS PALACIOS</t>
  </si>
  <si>
    <t>18,338.00</t>
  </si>
  <si>
    <t>860010451</t>
  </si>
  <si>
    <t>CASALIMPIA S.A.</t>
  </si>
  <si>
    <t>3,985.00</t>
  </si>
  <si>
    <t>901494769</t>
  </si>
  <si>
    <t>INMOBILIARIA MACANI S.A.S</t>
  </si>
  <si>
    <t>39,592.00</t>
  </si>
  <si>
    <t>4,427.00</t>
  </si>
  <si>
    <t>DIANA PLAZAS REY</t>
  </si>
  <si>
    <t>2-03-18-01</t>
  </si>
  <si>
    <t>302107923</t>
  </si>
  <si>
    <t>MARIA UMAÑA MONJE</t>
  </si>
  <si>
    <t>302086023</t>
  </si>
  <si>
    <t>ADRIANA ALVAREZ VEGA</t>
  </si>
  <si>
    <t>302105823</t>
  </si>
  <si>
    <t>DEIBY MADRIGAL BARRERA</t>
  </si>
  <si>
    <t>302109823</t>
  </si>
  <si>
    <t>ADRIANA LEYTON TRUJILLO</t>
  </si>
  <si>
    <t>302101723</t>
  </si>
  <si>
    <t>KELLY PABON JAMIOY</t>
  </si>
  <si>
    <t>302105523</t>
  </si>
  <si>
    <t>PAULA COTACIO FAJARDO</t>
  </si>
  <si>
    <t>303736223</t>
  </si>
  <si>
    <t>ALEXANDER SUAREZ SANCHEZ</t>
  </si>
  <si>
    <t>303915923</t>
  </si>
  <si>
    <t>OP 303915923</t>
  </si>
  <si>
    <t>MUNICIPIO DE BARRANCABERMEJA</t>
  </si>
  <si>
    <t>ILIANA RUIZ ALFONSO</t>
  </si>
  <si>
    <t>DEISY ESTRADA NARVAEZ</t>
  </si>
  <si>
    <t>YIRA RETAMOZA ROBLES</t>
  </si>
  <si>
    <t>MARBELIS RODRIGUEZ SURMAY</t>
  </si>
  <si>
    <t>KELLY ARIAS MOROS</t>
  </si>
  <si>
    <t>LACIDES CONTRERAS HERNANDEZ</t>
  </si>
  <si>
    <t>SOLANGEL RODRIGUEZ CORREA</t>
  </si>
  <si>
    <t>LUZ BEJARANO PALACIOS</t>
  </si>
  <si>
    <t>ERNESTO PEREZ SUAREZ</t>
  </si>
  <si>
    <t>ALIX AGUILAR TIRADO</t>
  </si>
  <si>
    <t>EIDA CASTRO PEREZ</t>
  </si>
  <si>
    <t>DIANA TRIANA CABALLERO</t>
  </si>
  <si>
    <t>LEONEL MARIN CASTAÑEDA</t>
  </si>
  <si>
    <t>DUVIAN AGUDELO AGUDELO</t>
  </si>
  <si>
    <t>CAMILO PALOMINO SALGADO</t>
  </si>
  <si>
    <t>ZADOC CASTRILLON HOYOS</t>
  </si>
  <si>
    <t>INVERSIONES E INMOBILIARIA DEL ORIENTE INVERCOL S.A.S.</t>
  </si>
  <si>
    <t>MUNICIPIO DE SARAVENA</t>
  </si>
  <si>
    <t>0,69% - 0,712% - 0,766% - 0,8%</t>
  </si>
  <si>
    <t>ROBERTO JAJOY TISOY</t>
  </si>
  <si>
    <t> </t>
  </si>
  <si>
    <t>Caqueta Pro-Universidad de la Amazonia</t>
  </si>
  <si>
    <t>Codigo</t>
  </si>
  <si>
    <t>Descripcion Transaccion</t>
  </si>
  <si>
    <t>Fecha Ejec.</t>
  </si>
  <si>
    <t>Posicion Pago No Pptal</t>
  </si>
  <si>
    <t>Descrip Posicion Pago No Pptal</t>
  </si>
  <si>
    <t>Num Doc</t>
  </si>
  <si>
    <t>Valor Doc</t>
  </si>
  <si>
    <t>Saldo</t>
  </si>
  <si>
    <t>Base</t>
  </si>
  <si>
    <t>Tarifa</t>
  </si>
  <si>
    <t>Tesoreria</t>
  </si>
  <si>
    <t>PCI Genera Doc</t>
  </si>
  <si>
    <t>Orden Pago</t>
  </si>
  <si>
    <t>Obligacion</t>
  </si>
  <si>
    <t>Tipo</t>
  </si>
  <si>
    <t>Num Doc Ter</t>
  </si>
  <si>
    <t>Beneficiario Orden Pago</t>
  </si>
  <si>
    <t>Tipo Doc Ben Ded</t>
  </si>
  <si>
    <t>Num Doc Ben Ded.</t>
  </si>
  <si>
    <t>Beneficiario Deduccion</t>
  </si>
  <si>
    <t>Administrados DTN</t>
  </si>
  <si>
    <t>Concepto Declaracion Retefuente</t>
  </si>
  <si>
    <t>PAG047</t>
  </si>
  <si>
    <t>Pago de ordenes de pago por tipo de moneda y con medio de pago Abono en cuenta.</t>
  </si>
  <si>
    <t>2023-09-11 00:00:00</t>
  </si>
  <si>
    <t>PRO-UNIVERSIDAD DE LA AMAZONIA</t>
  </si>
  <si>
    <t>64,316.00</t>
  </si>
  <si>
    <t>1,500%</t>
  </si>
  <si>
    <t>13-01-01-DT</t>
  </si>
  <si>
    <t>41-04-00</t>
  </si>
  <si>
    <t>1351623</t>
  </si>
  <si>
    <t>Cédula de Ciudadanía</t>
  </si>
  <si>
    <t>1117814136</t>
  </si>
  <si>
    <t>NIT</t>
  </si>
  <si>
    <t>800091594</t>
  </si>
  <si>
    <t>DEPARTAMENTO DEL CAQUETA</t>
  </si>
  <si>
    <t>NO</t>
  </si>
  <si>
    <t>69,111.00</t>
  </si>
  <si>
    <t>1339323</t>
  </si>
  <si>
    <t>1053770797</t>
  </si>
  <si>
    <t>1350923</t>
  </si>
  <si>
    <t>31446351</t>
  </si>
  <si>
    <t>73,907.00</t>
  </si>
  <si>
    <t>1352623</t>
  </si>
  <si>
    <t>16186060</t>
  </si>
  <si>
    <t>35,805.00</t>
  </si>
  <si>
    <t>1348023</t>
  </si>
  <si>
    <t>1117485858</t>
  </si>
  <si>
    <t>62,845.00</t>
  </si>
  <si>
    <t>1350623</t>
  </si>
  <si>
    <t>1127074909</t>
  </si>
  <si>
    <t>2023-09-12 00:00:00</t>
  </si>
  <si>
    <t>209,328.00</t>
  </si>
  <si>
    <t>3,000%</t>
  </si>
  <si>
    <t>1368123</t>
  </si>
  <si>
    <t>79791271</t>
  </si>
  <si>
    <t>1362423</t>
  </si>
  <si>
    <t>1117515562</t>
  </si>
  <si>
    <t>BENEFICIARIO DEDUCCION</t>
  </si>
  <si>
    <t>CC/NIT</t>
  </si>
  <si>
    <t>PCI</t>
  </si>
  <si>
    <t>VALOR DE RETENCIÓN A SOLICITAR</t>
  </si>
  <si>
    <t>1117504311</t>
  </si>
  <si>
    <t>CARLOS BETANCUR FAJARDO</t>
  </si>
  <si>
    <t>1075298528</t>
  </si>
  <si>
    <t>LINA GUTIERREZ JOVEN</t>
  </si>
  <si>
    <t xml:space="preserve">SUBTOTAL </t>
  </si>
  <si>
    <t>MUNICIPIO DE FLORENCIA</t>
  </si>
  <si>
    <t>0,500%</t>
  </si>
  <si>
    <t>0,700%</t>
  </si>
  <si>
    <t>DISTRITO TURISTICO CULTURAL E HISTORICO DE SANTA MARTA</t>
  </si>
  <si>
    <t>900035722</t>
  </si>
  <si>
    <t>52147191</t>
  </si>
  <si>
    <t>MARIA PELAEZ ROBLES</t>
  </si>
  <si>
    <t>1065122994</t>
  </si>
  <si>
    <t>DUVIS SIERRA GARCIA</t>
  </si>
  <si>
    <t>57299241</t>
  </si>
  <si>
    <t>MARYURIS BUSTAMANTE MATTOS</t>
  </si>
  <si>
    <t>39034902</t>
  </si>
  <si>
    <t>BEATRIZ MERCADO VIZCAINO</t>
  </si>
  <si>
    <t>57296668</t>
  </si>
  <si>
    <t>NORELVYS FERNANDEZ VEGA</t>
  </si>
  <si>
    <t>1129488446</t>
  </si>
  <si>
    <t>CINDY BALLESTAS CORONADO</t>
  </si>
  <si>
    <t>901346888</t>
  </si>
  <si>
    <t>GRUPO GESTIÓN EMPRESARIAL COLOMBIA S.A.S</t>
  </si>
  <si>
    <t>25887703</t>
  </si>
  <si>
    <t>LINA MONTOYA HOYOS</t>
  </si>
  <si>
    <t>1082893915</t>
  </si>
  <si>
    <t>ENNYS ROYS PEREA</t>
  </si>
  <si>
    <t>22855350</t>
  </si>
  <si>
    <t>YEN ROSALES ESCOBAR</t>
  </si>
  <si>
    <t>32811535</t>
  </si>
  <si>
    <t>FLOR PEDROZO RANGEL</t>
  </si>
  <si>
    <t>1054539415</t>
  </si>
  <si>
    <t>CLAUDIA ARANGO GONZALEZ</t>
  </si>
  <si>
    <t>1083008154</t>
  </si>
  <si>
    <t>NOHORA BARROS NAVARRO</t>
  </si>
  <si>
    <t>1047221970</t>
  </si>
  <si>
    <t>DANIELA FLOREZ JIMENEZ</t>
  </si>
  <si>
    <t>1140889112</t>
  </si>
  <si>
    <t>TATIANA PINO PAJARO</t>
  </si>
  <si>
    <t>1015394740</t>
  </si>
  <si>
    <t>LEIDY GUTIERREZ CAYCEDO</t>
  </si>
  <si>
    <t>45457195</t>
  </si>
  <si>
    <t>OFELIA FERNANDEZ VALDEZ</t>
  </si>
  <si>
    <t>36544548</t>
  </si>
  <si>
    <t>MONICA DURAN SCOTT</t>
  </si>
  <si>
    <t>MUNICIPIO DE TAME</t>
  </si>
  <si>
    <t>JULIETA MAYORGA ACUÑA</t>
  </si>
  <si>
    <t>MUNICIPIO LA PALMA CUNDINAMARCA</t>
  </si>
  <si>
    <t>MUNICIPIO DE IBAGUE</t>
  </si>
  <si>
    <t>MUNICIPIO DE NEIVA</t>
  </si>
  <si>
    <t>0,400%</t>
  </si>
  <si>
    <t>MUNICIPIO DE SINCELEJO</t>
  </si>
  <si>
    <t>64748542</t>
  </si>
  <si>
    <t>KATY GARAVITO SERRANO</t>
  </si>
  <si>
    <t>1102803517</t>
  </si>
  <si>
    <t>KAREN CONTRERAS CENTANARO</t>
  </si>
  <si>
    <t>1073327162</t>
  </si>
  <si>
    <t>KAREN AGUILAR CAMPO</t>
  </si>
  <si>
    <t>1092339525</t>
  </si>
  <si>
    <t>CINDY COLMENARES OVIEDO</t>
  </si>
  <si>
    <t>1102881960</t>
  </si>
  <si>
    <t>ANDREA DIAZ CORENA</t>
  </si>
  <si>
    <t>50710414</t>
  </si>
  <si>
    <t>NELLY MALO COVO</t>
  </si>
  <si>
    <t>1102815524</t>
  </si>
  <si>
    <t>GENNY TURIZO GENES</t>
  </si>
  <si>
    <t>1108763096</t>
  </si>
  <si>
    <t>LILIER PEREZ ORTEGA</t>
  </si>
  <si>
    <t>1102840105</t>
  </si>
  <si>
    <t>CLARIBEL MORALES CONDE</t>
  </si>
  <si>
    <t>64589262</t>
  </si>
  <si>
    <t>ELEHONORA CASTELLAR NOBLE</t>
  </si>
  <si>
    <t>1103115819</t>
  </si>
  <si>
    <t>VIVIAN VILLADIEGO TOVAR</t>
  </si>
  <si>
    <t>22802989</t>
  </si>
  <si>
    <t>ANA ALVAREZ HERNANDEZ</t>
  </si>
  <si>
    <t>73214338</t>
  </si>
  <si>
    <t>FREDY RUIZ CASTILLO</t>
  </si>
  <si>
    <t>34942797</t>
  </si>
  <si>
    <t>LEYLA ARABIA MONTIER</t>
  </si>
  <si>
    <t>900240753</t>
  </si>
  <si>
    <t>INTERNEGOCIOS S.A.S</t>
  </si>
  <si>
    <t>1101380755</t>
  </si>
  <si>
    <t>BORIS PALENCIA POLANCO</t>
  </si>
  <si>
    <t>1101820442</t>
  </si>
  <si>
    <t>BETTY LARA VASQUEZ</t>
  </si>
  <si>
    <t>33084023</t>
  </si>
  <si>
    <t>MAIRA LOPEZ SEVERICHE</t>
  </si>
  <si>
    <t>73119324</t>
  </si>
  <si>
    <t>LUIS NAVAS NEMES</t>
  </si>
  <si>
    <t>4</t>
  </si>
  <si>
    <t>800084378</t>
  </si>
  <si>
    <t>MUNICIPIO DE GUAPI</t>
  </si>
  <si>
    <t>243627001</t>
  </si>
  <si>
    <t>800096580</t>
  </si>
  <si>
    <t>MUNICIPIO DE CURUMANI</t>
  </si>
  <si>
    <t>800136458</t>
  </si>
  <si>
    <t>MUNICIPIO DE MAPIRIPAN</t>
  </si>
  <si>
    <t>890501102</t>
  </si>
  <si>
    <t>MUNICIPIO DE OCAÑA</t>
  </si>
  <si>
    <t>1096186340</t>
  </si>
  <si>
    <t>63502112</t>
  </si>
  <si>
    <t>64867441</t>
  </si>
  <si>
    <t>1098657021</t>
  </si>
  <si>
    <t>63459992</t>
  </si>
  <si>
    <t>1096225278</t>
  </si>
  <si>
    <t>1096189267</t>
  </si>
  <si>
    <t>1098630270</t>
  </si>
  <si>
    <t>901677020</t>
  </si>
  <si>
    <t>UNION TEMPORAL OUTSOURCING GIAF</t>
  </si>
  <si>
    <t>13705571</t>
  </si>
  <si>
    <t>19601269</t>
  </si>
  <si>
    <t>MUNICIPIO DE ARAUCA</t>
  </si>
  <si>
    <t>24240068</t>
  </si>
  <si>
    <t>2-01-05-01-98</t>
  </si>
  <si>
    <t>890680142</t>
  </si>
  <si>
    <t>MUNICIPIO DE VIOTA</t>
  </si>
  <si>
    <t>MUNICIPIO DE VILLAVICENCIO</t>
  </si>
  <si>
    <t>MUNICIPIO DE YOPAL</t>
  </si>
  <si>
    <t>5</t>
  </si>
  <si>
    <t>891680011</t>
  </si>
  <si>
    <t>MUNICIPIO DE QUIBDO</t>
  </si>
  <si>
    <t>KENNY MOSQUERA SALCEDO</t>
  </si>
  <si>
    <t>MUNICIPIO DE SABANALARGA ATLANTICO</t>
  </si>
  <si>
    <t>32833698</t>
  </si>
  <si>
    <t>ISABEL TORRES GONZALEZ</t>
  </si>
  <si>
    <t>800103180</t>
  </si>
  <si>
    <t>MUNICIPIO DE SAN JOSE DEL GUAVIARE</t>
  </si>
  <si>
    <t>6</t>
  </si>
  <si>
    <t>890801053</t>
  </si>
  <si>
    <t>MUNICIPIO DE MANIZALES</t>
  </si>
  <si>
    <t>MUNICIPIO DE MOCOA</t>
  </si>
  <si>
    <t>66886721</t>
  </si>
  <si>
    <t>37008197</t>
  </si>
  <si>
    <t>15571885</t>
  </si>
  <si>
    <t>41182564</t>
  </si>
  <si>
    <t>30332744</t>
  </si>
  <si>
    <t>36289289</t>
  </si>
  <si>
    <t>41182871</t>
  </si>
  <si>
    <t>69006596</t>
  </si>
  <si>
    <t>1098670647</t>
  </si>
  <si>
    <t>7722089</t>
  </si>
  <si>
    <t>1124852585</t>
  </si>
  <si>
    <t>1094945031</t>
  </si>
  <si>
    <t>1124855554</t>
  </si>
  <si>
    <t>1125408584</t>
  </si>
  <si>
    <t>35195695</t>
  </si>
  <si>
    <t>6498508</t>
  </si>
  <si>
    <t>69027104</t>
  </si>
  <si>
    <t>1124849636</t>
  </si>
  <si>
    <t>69006353</t>
  </si>
  <si>
    <t>1124866194</t>
  </si>
  <si>
    <t>18123443</t>
  </si>
  <si>
    <t>MUNICIPIO DE SAN JOSE DE CUCUTA</t>
  </si>
  <si>
    <t>Registrar Reintegro no Presupuestal</t>
  </si>
  <si>
    <t>899999302</t>
  </si>
  <si>
    <t>MUNICIPO DE LETICIA</t>
  </si>
  <si>
    <t>MUNICIPIO DE ARMENIA</t>
  </si>
  <si>
    <t>MUNICIPIO DE BUCARAMANGA</t>
  </si>
  <si>
    <t>63553127</t>
  </si>
  <si>
    <t>NAYIBE PEDRAZA CESPEDES</t>
  </si>
  <si>
    <t>0,300%</t>
  </si>
  <si>
    <t>37942092</t>
  </si>
  <si>
    <t>CARMEN SUAREZ MANTILLA</t>
  </si>
  <si>
    <t>91046770</t>
  </si>
  <si>
    <t>JECSON RUEDA PEREIRA</t>
  </si>
  <si>
    <t>1098700431</t>
  </si>
  <si>
    <t>MAYRA QUINTERO DIAZ</t>
  </si>
  <si>
    <t>1098739407</t>
  </si>
  <si>
    <t>KAREN BLANCO AYALA</t>
  </si>
  <si>
    <t>13542865</t>
  </si>
  <si>
    <t>JAVIER ROMAN ORDOÑEZ</t>
  </si>
  <si>
    <t>63252824</t>
  </si>
  <si>
    <t>CLAUDIA BEJARANO</t>
  </si>
  <si>
    <t>1095817300</t>
  </si>
  <si>
    <t>PAOLA MARTINEZ MORENO</t>
  </si>
  <si>
    <t>1098760226</t>
  </si>
  <si>
    <t>JENNY DELGADO PAREDES</t>
  </si>
  <si>
    <t>91259240</t>
  </si>
  <si>
    <t>NELSON ROMAN CASTRO</t>
  </si>
  <si>
    <t>1098647926</t>
  </si>
  <si>
    <t>JUDY MARTINEZ REYES</t>
  </si>
  <si>
    <t>SOBRETASA BOMBERIL</t>
  </si>
  <si>
    <t>RETEICA</t>
  </si>
  <si>
    <t>1121882522</t>
  </si>
  <si>
    <t>WILSON ALVARADO ALDANA</t>
  </si>
  <si>
    <t>MUNICIPIO DE MITU</t>
  </si>
  <si>
    <t>MUNICIPIO DE SOLEDAD</t>
  </si>
  <si>
    <t>26947248</t>
  </si>
  <si>
    <t>OSIRIS JIMENEZ ZAPATA</t>
  </si>
  <si>
    <t>MUNICIPIO DE TUMACO</t>
  </si>
  <si>
    <t>14</t>
  </si>
  <si>
    <t>DISTRITO ESPECIAL INDUSTRIAL Y PORTUARIO DE BARRANQUILLA</t>
  </si>
  <si>
    <t>49780639</t>
  </si>
  <si>
    <t>ANA SOLANO JORDAN</t>
  </si>
  <si>
    <t>3730363</t>
  </si>
  <si>
    <t>CRISTIAN ARTETA ALBA</t>
  </si>
  <si>
    <t>1129532631</t>
  </si>
  <si>
    <t>LORENA BAUTISTA RIQUETT</t>
  </si>
  <si>
    <t>32667925</t>
  </si>
  <si>
    <t>ELENA BUSTOS RINCON</t>
  </si>
  <si>
    <t>22640622</t>
  </si>
  <si>
    <t>NITZY FUENTES POTES</t>
  </si>
  <si>
    <t>1140837498</t>
  </si>
  <si>
    <t>SARA STRUSS MUNCKER</t>
  </si>
  <si>
    <t>32753229</t>
  </si>
  <si>
    <t>DAYANARIS MARTINEZ CARDEÑO</t>
  </si>
  <si>
    <t>1143267162</t>
  </si>
  <si>
    <t>MARIA DOMINICHETTI MONTOYA</t>
  </si>
  <si>
    <t>49755498</t>
  </si>
  <si>
    <t>SANDRA PINZON ARDILA</t>
  </si>
  <si>
    <t>1143170388</t>
  </si>
  <si>
    <t>CRISTINA CARDENAS SERANO</t>
  </si>
  <si>
    <t>45492264</t>
  </si>
  <si>
    <t>BEATRIZ HERRERA FUENTES</t>
  </si>
  <si>
    <t>ZULAY MONTAÑO CARRASCO</t>
  </si>
  <si>
    <t>32707891</t>
  </si>
  <si>
    <t>ADELAIDA SARMIENTO ESTRADA</t>
  </si>
  <si>
    <t>22384701</t>
  </si>
  <si>
    <t>ELIZABETH RENJIFO SAAVEDRA</t>
  </si>
  <si>
    <t>891500269</t>
  </si>
  <si>
    <t>MUNICIPIO DE SANTANDER DE QUILICHAO</t>
  </si>
  <si>
    <t>15</t>
  </si>
  <si>
    <t>DISTRITO ESPECIAL, TURISTICO Y CULTURAL DE RIOHACHA</t>
  </si>
  <si>
    <t>49605480</t>
  </si>
  <si>
    <t>IRLETH LOPEZ LAGO</t>
  </si>
  <si>
    <t>1118845718</t>
  </si>
  <si>
    <t>ANA RANGEL AFANADOR</t>
  </si>
  <si>
    <t>17805899</t>
  </si>
  <si>
    <t>JAIRO TORO CURIEL</t>
  </si>
  <si>
    <t>40943159</t>
  </si>
  <si>
    <t>ANA FREILE SUAREZ</t>
  </si>
  <si>
    <t>1121330155</t>
  </si>
  <si>
    <t>ADRIANA GARCIA PEÑALOZA</t>
  </si>
  <si>
    <t>49789749</t>
  </si>
  <si>
    <t>LILIBETH MOLINA OÑATE</t>
  </si>
  <si>
    <t>1192713042</t>
  </si>
  <si>
    <t>MARIA IPUANA MOLINA</t>
  </si>
  <si>
    <t>1124012555</t>
  </si>
  <si>
    <t>ISAAC RAMIREZ HERNANDEZ</t>
  </si>
  <si>
    <t>890980807</t>
  </si>
  <si>
    <t>MUNICIPIO DE GIRARDOTA</t>
  </si>
  <si>
    <t>891180077</t>
  </si>
  <si>
    <t>MUNICIPIO DE PITALITO</t>
  </si>
  <si>
    <t>MUNICIPIO DE POPAYAN</t>
  </si>
  <si>
    <t>10472737</t>
  </si>
  <si>
    <t>YAIR ORTIZ LARRAHONDO</t>
  </si>
  <si>
    <t>0,200%</t>
  </si>
  <si>
    <t>34566118</t>
  </si>
  <si>
    <t>ARELIS ENRIQUEZ PATIÑO</t>
  </si>
  <si>
    <t>25290613</t>
  </si>
  <si>
    <t>BLANCA GIL CUEVAS</t>
  </si>
  <si>
    <t>34323280</t>
  </si>
  <si>
    <t>ESTER VELASCO HUILA</t>
  </si>
  <si>
    <t>900135121</t>
  </si>
  <si>
    <t>PROYECTOS Y CONSTRUCCIONES DE OCCIDENTE S.A.</t>
  </si>
  <si>
    <t>1061711607</t>
  </si>
  <si>
    <t>CLAUDIA DELGADO PISSO</t>
  </si>
  <si>
    <t>34331302</t>
  </si>
  <si>
    <t>NANCY CHALA OROZCO</t>
  </si>
  <si>
    <t>25718251</t>
  </si>
  <si>
    <t>PAOLA SINISTERRA VIAFARA</t>
  </si>
  <si>
    <t>34503761</t>
  </si>
  <si>
    <t>PAOLA MINA ARARAT</t>
  </si>
  <si>
    <t>1061708716</t>
  </si>
  <si>
    <t>ELIANA VELASCO NAVIA</t>
  </si>
  <si>
    <t>34328343</t>
  </si>
  <si>
    <t>LADY MAZABUEL ORDOÑEZ</t>
  </si>
  <si>
    <t>25285009</t>
  </si>
  <si>
    <t>YOLIMA GOMEZ HERRERA</t>
  </si>
  <si>
    <t>1060990740</t>
  </si>
  <si>
    <t>ANGIE PINO NARVAEZ</t>
  </si>
  <si>
    <t>25278322</t>
  </si>
  <si>
    <t>VICTORIA URRUTIA ESPINOSA</t>
  </si>
  <si>
    <t>1061789290</t>
  </si>
  <si>
    <t>JEIDI JIMENEZ NARVAEZ</t>
  </si>
  <si>
    <t>1062279490</t>
  </si>
  <si>
    <t>SULLY COLLAZOS TORRES</t>
  </si>
  <si>
    <t>34603953</t>
  </si>
  <si>
    <t>SANDRA PEÑA VILLEGAS</t>
  </si>
  <si>
    <t>52396342</t>
  </si>
  <si>
    <t>JOVANNA PEÑA IBARRA</t>
  </si>
  <si>
    <t>1061734862</t>
  </si>
  <si>
    <t>LEIDY REYES SANCHEZ</t>
  </si>
  <si>
    <t>1061722572</t>
  </si>
  <si>
    <t>YINA LOPEZ</t>
  </si>
  <si>
    <t>1061693656</t>
  </si>
  <si>
    <t>VICKY BETANCUR BETANCOURT</t>
  </si>
  <si>
    <t>67028868</t>
  </si>
  <si>
    <t>SANDRA DAZA MUÑOZ</t>
  </si>
  <si>
    <t>25530990</t>
  </si>
  <si>
    <t>ISABEL CARDONA CEBALLOS</t>
  </si>
  <si>
    <t>MUNICIPIO DE VALLEDUPAR</t>
  </si>
  <si>
    <t>MUNICIPIO DE PATIA</t>
  </si>
  <si>
    <t>ANGELA CHANTRE RIVERA</t>
  </si>
  <si>
    <t>1002836886</t>
  </si>
  <si>
    <t>KAROL ANGULO IBARRA</t>
  </si>
  <si>
    <t>10546663</t>
  </si>
  <si>
    <t>carlos ochoa martinez</t>
  </si>
  <si>
    <t>DISTRITO ESPECIAL DE CIENCIA TECNOLOGIA E INNOVACION DE MEDELLIN</t>
  </si>
  <si>
    <t>MUNICIPIO DE MONTERIA</t>
  </si>
  <si>
    <t>MUNICIPIO DE APARTADO</t>
  </si>
  <si>
    <t>SANTIAGO DE CALI DISTRITO ESPECIAL, DEPORTIVO, CULTURAL, TURISTICO, EMPRESARIAL Y DE SERVICIOS</t>
  </si>
  <si>
    <t>DISTRITO TURISTICO Y CULTURAL DE CARTAGENA DE INDIAS</t>
  </si>
  <si>
    <t>MUNICIPIO DE PASTO</t>
  </si>
  <si>
    <t>BUENAVENTURA DISTRITO ESPECIAL INDUSTRIAL, PORTUARIO, BIODIVERSO Y ECOTURISTICO</t>
  </si>
  <si>
    <t>BOGOTA DISTRITO CAPITAL</t>
  </si>
  <si>
    <t>65728406</t>
  </si>
  <si>
    <t>53073184</t>
  </si>
  <si>
    <t>1032407605</t>
  </si>
  <si>
    <t>1031144554</t>
  </si>
  <si>
    <t>1030588313</t>
  </si>
  <si>
    <t>43289268</t>
  </si>
  <si>
    <t>28218455</t>
  </si>
  <si>
    <t>1018422435</t>
  </si>
  <si>
    <t>1018438888</t>
  </si>
  <si>
    <t>80025195</t>
  </si>
  <si>
    <t>1022434998</t>
  </si>
  <si>
    <t>1032371466</t>
  </si>
  <si>
    <t>1014233315</t>
  </si>
  <si>
    <t>1022335496</t>
  </si>
  <si>
    <t>1031146873</t>
  </si>
  <si>
    <t>52859454</t>
  </si>
  <si>
    <t>1032487620</t>
  </si>
  <si>
    <t>1130622451</t>
  </si>
  <si>
    <t>1015468629</t>
  </si>
  <si>
    <t>1019150400</t>
  </si>
  <si>
    <t>1082156125</t>
  </si>
  <si>
    <t>1088589803</t>
  </si>
  <si>
    <t>1032483998</t>
  </si>
  <si>
    <t>65785153</t>
  </si>
  <si>
    <t>Aprobar Solicitud de Reclasificaci?n de Deducciones</t>
  </si>
  <si>
    <t xml:space="preserve">TOTAL </t>
  </si>
  <si>
    <t xml:space="preserve">REFERENCIA </t>
  </si>
  <si>
    <t>OBSERVACION</t>
  </si>
  <si>
    <t xml:space="preserve">Revisado y Aprobado - Tesorera </t>
  </si>
  <si>
    <t>Revisado y Aprobado - Contadora</t>
  </si>
  <si>
    <t>Elaboró Tesoreria</t>
  </si>
  <si>
    <t>34322772</t>
  </si>
  <si>
    <t>DIANA COLLAZOS TINTINAGO</t>
  </si>
  <si>
    <t>25364943</t>
  </si>
  <si>
    <t>CLEMENCIA FORY BANGUERO</t>
  </si>
  <si>
    <t>326444323</t>
  </si>
  <si>
    <t>200</t>
  </si>
  <si>
    <t>Soledad  Reteica</t>
  </si>
  <si>
    <t>OP326422423</t>
  </si>
  <si>
    <t>78752519</t>
  </si>
  <si>
    <t>LUIS ALVAREZ CORREA</t>
  </si>
  <si>
    <t>1045719841</t>
  </si>
  <si>
    <t>KATHERINE LONDONO POSADA</t>
  </si>
  <si>
    <t>2231663</t>
  </si>
  <si>
    <t>IVAN CAMERO CAMACHO</t>
  </si>
  <si>
    <t>26801778</t>
  </si>
  <si>
    <t>LILIANA LOZANO NAVARRO</t>
  </si>
  <si>
    <t>57107160</t>
  </si>
  <si>
    <t>BRENDA CATALAN LINDADO</t>
  </si>
  <si>
    <t>CARLOS MOSQUERA MIRANDA</t>
  </si>
  <si>
    <t>"UNION TEMPORAL ASEO COLOMBIA 2"</t>
  </si>
  <si>
    <t>ORNELA GARRIDO ALVARADO</t>
  </si>
  <si>
    <t>FEDERICO PUELLO ROBLES</t>
  </si>
  <si>
    <t>Etiquetas de fila</t>
  </si>
  <si>
    <t>Suma de Saldo</t>
  </si>
  <si>
    <t>1000225686</t>
  </si>
  <si>
    <t>1001089080</t>
  </si>
  <si>
    <t>1001314643</t>
  </si>
  <si>
    <t>1005700445</t>
  </si>
  <si>
    <t>1007327577</t>
  </si>
  <si>
    <t>1007388602</t>
  </si>
  <si>
    <t>1010048870</t>
  </si>
  <si>
    <t>1010104005</t>
  </si>
  <si>
    <t>1010170237</t>
  </si>
  <si>
    <t>1010177895</t>
  </si>
  <si>
    <t>1010181697</t>
  </si>
  <si>
    <t>1010182922</t>
  </si>
  <si>
    <t>1010189775</t>
  </si>
  <si>
    <t>1010192871</t>
  </si>
  <si>
    <t>1010199817</t>
  </si>
  <si>
    <t>1010200839</t>
  </si>
  <si>
    <t>1010208903</t>
  </si>
  <si>
    <t>1010210400</t>
  </si>
  <si>
    <t>1010214313</t>
  </si>
  <si>
    <t>1010217483</t>
  </si>
  <si>
    <t>1010224435</t>
  </si>
  <si>
    <t>1010228735</t>
  </si>
  <si>
    <t>1010229512</t>
  </si>
  <si>
    <t>1010232950</t>
  </si>
  <si>
    <t>1010235628</t>
  </si>
  <si>
    <t>1010236123</t>
  </si>
  <si>
    <t>1012369680</t>
  </si>
  <si>
    <t>1013581308</t>
  </si>
  <si>
    <t>1013620044</t>
  </si>
  <si>
    <t>1013642331</t>
  </si>
  <si>
    <t>1013644983</t>
  </si>
  <si>
    <t>1013663935</t>
  </si>
  <si>
    <t>1013667204</t>
  </si>
  <si>
    <t>1014184078</t>
  </si>
  <si>
    <t>1014192775</t>
  </si>
  <si>
    <t>1014195805</t>
  </si>
  <si>
    <t>1014222581</t>
  </si>
  <si>
    <t>1014230068</t>
  </si>
  <si>
    <t>1014235056</t>
  </si>
  <si>
    <t>1014236707</t>
  </si>
  <si>
    <t>1014239546</t>
  </si>
  <si>
    <t>1014245140</t>
  </si>
  <si>
    <t>1014247009</t>
  </si>
  <si>
    <t>1014252256</t>
  </si>
  <si>
    <t>1014262650</t>
  </si>
  <si>
    <t>1014264458</t>
  </si>
  <si>
    <t>1014265486</t>
  </si>
  <si>
    <t>1014278048</t>
  </si>
  <si>
    <t>1014296250</t>
  </si>
  <si>
    <t>1015394485</t>
  </si>
  <si>
    <t>1015396707</t>
  </si>
  <si>
    <t>1015424373</t>
  </si>
  <si>
    <t>1015431264</t>
  </si>
  <si>
    <t>1015440960</t>
  </si>
  <si>
    <t>1015441109</t>
  </si>
  <si>
    <t>1015442717</t>
  </si>
  <si>
    <t>1015448588</t>
  </si>
  <si>
    <t>1015450002</t>
  </si>
  <si>
    <t>1015475256</t>
  </si>
  <si>
    <t>1015483140</t>
  </si>
  <si>
    <t>1016020070</t>
  </si>
  <si>
    <t>1016032456</t>
  </si>
  <si>
    <t>1016054044</t>
  </si>
  <si>
    <t>1016062798</t>
  </si>
  <si>
    <t>1016066867</t>
  </si>
  <si>
    <t>1016074208</t>
  </si>
  <si>
    <t>1016079211</t>
  </si>
  <si>
    <t>1017156447</t>
  </si>
  <si>
    <t>1017248241</t>
  </si>
  <si>
    <t>1018403449</t>
  </si>
  <si>
    <t>1018413871</t>
  </si>
  <si>
    <t>1018432050</t>
  </si>
  <si>
    <t>1018432769</t>
  </si>
  <si>
    <t>1018435569</t>
  </si>
  <si>
    <t>1018435957</t>
  </si>
  <si>
    <t>1018436257</t>
  </si>
  <si>
    <t>1018454674</t>
  </si>
  <si>
    <t>1018455338</t>
  </si>
  <si>
    <t>1018463502</t>
  </si>
  <si>
    <t>1018466440</t>
  </si>
  <si>
    <t>1018466792</t>
  </si>
  <si>
    <t>1018476693</t>
  </si>
  <si>
    <t>1018490036</t>
  </si>
  <si>
    <t>1018494720</t>
  </si>
  <si>
    <t>1018515581</t>
  </si>
  <si>
    <t>1019003896</t>
  </si>
  <si>
    <t>1019011775</t>
  </si>
  <si>
    <t>1019054512</t>
  </si>
  <si>
    <t>1019056507</t>
  </si>
  <si>
    <t>1019062150</t>
  </si>
  <si>
    <t>1019078597</t>
  </si>
  <si>
    <t>1019080396</t>
  </si>
  <si>
    <t>1019084903</t>
  </si>
  <si>
    <t>1019089128</t>
  </si>
  <si>
    <t>1019095801</t>
  </si>
  <si>
    <t>1019097996</t>
  </si>
  <si>
    <t>1019098820</t>
  </si>
  <si>
    <t>1019117467</t>
  </si>
  <si>
    <t>1019123051</t>
  </si>
  <si>
    <t>1019127290</t>
  </si>
  <si>
    <t>1019131087</t>
  </si>
  <si>
    <t>1019134812</t>
  </si>
  <si>
    <t>1019142854</t>
  </si>
  <si>
    <t>1020723681</t>
  </si>
  <si>
    <t>1020724467</t>
  </si>
  <si>
    <t>1020725796</t>
  </si>
  <si>
    <t>1020728054</t>
  </si>
  <si>
    <t>1020732235</t>
  </si>
  <si>
    <t>1020742363</t>
  </si>
  <si>
    <t>1020743685</t>
  </si>
  <si>
    <t>1020762692</t>
  </si>
  <si>
    <t>1020766323</t>
  </si>
  <si>
    <t>1020772113</t>
  </si>
  <si>
    <t>1020777033</t>
  </si>
  <si>
    <t>1020777670</t>
  </si>
  <si>
    <t>1020778175</t>
  </si>
  <si>
    <t>1020779398</t>
  </si>
  <si>
    <t>1020780691</t>
  </si>
  <si>
    <t>1020783440</t>
  </si>
  <si>
    <t>1020791639</t>
  </si>
  <si>
    <t>1020792335</t>
  </si>
  <si>
    <t>1020803808</t>
  </si>
  <si>
    <t>1020804113</t>
  </si>
  <si>
    <t>1020808684</t>
  </si>
  <si>
    <t>1020809504</t>
  </si>
  <si>
    <t>1020814925</t>
  </si>
  <si>
    <t>1020817966</t>
  </si>
  <si>
    <t>1020826902</t>
  </si>
  <si>
    <t>1020830971</t>
  </si>
  <si>
    <t>1020831244</t>
  </si>
  <si>
    <t>1020841639</t>
  </si>
  <si>
    <t>1022367874</t>
  </si>
  <si>
    <t>1022373918</t>
  </si>
  <si>
    <t>1022374966</t>
  </si>
  <si>
    <t>1022380187</t>
  </si>
  <si>
    <t>1022383879</t>
  </si>
  <si>
    <t>1022384707</t>
  </si>
  <si>
    <t>1022950579</t>
  </si>
  <si>
    <t>1022969306</t>
  </si>
  <si>
    <t>1023016157</t>
  </si>
  <si>
    <t>1023909932</t>
  </si>
  <si>
    <t>1023912516</t>
  </si>
  <si>
    <t>1023922329</t>
  </si>
  <si>
    <t>1023925789</t>
  </si>
  <si>
    <t>1023942307</t>
  </si>
  <si>
    <t>1024505414</t>
  </si>
  <si>
    <t>1024513597</t>
  </si>
  <si>
    <t>1024518146</t>
  </si>
  <si>
    <t>1024551393</t>
  </si>
  <si>
    <t>1024556951</t>
  </si>
  <si>
    <t>1024558150</t>
  </si>
  <si>
    <t>1024588713</t>
  </si>
  <si>
    <t>1026260312</t>
  </si>
  <si>
    <t>1026266464</t>
  </si>
  <si>
    <t>1026286746</t>
  </si>
  <si>
    <t>1026295344</t>
  </si>
  <si>
    <t>1026303212</t>
  </si>
  <si>
    <t>1026558438</t>
  </si>
  <si>
    <t>1026562438</t>
  </si>
  <si>
    <t>1026563391</t>
  </si>
  <si>
    <t>1026568638</t>
  </si>
  <si>
    <t>1026569969</t>
  </si>
  <si>
    <t>1026574078</t>
  </si>
  <si>
    <t>1026584055</t>
  </si>
  <si>
    <t>1026586873</t>
  </si>
  <si>
    <t>1030590013</t>
  </si>
  <si>
    <t>1030600360</t>
  </si>
  <si>
    <t>1030615142</t>
  </si>
  <si>
    <t>1030690269</t>
  </si>
  <si>
    <t>1031147082</t>
  </si>
  <si>
    <t>1031423108</t>
  </si>
  <si>
    <t>1032377277</t>
  </si>
  <si>
    <t>1032406876</t>
  </si>
  <si>
    <t>1032423727</t>
  </si>
  <si>
    <t>1032427573</t>
  </si>
  <si>
    <t>1032433275</t>
  </si>
  <si>
    <t>1032438994</t>
  </si>
  <si>
    <t>1032439856</t>
  </si>
  <si>
    <t>1032440006</t>
  </si>
  <si>
    <t>1032443774</t>
  </si>
  <si>
    <t>1032445276</t>
  </si>
  <si>
    <t>1032446566</t>
  </si>
  <si>
    <t>1032451778</t>
  </si>
  <si>
    <t>1032454645</t>
  </si>
  <si>
    <t>1032454929</t>
  </si>
  <si>
    <t>1032457364</t>
  </si>
  <si>
    <t>1032458218</t>
  </si>
  <si>
    <t>1032459192</t>
  </si>
  <si>
    <t>1032464029</t>
  </si>
  <si>
    <t>1032485469</t>
  </si>
  <si>
    <t>1032488691</t>
  </si>
  <si>
    <t>1032494087</t>
  </si>
  <si>
    <t>1032497660</t>
  </si>
  <si>
    <t>1032501894</t>
  </si>
  <si>
    <t>1033738130</t>
  </si>
  <si>
    <t>1033804157</t>
  </si>
  <si>
    <t>1037578307</t>
  </si>
  <si>
    <t>1039457375</t>
  </si>
  <si>
    <t>1044428256</t>
  </si>
  <si>
    <t>1047420552</t>
  </si>
  <si>
    <t>1047428688</t>
  </si>
  <si>
    <t>1052395259</t>
  </si>
  <si>
    <t>1053820711</t>
  </si>
  <si>
    <t>1053827992</t>
  </si>
  <si>
    <t>1055247451</t>
  </si>
  <si>
    <t>1061533890</t>
  </si>
  <si>
    <t>1061735646</t>
  </si>
  <si>
    <t>1063294891</t>
  </si>
  <si>
    <t>1064488437</t>
  </si>
  <si>
    <t>1065595684</t>
  </si>
  <si>
    <t>1065842434</t>
  </si>
  <si>
    <t>1069099872</t>
  </si>
  <si>
    <t>1070615167</t>
  </si>
  <si>
    <t>1070953659</t>
  </si>
  <si>
    <t>1072423829</t>
  </si>
  <si>
    <t>1072651441</t>
  </si>
  <si>
    <t>1072668538</t>
  </si>
  <si>
    <t>1072714204</t>
  </si>
  <si>
    <t>1072748734</t>
  </si>
  <si>
    <t>1075660701</t>
  </si>
  <si>
    <t>1077035865</t>
  </si>
  <si>
    <t>1081594157</t>
  </si>
  <si>
    <t>1082902074</t>
  </si>
  <si>
    <t>1083010550</t>
  </si>
  <si>
    <t>1085296013</t>
  </si>
  <si>
    <t>1085303462</t>
  </si>
  <si>
    <t>1088270551</t>
  </si>
  <si>
    <t>1090363337</t>
  </si>
  <si>
    <t>1090393318</t>
  </si>
  <si>
    <t>1090413360</t>
  </si>
  <si>
    <t>1094959309</t>
  </si>
  <si>
    <t>1094962884</t>
  </si>
  <si>
    <t>1095810204</t>
  </si>
  <si>
    <t>1096224881</t>
  </si>
  <si>
    <t>1098637171</t>
  </si>
  <si>
    <t>1098652528</t>
  </si>
  <si>
    <t>1098671924</t>
  </si>
  <si>
    <t>1098680848</t>
  </si>
  <si>
    <t>1102798987</t>
  </si>
  <si>
    <t>1107062370</t>
  </si>
  <si>
    <t>1110470673</t>
  </si>
  <si>
    <t>1112490914</t>
  </si>
  <si>
    <t>1121905312</t>
  </si>
  <si>
    <t>1121949616</t>
  </si>
  <si>
    <t>1127597384</t>
  </si>
  <si>
    <t>1128269809</t>
  </si>
  <si>
    <t>1128271013</t>
  </si>
  <si>
    <t>1128274374</t>
  </si>
  <si>
    <t>1128390352</t>
  </si>
  <si>
    <t>1130608112</t>
  </si>
  <si>
    <t>1130622822</t>
  </si>
  <si>
    <t>1130626872</t>
  </si>
  <si>
    <t>11389969</t>
  </si>
  <si>
    <t>1140817096</t>
  </si>
  <si>
    <t>1140845105</t>
  </si>
  <si>
    <t>1140887371</t>
  </si>
  <si>
    <t>1143358613</t>
  </si>
  <si>
    <t>1144054136</t>
  </si>
  <si>
    <t>1144139979</t>
  </si>
  <si>
    <t>1144178617</t>
  </si>
  <si>
    <t>1151943771</t>
  </si>
  <si>
    <t>1192800914</t>
  </si>
  <si>
    <t>12133508</t>
  </si>
  <si>
    <t>1233494224</t>
  </si>
  <si>
    <t>1233692926</t>
  </si>
  <si>
    <t>13278183</t>
  </si>
  <si>
    <t>14466429</t>
  </si>
  <si>
    <t>14885499</t>
  </si>
  <si>
    <t>17149746</t>
  </si>
  <si>
    <t>17645411</t>
  </si>
  <si>
    <t>19420174</t>
  </si>
  <si>
    <t>25470654</t>
  </si>
  <si>
    <t>28540211</t>
  </si>
  <si>
    <t>29284574</t>
  </si>
  <si>
    <t>29363000</t>
  </si>
  <si>
    <t>2955984</t>
  </si>
  <si>
    <t>29820841</t>
  </si>
  <si>
    <t>30081755</t>
  </si>
  <si>
    <t>3182855</t>
  </si>
  <si>
    <t>31998704</t>
  </si>
  <si>
    <t>32563070</t>
  </si>
  <si>
    <t>34316716</t>
  </si>
  <si>
    <t>34327337</t>
  </si>
  <si>
    <t>34331514</t>
  </si>
  <si>
    <t>3438641</t>
  </si>
  <si>
    <t>35198796</t>
  </si>
  <si>
    <t>35426287</t>
  </si>
  <si>
    <t>36695072</t>
  </si>
  <si>
    <t>37754537</t>
  </si>
  <si>
    <t>38235772</t>
  </si>
  <si>
    <t>40081829</t>
  </si>
  <si>
    <t>41718241</t>
  </si>
  <si>
    <t>42868167</t>
  </si>
  <si>
    <t>43086177</t>
  </si>
  <si>
    <t>43254268</t>
  </si>
  <si>
    <t>43263248</t>
  </si>
  <si>
    <t>43601407</t>
  </si>
  <si>
    <t>46644052</t>
  </si>
  <si>
    <t>479718</t>
  </si>
  <si>
    <t>51595689</t>
  </si>
  <si>
    <t>51652440</t>
  </si>
  <si>
    <t>51718636</t>
  </si>
  <si>
    <t>51821404</t>
  </si>
  <si>
    <t>51910412</t>
  </si>
  <si>
    <t>51965066</t>
  </si>
  <si>
    <t>52111719</t>
  </si>
  <si>
    <t>52119437</t>
  </si>
  <si>
    <t>52147204</t>
  </si>
  <si>
    <t>52147213</t>
  </si>
  <si>
    <t>52252544</t>
  </si>
  <si>
    <t>52259153</t>
  </si>
  <si>
    <t>52262754</t>
  </si>
  <si>
    <t>52318862</t>
  </si>
  <si>
    <t>52323982</t>
  </si>
  <si>
    <t>52372895</t>
  </si>
  <si>
    <t>52422778</t>
  </si>
  <si>
    <t>52422979</t>
  </si>
  <si>
    <t>52427989</t>
  </si>
  <si>
    <t>52502451</t>
  </si>
  <si>
    <t>52525272</t>
  </si>
  <si>
    <t>52538844</t>
  </si>
  <si>
    <t>52585306</t>
  </si>
  <si>
    <t>52703801</t>
  </si>
  <si>
    <t>52707482</t>
  </si>
  <si>
    <t>52731972</t>
  </si>
  <si>
    <t>52757316</t>
  </si>
  <si>
    <t>52765444</t>
  </si>
  <si>
    <t>52766711</t>
  </si>
  <si>
    <t>52777034</t>
  </si>
  <si>
    <t>52780731</t>
  </si>
  <si>
    <t>52834066</t>
  </si>
  <si>
    <t>52834699</t>
  </si>
  <si>
    <t>52840613</t>
  </si>
  <si>
    <t>52843603</t>
  </si>
  <si>
    <t>52902745</t>
  </si>
  <si>
    <t>52915399</t>
  </si>
  <si>
    <t>52955333</t>
  </si>
  <si>
    <t>52964158</t>
  </si>
  <si>
    <t>52967222</t>
  </si>
  <si>
    <t>52967888</t>
  </si>
  <si>
    <t>52969670</t>
  </si>
  <si>
    <t>52982461</t>
  </si>
  <si>
    <t>52985088</t>
  </si>
  <si>
    <t>52999623</t>
  </si>
  <si>
    <t>53040968</t>
  </si>
  <si>
    <t>53052132</t>
  </si>
  <si>
    <t>53105835</t>
  </si>
  <si>
    <t>53114918</t>
  </si>
  <si>
    <t>53116990</t>
  </si>
  <si>
    <t>53167219</t>
  </si>
  <si>
    <t>55179975</t>
  </si>
  <si>
    <t>60406329</t>
  </si>
  <si>
    <t>63534580</t>
  </si>
  <si>
    <t>71380319</t>
  </si>
  <si>
    <t>73007057</t>
  </si>
  <si>
    <t>73212927</t>
  </si>
  <si>
    <t>74372031</t>
  </si>
  <si>
    <t>75102855</t>
  </si>
  <si>
    <t>7733077</t>
  </si>
  <si>
    <t>78296828</t>
  </si>
  <si>
    <t>79341112</t>
  </si>
  <si>
    <t>79342826</t>
  </si>
  <si>
    <t>79385559</t>
  </si>
  <si>
    <t>79421806</t>
  </si>
  <si>
    <t>79455620</t>
  </si>
  <si>
    <t>79519443</t>
  </si>
  <si>
    <t>79628458</t>
  </si>
  <si>
    <t>79648841</t>
  </si>
  <si>
    <t>79694997</t>
  </si>
  <si>
    <t>79718394</t>
  </si>
  <si>
    <t>79724333</t>
  </si>
  <si>
    <t>79729771</t>
  </si>
  <si>
    <t>79786389</t>
  </si>
  <si>
    <t>79797614</t>
  </si>
  <si>
    <t>79842651</t>
  </si>
  <si>
    <t>79869667</t>
  </si>
  <si>
    <t>79875010</t>
  </si>
  <si>
    <t>79884682</t>
  </si>
  <si>
    <t>79946077</t>
  </si>
  <si>
    <t>800075003</t>
  </si>
  <si>
    <t>800087565</t>
  </si>
  <si>
    <t>800189921</t>
  </si>
  <si>
    <t>80040654</t>
  </si>
  <si>
    <t>80041915</t>
  </si>
  <si>
    <t>80073796</t>
  </si>
  <si>
    <t>80076374</t>
  </si>
  <si>
    <t>80097877</t>
  </si>
  <si>
    <t>80115565</t>
  </si>
  <si>
    <t>80124929</t>
  </si>
  <si>
    <t>80133142</t>
  </si>
  <si>
    <t>80136092</t>
  </si>
  <si>
    <t>80164938</t>
  </si>
  <si>
    <t>80198799</t>
  </si>
  <si>
    <t>80218028</t>
  </si>
  <si>
    <t>80222209</t>
  </si>
  <si>
    <t>80235369</t>
  </si>
  <si>
    <t>80237889</t>
  </si>
  <si>
    <t>80350842</t>
  </si>
  <si>
    <t>80756366</t>
  </si>
  <si>
    <t>80766099</t>
  </si>
  <si>
    <t>80768281</t>
  </si>
  <si>
    <t>80768828</t>
  </si>
  <si>
    <t>80774028</t>
  </si>
  <si>
    <t>80795718</t>
  </si>
  <si>
    <t>80815191</t>
  </si>
  <si>
    <t>80850333</t>
  </si>
  <si>
    <t>80874467</t>
  </si>
  <si>
    <t>80926841</t>
  </si>
  <si>
    <t>830005448</t>
  </si>
  <si>
    <t>830037946</t>
  </si>
  <si>
    <t>830071528</t>
  </si>
  <si>
    <t>830077380</t>
  </si>
  <si>
    <t>830142047</t>
  </si>
  <si>
    <t>85474462</t>
  </si>
  <si>
    <t>860068255</t>
  </si>
  <si>
    <t>860512149</t>
  </si>
  <si>
    <t>87064185</t>
  </si>
  <si>
    <t>900025740</t>
  </si>
  <si>
    <t>900444852</t>
  </si>
  <si>
    <t>900514791</t>
  </si>
  <si>
    <t>900946743</t>
  </si>
  <si>
    <t>901259777</t>
  </si>
  <si>
    <t>901268698</t>
  </si>
  <si>
    <t>901577862</t>
  </si>
  <si>
    <t>91287411</t>
  </si>
  <si>
    <t>93380376</t>
  </si>
  <si>
    <t>94372396</t>
  </si>
  <si>
    <t>(en blanco)</t>
  </si>
  <si>
    <t>Total general</t>
  </si>
  <si>
    <t>1018406707</t>
  </si>
  <si>
    <t>1018407470</t>
  </si>
  <si>
    <t>1033820902</t>
  </si>
  <si>
    <t>1121507452</t>
  </si>
  <si>
    <t>80006306</t>
  </si>
  <si>
    <t>80243354</t>
  </si>
  <si>
    <t>80851069</t>
  </si>
  <si>
    <t>901227996</t>
  </si>
  <si>
    <t>94432911</t>
  </si>
  <si>
    <t>Prouniversidad de la Amazonia</t>
  </si>
  <si>
    <t>MUNICIPIO DE PEREIRA</t>
  </si>
  <si>
    <t>BARRANQUILLA</t>
  </si>
  <si>
    <t>RIOHACHA</t>
  </si>
  <si>
    <t>PATIA</t>
  </si>
  <si>
    <t>SABANALARGA</t>
  </si>
  <si>
    <t>NOVIEMBRE</t>
  </si>
  <si>
    <t>52260291</t>
  </si>
  <si>
    <t>SANDRA RODRIGUEZ BERRIO</t>
  </si>
  <si>
    <t>2-01-05-01-99</t>
  </si>
  <si>
    <t>1098654349</t>
  </si>
  <si>
    <t>23151420</t>
  </si>
  <si>
    <t>18925205</t>
  </si>
  <si>
    <t>52781717</t>
  </si>
  <si>
    <t>LUZ ROJAS CASTAÑEDA</t>
  </si>
  <si>
    <t>7924282</t>
  </si>
  <si>
    <t>JOSE FLOREZ NIÑO</t>
  </si>
  <si>
    <t>1096249185</t>
  </si>
  <si>
    <t>JOSE CIFUENTES VELEZ</t>
  </si>
  <si>
    <t>1040495178</t>
  </si>
  <si>
    <t>MARIA BARRERA MENESES</t>
  </si>
  <si>
    <t>71368157</t>
  </si>
  <si>
    <t>JORGE EVAN LOPEZ</t>
  </si>
  <si>
    <t>1075234010</t>
  </si>
  <si>
    <t>CRISTHIAN ZAMBRANO ZAMBRANO</t>
  </si>
  <si>
    <t>1061821643</t>
  </si>
  <si>
    <t>VANESSA ROJAS LÓPEZ</t>
  </si>
  <si>
    <t>18145480</t>
  </si>
  <si>
    <t>JOSE JAJOY PAI</t>
  </si>
  <si>
    <t>1088334127</t>
  </si>
  <si>
    <t>69020131</t>
  </si>
  <si>
    <t>76263519</t>
  </si>
  <si>
    <t>JESUS CORREA OBANDO</t>
  </si>
  <si>
    <t>14699365</t>
  </si>
  <si>
    <t>ALEXANDER MERA MEZU</t>
  </si>
  <si>
    <t>1067461781</t>
  </si>
  <si>
    <t>JOHN CARVAJAL TORRES</t>
  </si>
  <si>
    <t>25292854</t>
  </si>
  <si>
    <t>MAGALLY PAREDES VIDAL</t>
  </si>
  <si>
    <t>1082890218</t>
  </si>
  <si>
    <t>YAMILETH FLORIAN MARTINEZ</t>
  </si>
  <si>
    <t>1051818663</t>
  </si>
  <si>
    <t>AURA CAMARGO MERCADO</t>
  </si>
  <si>
    <t>1127391548</t>
  </si>
  <si>
    <t>DANNY RAMÍREZ SALAMANCA</t>
  </si>
  <si>
    <t>1102880181</t>
  </si>
  <si>
    <t>RAUL ALVAREZ LEZAMA</t>
  </si>
  <si>
    <t>22868990</t>
  </si>
  <si>
    <t>LORENA ARRIETA GARCIA</t>
  </si>
  <si>
    <t>46382213</t>
  </si>
  <si>
    <t>DIANA PARRA OLIVEROS</t>
  </si>
  <si>
    <t>72210762</t>
  </si>
  <si>
    <t>1052072982</t>
  </si>
  <si>
    <t>JOSE ARRIETA FIGUEROA</t>
  </si>
  <si>
    <t>1044430875</t>
  </si>
  <si>
    <t>CRISTIAN CARVAJAL FIGUEROA</t>
  </si>
  <si>
    <t>55226018</t>
  </si>
  <si>
    <t>ANGELA CARVAJALINO GARRIDO</t>
  </si>
  <si>
    <t>0</t>
  </si>
  <si>
    <t>91524764</t>
  </si>
  <si>
    <t>LUIS BOHORQUEZ HURTADO</t>
  </si>
  <si>
    <t>890207305</t>
  </si>
  <si>
    <t>1098741626</t>
  </si>
  <si>
    <t>SILVIA VALERO BAYONA</t>
  </si>
  <si>
    <t>1098790015</t>
  </si>
  <si>
    <t>CARLOS MALDONADO RAMÍREZ</t>
  </si>
  <si>
    <t>77166514</t>
  </si>
  <si>
    <t>NORGE RAMIREZ BENAVIDES</t>
  </si>
  <si>
    <t>422343823</t>
  </si>
  <si>
    <t>OP422343823</t>
  </si>
  <si>
    <t xml:space="preserve">POPAYAN </t>
  </si>
  <si>
    <t>OP422343123</t>
  </si>
  <si>
    <t>OP421896323</t>
  </si>
  <si>
    <t>OP406036623</t>
  </si>
  <si>
    <t>SOLEDAD</t>
  </si>
  <si>
    <t>OP422293923</t>
  </si>
  <si>
    <t xml:space="preserve">PUERTO CARREÑO </t>
  </si>
  <si>
    <t>OP420223923</t>
  </si>
  <si>
    <t>BUCARAMANGA</t>
  </si>
  <si>
    <t>OP416071223</t>
  </si>
  <si>
    <t>TUNJA</t>
  </si>
  <si>
    <t>OP422294523</t>
  </si>
  <si>
    <t>INIRIDA</t>
  </si>
  <si>
    <t>OP420224723</t>
  </si>
  <si>
    <t>OP416074523</t>
  </si>
  <si>
    <t>POSITIVA COMPAÑIA DE SEGUROS S. A.</t>
  </si>
  <si>
    <t>INSTITUTO HUILENSE DE LA CULTURA</t>
  </si>
  <si>
    <t>ENTIDAD PROMOTORA DE SALUD SANITAS S A S</t>
  </si>
  <si>
    <t>ADMINISTRADORA COLOMBIANA DE PENSIONES COLPENSIONES</t>
  </si>
  <si>
    <t>ASOCIACION DE CABILDOS INDIGENAS DEL CESAR Y GUAJIRA DUSAKAWI EPS-I</t>
  </si>
  <si>
    <t>ADMINISTRADORA DE LOS RECURSOS DEL SISTEMA GENERAL DE SEGURIDAD SOCIAL EN SALUD</t>
  </si>
  <si>
    <t>NUEVA EMPRESA PROMOTORA DE SALUD S.A.</t>
  </si>
  <si>
    <t>ASOCIACION INDIGENA DEL CAUCA AIC EPS-INDIGENA</t>
  </si>
  <si>
    <t>CAJACOPI EPS S.A.S.</t>
  </si>
  <si>
    <t>SALUD TOTAL ENTIDAD PROMOTORA DE SALUD DEL REGIMEN CONTRIBUTIVO Y DEL REGIMEN SUBSIDIADO S A</t>
  </si>
  <si>
    <t>ALIANSALUD ENTIDAD PROMOTORA DE SALUD S.A. PERO TAMBIEN PODRA UTILIZAR LAS DENOMINACIONES ALIANSALUD ENTIDAD PROMOTORA DE SALUD Y/O ALIANSALUD EPS S.A Y/O ALIANSALUD EPS</t>
  </si>
  <si>
    <t>ASOCIACION MUTUAL SER EMPRESA SOLIDARIA DE SALUD, ENTIDAD PROMOTORA DE SALUD. MUTUAL SER EPS</t>
  </si>
  <si>
    <t>COOSALUD ENTIDAD PROMOTORA DE SALUD S.A.</t>
  </si>
  <si>
    <t>EPS SURAMERICANA S. A</t>
  </si>
  <si>
    <t>ENTIDAD PROMOTORA DE SALUD FAMISANAR S A S</t>
  </si>
  <si>
    <t>ENTIDAD PROMOTORA DE SALUD SERVICIO OCCIDENTAL DE SALUD S.A. S.O.S.</t>
  </si>
  <si>
    <t>CAJA DE COMPENSACION FAMILIAR COMPENSAR</t>
  </si>
  <si>
    <t>SKANDIA FONDO DE PENSIONES OBLIGATORIAS-MODERADO</t>
  </si>
  <si>
    <t>FONDO DE PENSIONES OBLIGATORIAS PROTECCION MODERADO</t>
  </si>
  <si>
    <t>FONDO DE PENSIONES OBLIGATORIAS PORVENIR MODERADO</t>
  </si>
  <si>
    <t>FONDO DE PENSIONES OBLIGATORIAS COLFONDOS MODERADO</t>
  </si>
  <si>
    <t>BANCO AGRARIO DE COLOMBIA S.A.</t>
  </si>
  <si>
    <t>U.A.E. DIRECCION DE IMPUESTOS Y ADUANAS NACIONALES</t>
  </si>
  <si>
    <t>SINDICATO NACIONAL DE SERVIDORES PUBLICOS DE LA UNIDAD PARA LA ATENCION Y REPARACION INTEGRAL A LAS VICTIMAS "SINTRAUARIV"</t>
  </si>
  <si>
    <t>MUNICIPIO EL CHARCO</t>
  </si>
  <si>
    <t>CONCEJO MPAL. DE TAME</t>
  </si>
  <si>
    <t>MUNICIPIO DE SABANALARGA</t>
  </si>
  <si>
    <t>MUNICIPIO DE GRANADA</t>
  </si>
  <si>
    <t>Alcaldia de QUIBDO</t>
  </si>
  <si>
    <t>359505123</t>
  </si>
  <si>
    <t>MUNICIPIO DE PUERTO CARREÑO</t>
  </si>
  <si>
    <t>UNIDAD ADMINISTRATIVA ESPECIAL DE ATENCION Y REPARACION INTEGRAL A LAS VICTIMAS</t>
  </si>
  <si>
    <t>384395723</t>
  </si>
  <si>
    <t>384392023</t>
  </si>
  <si>
    <t>386880023</t>
  </si>
  <si>
    <t>MUNICIPIO DE SAN ONOFRE</t>
  </si>
  <si>
    <t>403351523</t>
  </si>
  <si>
    <t>CAPITAL SALUD ENTIDAD PROMOTORA DE SALUD DEL REGIMEN SUBSIDIADO S.A.S.</t>
  </si>
  <si>
    <t>CAJA DE COMPENSACION FAMILIAR DEL CHOCO</t>
  </si>
  <si>
    <t>CAJA DE COMPENSACION FAMILIAR CAMPESINA COMCAJA</t>
  </si>
  <si>
    <t>CAJA DE COMPENSACION FAMILIAR DE LA GUAJIRA</t>
  </si>
  <si>
    <t>CAJA DE COMPENSACION FAMILIAR DE NARIÑO</t>
  </si>
  <si>
    <t>CAJA DE COMPENSACION FAMILIAR DE CASANARE</t>
  </si>
  <si>
    <t>CAJA DE COMPENSACION FAMILIAR COMFAMILIAR ATLANTICO</t>
  </si>
  <si>
    <t>CAJA DE COMPENSACION FAMILIAR DEL AMAZONAS</t>
  </si>
  <si>
    <t>CAJA DE COMPENSACION FAMILIAR DE ARAUCA</t>
  </si>
  <si>
    <t>CAJA DE COMPENSACION FAMILIAR DEL CAUCA</t>
  </si>
  <si>
    <t>CAJA DE COMPENSACION FAMILIAR DE ANTIOQUIA COMFAMA</t>
  </si>
  <si>
    <t>CAJA DE COMPENSACION FAMILIAR DE CALDAS</t>
  </si>
  <si>
    <t>CAJA DE COMPENSACION FAMILIAR DEL ORIENTE COLOMBIANO COMFAORIENTE</t>
  </si>
  <si>
    <t>CAJA DE COMPENSACION FAMILIAR DE RISARALDA</t>
  </si>
  <si>
    <t>CAJA DE COMPENSACION FAMILIAR DEL PUTUMAYO</t>
  </si>
  <si>
    <t>CAJA DE COMPENSACION FAMILIAR COMFENALCO ANTIOQUIA</t>
  </si>
  <si>
    <t>CAJA DE COMPENSACION FAMILIAR DE BOYACA COMFABOY</t>
  </si>
  <si>
    <t>CAJA DE COMPENSACION FAMILIAR DE CORDOBA COMFACOR</t>
  </si>
  <si>
    <t>CAJA DE COMPENSACION FAMILIAR COMFENALCO SANTANDER</t>
  </si>
  <si>
    <t>CAJA DE COMPENSACION FAMILIAR COFREM</t>
  </si>
  <si>
    <t>CAJA DE COMPENSACION FAMILIAR DEL CAQUETA</t>
  </si>
  <si>
    <t>CAJA DE COMPENSACION FAMILIAR DEL MAGDALENA</t>
  </si>
  <si>
    <t>CAJA DE COMPENSACION FAMILIAR DE FENALCO - ANDI COMFENALCO CARTAGENA</t>
  </si>
  <si>
    <t>CAJA DE COMPENSACION FAMILIAR DEL HUILA</t>
  </si>
  <si>
    <t>CAJA DE COMPENSACION FAMILIAR DE SUCRE</t>
  </si>
  <si>
    <t>CAJA DE COMPENSACION FAMILIAR DEL VALLE DEL CAUCA - COMFAMILIAR ANDI - COMFANDI</t>
  </si>
  <si>
    <t>CAJA DE COMPENSACION FAMILIAR DEL CESAR COMFACESAR</t>
  </si>
  <si>
    <t>CAJA DE COMPENSACION FAMILIAR DE FENALCO COMFENALCO QUINDIO</t>
  </si>
  <si>
    <t>CAJA DE COMPENSACION FAMILIAR DE FENALCO DEL TOLIMA - COMFENALCO</t>
  </si>
  <si>
    <t>CAJA SANTANDEREANA DE SUBSIDIO FAMILIAR CAJASAN</t>
  </si>
  <si>
    <t>SERVICIO NACIONAL DE APRENDIZAJE</t>
  </si>
  <si>
    <t>INSTITUTO COLOMBIANO DE BIENESTAR FAMILIAR</t>
  </si>
  <si>
    <t>409283623</t>
  </si>
  <si>
    <t>416198923</t>
  </si>
  <si>
    <t>422291923</t>
  </si>
  <si>
    <t>OP409283623</t>
  </si>
  <si>
    <t>OP403351523</t>
  </si>
  <si>
    <t>SARAVENA</t>
  </si>
  <si>
    <t>OP416198923</t>
  </si>
  <si>
    <t>BARRANCABERMEJA</t>
  </si>
  <si>
    <t>OP412178023</t>
  </si>
  <si>
    <t xml:space="preserve">SINCELEJO </t>
  </si>
  <si>
    <t>3413610</t>
  </si>
  <si>
    <t>41-04-00-00M</t>
  </si>
  <si>
    <t>OP422291923</t>
  </si>
  <si>
    <t>SANTA MARTA</t>
  </si>
  <si>
    <t>OP422294823</t>
  </si>
  <si>
    <t xml:space="preserve">FLORENCIA </t>
  </si>
  <si>
    <t>OP422293523</t>
  </si>
  <si>
    <t>CAQUETA ESTAMPILLA PRO UNIVERSIDAD</t>
  </si>
  <si>
    <t>OP401672723</t>
  </si>
  <si>
    <t>TAME RECLASIFICACION PENDIENTE</t>
  </si>
  <si>
    <t>OP426531523</t>
  </si>
  <si>
    <t>ASECOLBAS</t>
  </si>
  <si>
    <t>CAQUETA ESTAMPILLA PRO UNIVERSIDAD OBLIGADO NO PGADO DENTRO DEL MES</t>
  </si>
  <si>
    <t>RETEICA FLORENCIA OBLIGADO NO PAGADO DENTRO DEL MES</t>
  </si>
  <si>
    <t>MUNICIPIOS OBLIGADOS Y NO PAGADO EN NOVIEMBRE</t>
  </si>
  <si>
    <t>MUNICIPIOS PENDIENTES POR DECLARAR</t>
  </si>
  <si>
    <t xml:space="preserve">RETEICA BIMESTRAL </t>
  </si>
  <si>
    <t>RETEICA CONTRATISTAS OBLIGADOS NOVIEMBRE PAGOS DICIEMBRE</t>
  </si>
  <si>
    <t>RETEICA PROVEEDORES OBLIGADO Y NO PAGADO EN EL MES</t>
  </si>
  <si>
    <t>OLGA LUCIA COLLAZOS</t>
  </si>
  <si>
    <t xml:space="preserve">MIREYI VARGAS OLIVEROS </t>
  </si>
  <si>
    <t xml:space="preserve">JHON EDISON NAVARRO </t>
  </si>
  <si>
    <t xml:space="preserve">OSCAR EDUARDO GARZON </t>
  </si>
  <si>
    <t>Elaboró Contabilidad</t>
  </si>
  <si>
    <t>MARIBEL CABALLERO ZEA</t>
  </si>
  <si>
    <t>Elaboró Contabilidada</t>
  </si>
  <si>
    <t>INMOBILIARIA ESTEBAN RIOS S,A,S,</t>
  </si>
  <si>
    <t>REINTEGRO</t>
  </si>
  <si>
    <t xml:space="preserve">BUCARAMANGA POR BOMBERIL </t>
  </si>
  <si>
    <t>OP401673923</t>
  </si>
  <si>
    <t>PROCESO GESTIÓN FINANCIERA Y CONTABLE</t>
  </si>
  <si>
    <t>PROCEDIMIENTO TRÁMITE DE PAGO</t>
  </si>
  <si>
    <t>Pág 1 de 1</t>
  </si>
  <si>
    <t>BENEFICIARIO DE DUCCION</t>
  </si>
  <si>
    <t>PERIODO:</t>
  </si>
  <si>
    <t>VIGENCIA:</t>
  </si>
  <si>
    <t>FECHA DE ELABORACIÓN:</t>
  </si>
  <si>
    <t>No.</t>
  </si>
  <si>
    <r>
      <rPr>
        <b/>
        <sz val="12"/>
        <color theme="0" tint="-0.499984740745262"/>
        <rFont val="Arial Narrow"/>
        <family val="2"/>
      </rPr>
      <t>Cuenta Contable:</t>
    </r>
    <r>
      <rPr>
        <sz val="12"/>
        <color theme="0" tint="-0.499984740745262"/>
        <rFont val="Arial Narrow"/>
        <family val="2"/>
      </rPr>
      <t xml:space="preserve"> Identifica la cuenta, sub-cuenta y auxiliar de acuerdo al Catálogo General de Cuentas que debe ser conciliada. Se pueden adicionar las filas necesarias.</t>
    </r>
  </si>
  <si>
    <r>
      <rPr>
        <b/>
        <sz val="12"/>
        <color theme="0" tint="-0.499984740745262"/>
        <rFont val="Arial Narrow"/>
        <family val="2"/>
      </rPr>
      <t xml:space="preserve">Beneficiario de deducción : </t>
    </r>
    <r>
      <rPr>
        <sz val="12"/>
        <color theme="0" tint="-0.499984740745262"/>
        <rFont val="Arial Narrow"/>
        <family val="2"/>
      </rPr>
      <t>Indique el nombre del Distrito, Departamente o Municipio al cual se le apliacará el pago.</t>
    </r>
  </si>
  <si>
    <r>
      <t xml:space="preserve">NIT: </t>
    </r>
    <r>
      <rPr>
        <sz val="12"/>
        <color theme="0" tint="-0.499984740745262"/>
        <rFont val="Arial Narrow"/>
        <family val="2"/>
      </rPr>
      <t xml:space="preserve">Diligenciar sin guiones ni puntos o comas y sin digito de verificación el número de documento de identidad del Distrito, Departamento o Municipio al cual se le aplicará el pago. </t>
    </r>
  </si>
  <si>
    <t>RETENCION CEN DEDUCCIONES</t>
  </si>
  <si>
    <r>
      <t xml:space="preserve">Valor Retención ICA Contabilidad: </t>
    </r>
    <r>
      <rPr>
        <sz val="12"/>
        <color theme="0" tint="-0.499984740745262"/>
        <rFont val="Arial Narrow"/>
        <family val="2"/>
      </rPr>
      <t>Corresponde al saldo de libros de contabilidad con corte al periodo conciliado</t>
    </r>
  </si>
  <si>
    <r>
      <t>Valor:</t>
    </r>
    <r>
      <rPr>
        <sz val="12"/>
        <color theme="0" tint="-0.499984740745262"/>
        <rFont val="Arial Narrow"/>
        <family val="2"/>
      </rPr>
      <t xml:space="preserve"> Corresponde a la cifra identificada como partida conciliatoria.</t>
    </r>
  </si>
  <si>
    <r>
      <t xml:space="preserve">Observación:  </t>
    </r>
    <r>
      <rPr>
        <sz val="12"/>
        <color theme="0" tint="-0.499984740745262"/>
        <rFont val="Arial Narrow"/>
        <family val="2"/>
      </rPr>
      <t>Nota explicativa o de identificación. No es obligatorio su diligenciamiento solo cuando se considere necesario.</t>
    </r>
  </si>
  <si>
    <r>
      <t xml:space="preserve">Referencia: </t>
    </r>
    <r>
      <rPr>
        <sz val="12"/>
        <color theme="0" tint="-0.499984740745262"/>
        <rFont val="Arial Narrow"/>
        <family val="2"/>
      </rPr>
      <t>Es el número de consecutivo asignado por el SIIF - Nación del documento que quedo como partida pendiente por conciliación</t>
    </r>
  </si>
  <si>
    <r>
      <t xml:space="preserve">Fecha de elaboración: </t>
    </r>
    <r>
      <rPr>
        <sz val="12"/>
        <color theme="0" tint="-0.499984740745262"/>
        <rFont val="Arial Narrow"/>
        <family val="2"/>
      </rPr>
      <t>Diligenciar la fecha en que se realiza la conciliación del impuesto de retención ICA.</t>
    </r>
  </si>
  <si>
    <r>
      <t xml:space="preserve">Vigencia: </t>
    </r>
    <r>
      <rPr>
        <sz val="12"/>
        <color theme="0" tint="-0.499984740745262"/>
        <rFont val="Arial Narrow"/>
        <family val="2"/>
      </rPr>
      <t>Diligenciar el año de conciliación Retención ICA.</t>
    </r>
  </si>
  <si>
    <t>Nombre:</t>
  </si>
  <si>
    <t>INSTRUCCIONES DE DILIGENCIAMIENTO - FORMATO CONCILIACIÓN IMPUESTO DEPARTAMENTAL, DISTRITAL Y MUNICIPAL</t>
  </si>
  <si>
    <r>
      <t>Periodo:</t>
    </r>
    <r>
      <rPr>
        <sz val="12"/>
        <color theme="0" tint="-0.499984740745262"/>
        <rFont val="Arial Narrow"/>
        <family val="2"/>
      </rPr>
      <t xml:space="preserve"> Diligenciar el mes  en el cual se esta conciliando para la presentación del impuesto de retención ICA.</t>
    </r>
  </si>
  <si>
    <r>
      <t xml:space="preserve">Base de Retención: </t>
    </r>
    <r>
      <rPr>
        <sz val="12"/>
        <color theme="0" tint="-0.499984740745262"/>
        <rFont val="Arial Narrow"/>
        <family val="2"/>
      </rPr>
      <t>Valor con el cual se aplica la tarifa de retención de ICA. (Tomado del CEN de deducciones)</t>
    </r>
  </si>
  <si>
    <r>
      <rPr>
        <b/>
        <sz val="12"/>
        <color theme="0" tint="-0.499984740745262"/>
        <rFont val="Arial Narrow"/>
        <family val="2"/>
      </rPr>
      <t xml:space="preserve">CC/NIT: </t>
    </r>
    <r>
      <rPr>
        <sz val="12"/>
        <color theme="0" tint="-0.499984740745262"/>
        <rFont val="Arial Narrow"/>
        <family val="2"/>
      </rPr>
      <t>Diligenciar sin guiones ni puntos o comas el número de documento de identidad del contratista o proveedor al cual se le practica la retención. En caso de NIT diligenciar sin dígito de verificación.(Tomado del CEN de deducciones)</t>
    </r>
  </si>
  <si>
    <r>
      <rPr>
        <b/>
        <sz val="12"/>
        <color theme="0" tint="-0.499984740745262"/>
        <rFont val="Arial Narrow"/>
        <family val="2"/>
      </rPr>
      <t>Posición no presupuestal:</t>
    </r>
    <r>
      <rPr>
        <sz val="12"/>
        <color theme="0" tint="-0.499984740745262"/>
        <rFont val="Arial Narrow"/>
        <family val="2"/>
      </rPr>
      <t xml:space="preserve"> Diligenciar según el catálogo de impuestos al cual corresponda. (Tomado del CEN de deducciones)</t>
    </r>
  </si>
  <si>
    <r>
      <rPr>
        <b/>
        <sz val="12"/>
        <color theme="0" tint="-0.499984740745262"/>
        <rFont val="Arial Narrow"/>
        <family val="2"/>
      </rPr>
      <t xml:space="preserve">Nombre del proveedor: </t>
    </r>
    <r>
      <rPr>
        <sz val="12"/>
        <color theme="0" tint="-0.499984740745262"/>
        <rFont val="Arial Narrow"/>
        <family val="2"/>
      </rPr>
      <t xml:space="preserve"> Nombre de contratista, proveedor, etc al cual se le practica retención.(Tomado del CEN de deducciones)</t>
    </r>
  </si>
  <si>
    <r>
      <rPr>
        <b/>
        <sz val="12"/>
        <color theme="0" tint="-0.499984740745262"/>
        <rFont val="Arial Narrow"/>
        <family val="2"/>
      </rPr>
      <t>Tarifa:</t>
    </r>
    <r>
      <rPr>
        <sz val="12"/>
        <color theme="0" tint="-0.499984740745262"/>
        <rFont val="Arial Narrow"/>
        <family val="2"/>
      </rPr>
      <t xml:space="preserve"> Porcentaje de retención de ICA. (Tomado del CEN de deducciones)</t>
    </r>
  </si>
  <si>
    <r>
      <rPr>
        <b/>
        <sz val="12"/>
        <color theme="0" tint="-0.499984740745262"/>
        <rFont val="Arial Narrow"/>
        <family val="2"/>
      </rPr>
      <t>Retención CEN de Deducciones:</t>
    </r>
    <r>
      <rPr>
        <sz val="12"/>
        <color theme="0" tint="-0.499984740745262"/>
        <rFont val="Arial Narrow"/>
        <family val="2"/>
      </rPr>
      <t xml:space="preserve"> Valor retenido a cada tercero (Tomado del CEN de deducciones)</t>
    </r>
  </si>
  <si>
    <r>
      <rPr>
        <b/>
        <sz val="12"/>
        <color theme="0" tint="-0.499984740745262"/>
        <rFont val="Arial Narrow"/>
        <family val="2"/>
      </rPr>
      <t>PCI:</t>
    </r>
    <r>
      <rPr>
        <sz val="12"/>
        <color theme="0" tint="-0.499984740745262"/>
        <rFont val="Arial Narrow"/>
        <family val="2"/>
      </rPr>
      <t xml:space="preserve"> Código de la Unidad o Subunidad ejecutora indicado por el Sistema SIIF Nación (Tomado del CEN de deducciones)</t>
    </r>
  </si>
  <si>
    <r>
      <t xml:space="preserve">Orden de pago:  </t>
    </r>
    <r>
      <rPr>
        <sz val="12"/>
        <color theme="0" tint="-0.499984740745262"/>
        <rFont val="Arial Narrow"/>
        <family val="2"/>
      </rPr>
      <t>Corresponde al consecutivo asignado por el sistema SIIF Nación, en el cual se practicó la retención ICA.</t>
    </r>
  </si>
  <si>
    <r>
      <t>Valor retención a solicitar:</t>
    </r>
    <r>
      <rPr>
        <sz val="12"/>
        <color theme="0" tint="-0.499984740745262"/>
        <rFont val="Arial Narrow"/>
        <family val="2"/>
      </rPr>
      <t xml:space="preserve"> Corresponde a la retención precticada por concepto de Rte ICA.</t>
    </r>
  </si>
  <si>
    <r>
      <t xml:space="preserve">Total cuenta: </t>
    </r>
    <r>
      <rPr>
        <sz val="12"/>
        <color theme="0" tint="-0.499984740745262"/>
        <rFont val="Arial Narrow"/>
        <family val="2"/>
      </rPr>
      <t xml:space="preserve">Corresponde a la sumatoria de los valores de rentción ICA  a declarar. </t>
    </r>
  </si>
  <si>
    <r>
      <t xml:space="preserve">Prouniversidad de la Amazonia: </t>
    </r>
    <r>
      <rPr>
        <sz val="12"/>
        <color theme="0" tint="-0.499984740745262"/>
        <rFont val="Arial Narrow"/>
        <family val="2"/>
      </rPr>
      <t>Corresponde al saldo de libros de contabilidad con corte al periodo conciliado</t>
    </r>
  </si>
  <si>
    <r>
      <t xml:space="preserve">Valor ICA Tesoreria: </t>
    </r>
    <r>
      <rPr>
        <sz val="12"/>
        <color theme="0" tint="-0.499984740745262"/>
        <rFont val="Arial Narrow"/>
        <family val="2"/>
      </rPr>
      <t>Corresponde al total de las deducciones a solicitadas a declarar en municipios según corresponda.</t>
    </r>
  </si>
  <si>
    <t>REFERENCIA</t>
  </si>
  <si>
    <r>
      <rPr>
        <b/>
        <sz val="12"/>
        <color theme="0" tint="-0.499984740745262"/>
        <rFont val="Arial Narrow"/>
        <family val="2"/>
      </rPr>
      <t>Nombre del proveedor</t>
    </r>
    <r>
      <rPr>
        <sz val="12"/>
        <color theme="0" tint="-0.499984740745262"/>
        <rFont val="Arial Narrow"/>
        <family val="2"/>
      </rPr>
      <t>:  Nombre del tercero que tiene asignado el número de referencia.</t>
    </r>
  </si>
  <si>
    <r>
      <t xml:space="preserve">Posición no presupuestal: </t>
    </r>
    <r>
      <rPr>
        <sz val="12"/>
        <color theme="0" tint="-0.499984740745262"/>
        <rFont val="Arial Narrow"/>
        <family val="2"/>
      </rPr>
      <t>Diligenciar según el catálogo de impuestos al cual corresponda. (Tomado del CEN de deducciones)</t>
    </r>
  </si>
  <si>
    <t>Versión</t>
  </si>
  <si>
    <t>Fecha de Cambio</t>
  </si>
  <si>
    <t>Descripción de la modificación</t>
  </si>
  <si>
    <t>Creación documento formato conciliación impuesto departamental, distrital y municipal</t>
  </si>
  <si>
    <t xml:space="preserve">FORMATO CONCILIACIÓN ICA
</t>
  </si>
  <si>
    <t>Versión: 01</t>
  </si>
  <si>
    <t>Fecha: 31/01/2024</t>
  </si>
  <si>
    <t>Código: 163,15,15-96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</si>
</sst>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(&quot;$&quot;\ * #,##0.00_);_(&quot;$&quot;\ * \(#,##0.00\);_(&quot;$&quot;\ * &quot;-&quot;??_);_(@_)"/>
    <numFmt numFmtId="165" formatCode="d/m/yyyy"/>
    <numFmt numFmtId="166" formatCode="_-* #,##0.00_-;\-* #,##0.00_-;_-* &quot;-&quot;??_-;_-@"/>
    <numFmt numFmtId="167" formatCode="0.000%"/>
    <numFmt numFmtId="168" formatCode="_(* #,##0_);_(* \(#,##0\);_(* &quot;-&quot;??_);_(@_)"/>
    <numFmt numFmtId="169" formatCode="_-&quot;$&quot;\ * #,##0.00_-;\-&quot;$&quot;\ * #,##0.00_-;_-&quot;$&quot;\ * &quot;-&quot;??_-;_-@"/>
    <numFmt numFmtId="170" formatCode="_-* #,##0_-;\-* #,##0_-;_-* &quot;-&quot;??_-;_-@"/>
    <numFmt numFmtId="171" formatCode="_-* #,##0_-;\-* #,##0_-;_-* &quot;-&quot;_-;_-@"/>
    <numFmt numFmtId="172" formatCode="_-&quot;$&quot;\ * #,##0_-;\-&quot;$&quot;\ * #,##0_-;_-&quot;$&quot;\ * &quot;-&quot;_-;_-@"/>
    <numFmt numFmtId="173" formatCode="_-* #,##0_-;\-* #,##0_-;_-* &quot;-&quot;??_-;_-@_-"/>
    <numFmt numFmtId="174" formatCode="0.0%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name val="Arial"/>
      <family val="2"/>
    </font>
    <font>
      <b/>
      <sz val="8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sz val="11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rgb="FF000000"/>
      <name val="Arial"/>
      <family val="2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Arial"/>
      <family val="2"/>
    </font>
    <font>
      <b/>
      <sz val="11"/>
      <color theme="1"/>
      <name val="Arial"/>
      <family val="2"/>
    </font>
    <font>
      <sz val="11"/>
      <color theme="2"/>
      <name val="Calibri"/>
      <family val="2"/>
      <scheme val="minor"/>
    </font>
    <font>
      <b/>
      <sz val="11"/>
      <color theme="2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b/>
      <sz val="12"/>
      <color theme="0"/>
      <name val="Arial Narrow"/>
      <family val="2"/>
    </font>
    <font>
      <sz val="12"/>
      <color theme="0" tint="-0.499984740745262"/>
      <name val="Arial Narrow"/>
      <family val="2"/>
    </font>
    <font>
      <b/>
      <sz val="12"/>
      <color theme="0" tint="-0.499984740745262"/>
      <name val="Arial Narrow"/>
      <family val="2"/>
    </font>
    <font>
      <b/>
      <sz val="16"/>
      <color theme="0"/>
      <name val="Arial"/>
      <family val="2"/>
    </font>
    <font>
      <sz val="14"/>
      <color theme="1"/>
      <name val="Arial"/>
      <family val="2"/>
    </font>
    <font>
      <b/>
      <sz val="9"/>
      <color rgb="FFFFFFFF"/>
      <name val="Verdana"/>
      <family val="2"/>
    </font>
    <font>
      <sz val="9"/>
      <color rgb="FF000000"/>
      <name val="Verdana"/>
      <family val="2"/>
    </font>
  </fonts>
  <fills count="23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9CC2E5"/>
        <bgColor rgb="FF9CC2E5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9CC2E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rgb="FF9CC2E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rgb="FF9CC2E5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9CC2E5"/>
      </patternFill>
    </fill>
    <fill>
      <patternFill patternType="solid">
        <fgColor theme="0" tint="-0.34998626667073579"/>
        <bgColor rgb="FF9CC2E5"/>
      </patternFill>
    </fill>
    <fill>
      <patternFill patternType="solid">
        <fgColor rgb="FFA6A6A6"/>
        <bgColor rgb="FF000000"/>
      </patternFill>
    </fill>
  </fills>
  <borders count="5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0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25" fillId="0" borderId="0"/>
  </cellStyleXfs>
  <cellXfs count="847">
    <xf numFmtId="0" fontId="0" fillId="0" borderId="0" xfId="0"/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165" fontId="5" fillId="0" borderId="7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49" fontId="6" fillId="3" borderId="14" xfId="0" applyNumberFormat="1" applyFont="1" applyFill="1" applyBorder="1" applyAlignment="1">
      <alignment horizontal="center" vertical="center" wrapText="1"/>
    </xf>
    <xf numFmtId="49" fontId="6" fillId="3" borderId="14" xfId="0" applyNumberFormat="1" applyFont="1" applyFill="1" applyBorder="1" applyAlignment="1">
      <alignment horizontal="left" vertical="center"/>
    </xf>
    <xf numFmtId="0" fontId="6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left" vertical="center"/>
    </xf>
    <xf numFmtId="167" fontId="6" fillId="2" borderId="0" xfId="0" applyNumberFormat="1" applyFont="1" applyFill="1" applyAlignment="1">
      <alignment horizontal="center" vertical="center" wrapText="1"/>
    </xf>
    <xf numFmtId="166" fontId="6" fillId="2" borderId="0" xfId="0" applyNumberFormat="1" applyFont="1" applyFill="1" applyAlignment="1">
      <alignment horizontal="center" vertical="center" wrapText="1"/>
    </xf>
    <xf numFmtId="168" fontId="6" fillId="2" borderId="0" xfId="0" applyNumberFormat="1" applyFont="1" applyFill="1" applyAlignment="1">
      <alignment horizontal="center" vertical="center" wrapText="1"/>
    </xf>
    <xf numFmtId="166" fontId="6" fillId="2" borderId="16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170" fontId="6" fillId="2" borderId="0" xfId="0" applyNumberFormat="1" applyFont="1" applyFill="1" applyAlignment="1">
      <alignment horizontal="center" vertical="center" wrapText="1"/>
    </xf>
    <xf numFmtId="49" fontId="7" fillId="2" borderId="0" xfId="0" applyNumberFormat="1" applyFont="1" applyFill="1" applyAlignment="1">
      <alignment horizontal="center" vertical="center" wrapText="1"/>
    </xf>
    <xf numFmtId="166" fontId="0" fillId="2" borderId="0" xfId="0" applyNumberFormat="1" applyFill="1" applyAlignment="1">
      <alignment horizontal="center" vertical="center" wrapText="1"/>
    </xf>
    <xf numFmtId="4" fontId="0" fillId="2" borderId="0" xfId="0" applyNumberFormat="1" applyFill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170" fontId="0" fillId="0" borderId="14" xfId="0" applyNumberFormat="1" applyBorder="1" applyAlignment="1">
      <alignment horizontal="left" vertical="center"/>
    </xf>
    <xf numFmtId="170" fontId="0" fillId="2" borderId="0" xfId="0" applyNumberFormat="1" applyFill="1" applyAlignment="1">
      <alignment horizontal="center" vertical="center" wrapText="1"/>
    </xf>
    <xf numFmtId="170" fontId="0" fillId="2" borderId="14" xfId="0" applyNumberFormat="1" applyFill="1" applyBorder="1" applyAlignment="1">
      <alignment horizontal="left" vertical="center"/>
    </xf>
    <xf numFmtId="166" fontId="6" fillId="3" borderId="14" xfId="0" applyNumberFormat="1" applyFont="1" applyFill="1" applyBorder="1" applyAlignment="1">
      <alignment horizontal="left" vertical="center"/>
    </xf>
    <xf numFmtId="171" fontId="6" fillId="2" borderId="0" xfId="0" applyNumberFormat="1" applyFont="1" applyFill="1" applyAlignment="1">
      <alignment horizontal="center" vertical="center" wrapText="1"/>
    </xf>
    <xf numFmtId="166" fontId="7" fillId="2" borderId="0" xfId="0" applyNumberFormat="1" applyFont="1" applyFill="1" applyAlignment="1">
      <alignment horizontal="center" vertical="center" wrapText="1"/>
    </xf>
    <xf numFmtId="0" fontId="0" fillId="2" borderId="0" xfId="0" applyFill="1" applyAlignment="1">
      <alignment horizontal="left" vertical="center"/>
    </xf>
    <xf numFmtId="164" fontId="0" fillId="2" borderId="0" xfId="0" applyNumberFormat="1" applyFill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1" fontId="8" fillId="0" borderId="15" xfId="0" applyNumberFormat="1" applyFont="1" applyBorder="1" applyAlignment="1">
      <alignment horizontal="left" vertical="center" wrapText="1"/>
    </xf>
    <xf numFmtId="1" fontId="8" fillId="0" borderId="15" xfId="0" applyNumberFormat="1" applyFont="1" applyBorder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166" fontId="0" fillId="0" borderId="0" xfId="0" applyNumberFormat="1" applyAlignment="1">
      <alignment horizontal="center" vertical="center" wrapText="1"/>
    </xf>
    <xf numFmtId="1" fontId="3" fillId="2" borderId="0" xfId="0" applyNumberFormat="1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  <xf numFmtId="166" fontId="3" fillId="2" borderId="0" xfId="0" applyNumberFormat="1" applyFont="1" applyFill="1" applyAlignment="1">
      <alignment horizontal="center" vertical="center" wrapText="1"/>
    </xf>
    <xf numFmtId="4" fontId="2" fillId="2" borderId="0" xfId="0" applyNumberFormat="1" applyFont="1" applyFill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pivotButton="1"/>
    <xf numFmtId="0" fontId="0" fillId="0" borderId="0" xfId="0" applyAlignment="1">
      <alignment horizontal="left"/>
    </xf>
    <xf numFmtId="10" fontId="6" fillId="2" borderId="0" xfId="0" applyNumberFormat="1" applyFont="1" applyFill="1" applyAlignment="1">
      <alignment horizontal="center" vertical="center" wrapText="1"/>
    </xf>
    <xf numFmtId="10" fontId="2" fillId="2" borderId="0" xfId="0" applyNumberFormat="1" applyFont="1" applyFill="1" applyAlignment="1">
      <alignment horizontal="center" vertical="center" wrapText="1"/>
    </xf>
    <xf numFmtId="10" fontId="0" fillId="2" borderId="0" xfId="0" applyNumberFormat="1" applyFill="1" applyAlignment="1">
      <alignment horizontal="center" vertical="center" wrapText="1"/>
    </xf>
    <xf numFmtId="10" fontId="0" fillId="0" borderId="0" xfId="0" applyNumberFormat="1" applyAlignment="1">
      <alignment horizontal="center" vertical="center" wrapText="1"/>
    </xf>
    <xf numFmtId="10" fontId="0" fillId="0" borderId="0" xfId="0" applyNumberFormat="1"/>
    <xf numFmtId="166" fontId="0" fillId="0" borderId="8" xfId="0" applyNumberFormat="1" applyBorder="1" applyAlignment="1">
      <alignment horizontal="center" vertical="center" wrapText="1"/>
    </xf>
    <xf numFmtId="0" fontId="4" fillId="0" borderId="15" xfId="0" applyFont="1" applyBorder="1"/>
    <xf numFmtId="43" fontId="9" fillId="0" borderId="14" xfId="2" applyFont="1" applyBorder="1" applyAlignment="1">
      <alignment horizontal="left" wrapText="1"/>
    </xf>
    <xf numFmtId="49" fontId="9" fillId="0" borderId="14" xfId="0" applyNumberFormat="1" applyFont="1" applyBorder="1" applyAlignment="1">
      <alignment horizontal="left" wrapText="1"/>
    </xf>
    <xf numFmtId="49" fontId="9" fillId="4" borderId="14" xfId="0" applyNumberFormat="1" applyFont="1" applyFill="1" applyBorder="1" applyAlignment="1">
      <alignment horizontal="left" wrapText="1"/>
    </xf>
    <xf numFmtId="49" fontId="9" fillId="0" borderId="14" xfId="0" applyNumberFormat="1" applyFont="1" applyBorder="1" applyAlignment="1">
      <alignment wrapText="1"/>
    </xf>
    <xf numFmtId="49" fontId="6" fillId="3" borderId="0" xfId="0" applyNumberFormat="1" applyFont="1" applyFill="1" applyAlignment="1">
      <alignment horizontal="left" vertical="center"/>
    </xf>
    <xf numFmtId="170" fontId="0" fillId="0" borderId="6" xfId="0" applyNumberFormat="1" applyBorder="1" applyAlignment="1">
      <alignment horizontal="left" vertical="center"/>
    </xf>
    <xf numFmtId="170" fontId="0" fillId="2" borderId="0" xfId="0" applyNumberFormat="1" applyFill="1" applyAlignment="1">
      <alignment horizontal="left" vertical="center"/>
    </xf>
    <xf numFmtId="166" fontId="6" fillId="3" borderId="0" xfId="0" applyNumberFormat="1" applyFont="1" applyFill="1" applyAlignment="1">
      <alignment horizontal="left" vertical="center"/>
    </xf>
    <xf numFmtId="0" fontId="3" fillId="3" borderId="2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4" fillId="0" borderId="14" xfId="0" applyFont="1" applyBorder="1"/>
    <xf numFmtId="165" fontId="6" fillId="2" borderId="14" xfId="0" applyNumberFormat="1" applyFont="1" applyFill="1" applyBorder="1" applyAlignment="1">
      <alignment horizontal="center" vertical="center" wrapText="1"/>
    </xf>
    <xf numFmtId="49" fontId="6" fillId="3" borderId="14" xfId="0" applyNumberFormat="1" applyFont="1" applyFill="1" applyBorder="1" applyAlignment="1">
      <alignment horizontal="center" vertical="center"/>
    </xf>
    <xf numFmtId="10" fontId="6" fillId="3" borderId="14" xfId="0" applyNumberFormat="1" applyFont="1" applyFill="1" applyBorder="1" applyAlignment="1">
      <alignment horizontal="center" vertical="center" wrapText="1"/>
    </xf>
    <xf numFmtId="166" fontId="0" fillId="0" borderId="14" xfId="0" applyNumberFormat="1" applyBorder="1" applyAlignment="1">
      <alignment horizontal="center" vertical="center" wrapText="1"/>
    </xf>
    <xf numFmtId="10" fontId="0" fillId="0" borderId="14" xfId="0" applyNumberFormat="1" applyBorder="1" applyAlignment="1">
      <alignment horizontal="center" vertical="center" wrapText="1"/>
    </xf>
    <xf numFmtId="167" fontId="6" fillId="0" borderId="14" xfId="0" applyNumberFormat="1" applyFont="1" applyBorder="1" applyAlignment="1">
      <alignment horizontal="center" vertical="center" wrapText="1"/>
    </xf>
    <xf numFmtId="169" fontId="6" fillId="3" borderId="14" xfId="0" applyNumberFormat="1" applyFont="1" applyFill="1" applyBorder="1" applyAlignment="1">
      <alignment horizontal="left" vertical="center"/>
    </xf>
    <xf numFmtId="49" fontId="9" fillId="0" borderId="15" xfId="0" applyNumberFormat="1" applyFont="1" applyBorder="1" applyAlignment="1">
      <alignment wrapText="1"/>
    </xf>
    <xf numFmtId="44" fontId="0" fillId="0" borderId="15" xfId="1" applyFont="1" applyFill="1" applyBorder="1" applyAlignment="1">
      <alignment horizontal="center" vertical="center" wrapText="1"/>
    </xf>
    <xf numFmtId="172" fontId="3" fillId="2" borderId="15" xfId="0" applyNumberFormat="1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4" fontId="8" fillId="0" borderId="15" xfId="0" applyNumberFormat="1" applyFont="1" applyBorder="1" applyAlignment="1">
      <alignment horizontal="left" vertical="center" wrapText="1"/>
    </xf>
    <xf numFmtId="4" fontId="2" fillId="2" borderId="15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4" fillId="0" borderId="8" xfId="0" applyFont="1" applyBorder="1"/>
    <xf numFmtId="0" fontId="4" fillId="0" borderId="6" xfId="0" applyFont="1" applyBorder="1"/>
    <xf numFmtId="0" fontId="4" fillId="0" borderId="9" xfId="0" applyFont="1" applyBorder="1"/>
    <xf numFmtId="49" fontId="7" fillId="2" borderId="0" xfId="0" applyNumberFormat="1" applyFont="1" applyFill="1" applyAlignment="1">
      <alignment horizontal="center" vertical="center"/>
    </xf>
    <xf numFmtId="0" fontId="9" fillId="0" borderId="14" xfId="0" applyFont="1" applyBorder="1" applyAlignment="1">
      <alignment wrapText="1"/>
    </xf>
    <xf numFmtId="43" fontId="9" fillId="0" borderId="14" xfId="2" applyFont="1" applyBorder="1" applyAlignment="1">
      <alignment wrapText="1"/>
    </xf>
    <xf numFmtId="1" fontId="9" fillId="0" borderId="14" xfId="0" applyNumberFormat="1" applyFont="1" applyBorder="1" applyAlignment="1">
      <alignment wrapText="1"/>
    </xf>
    <xf numFmtId="49" fontId="9" fillId="0" borderId="14" xfId="0" applyNumberFormat="1" applyFont="1" applyBorder="1" applyAlignment="1">
      <alignment horizontal="center" wrapText="1"/>
    </xf>
    <xf numFmtId="43" fontId="9" fillId="0" borderId="1" xfId="2" applyFont="1" applyBorder="1" applyAlignment="1">
      <alignment horizontal="left" wrapText="1"/>
    </xf>
    <xf numFmtId="43" fontId="0" fillId="0" borderId="15" xfId="0" applyNumberFormat="1" applyBorder="1"/>
    <xf numFmtId="43" fontId="9" fillId="0" borderId="14" xfId="2" applyFont="1" applyFill="1" applyBorder="1" applyAlignment="1">
      <alignment wrapText="1"/>
    </xf>
    <xf numFmtId="43" fontId="9" fillId="5" borderId="14" xfId="2" applyFont="1" applyFill="1" applyBorder="1" applyAlignment="1">
      <alignment horizontal="left" wrapText="1"/>
    </xf>
    <xf numFmtId="43" fontId="9" fillId="5" borderId="1" xfId="2" applyFont="1" applyFill="1" applyBorder="1" applyAlignment="1">
      <alignment horizontal="left" wrapText="1"/>
    </xf>
    <xf numFmtId="43" fontId="0" fillId="5" borderId="15" xfId="0" applyNumberFormat="1" applyFill="1" applyBorder="1"/>
    <xf numFmtId="49" fontId="6" fillId="0" borderId="14" xfId="0" applyNumberFormat="1" applyFont="1" applyBorder="1" applyAlignment="1">
      <alignment horizontal="center" vertical="center" wrapText="1"/>
    </xf>
    <xf numFmtId="49" fontId="6" fillId="0" borderId="14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68" fontId="6" fillId="0" borderId="1" xfId="0" applyNumberFormat="1" applyFont="1" applyBorder="1" applyAlignment="1">
      <alignment horizontal="center" vertical="center" wrapText="1"/>
    </xf>
    <xf numFmtId="43" fontId="11" fillId="0" borderId="14" xfId="2" applyFont="1" applyFill="1" applyBorder="1" applyAlignment="1">
      <alignment horizontal="center" vertical="center" wrapText="1"/>
    </xf>
    <xf numFmtId="2" fontId="0" fillId="0" borderId="14" xfId="0" applyNumberFormat="1" applyBorder="1" applyAlignment="1">
      <alignment horizontal="center" vertical="center" wrapText="1"/>
    </xf>
    <xf numFmtId="0" fontId="13" fillId="0" borderId="11" xfId="0" applyFont="1" applyBorder="1" applyAlignment="1">
      <alignment wrapText="1"/>
    </xf>
    <xf numFmtId="0" fontId="14" fillId="0" borderId="11" xfId="0" applyFont="1" applyBorder="1" applyAlignment="1">
      <alignment wrapText="1"/>
    </xf>
    <xf numFmtId="4" fontId="14" fillId="0" borderId="11" xfId="0" applyNumberFormat="1" applyFont="1" applyBorder="1" applyAlignment="1">
      <alignment wrapText="1"/>
    </xf>
    <xf numFmtId="44" fontId="0" fillId="0" borderId="15" xfId="1" applyFont="1" applyBorder="1" applyAlignment="1">
      <alignment horizontal="center" vertical="center" wrapText="1"/>
    </xf>
    <xf numFmtId="43" fontId="4" fillId="0" borderId="14" xfId="2" applyFont="1" applyBorder="1"/>
    <xf numFmtId="0" fontId="12" fillId="0" borderId="14" xfId="0" applyFont="1" applyBorder="1" applyAlignment="1">
      <alignment wrapText="1"/>
    </xf>
    <xf numFmtId="0" fontId="13" fillId="0" borderId="18" xfId="0" applyFont="1" applyBorder="1" applyAlignment="1">
      <alignment wrapText="1"/>
    </xf>
    <xf numFmtId="0" fontId="14" fillId="0" borderId="18" xfId="0" applyFont="1" applyBorder="1" applyAlignment="1">
      <alignment wrapText="1"/>
    </xf>
    <xf numFmtId="4" fontId="14" fillId="0" borderId="18" xfId="0" applyNumberFormat="1" applyFont="1" applyBorder="1" applyAlignment="1">
      <alignment wrapText="1"/>
    </xf>
    <xf numFmtId="4" fontId="13" fillId="0" borderId="18" xfId="0" applyNumberFormat="1" applyFont="1" applyBorder="1" applyAlignment="1">
      <alignment wrapText="1"/>
    </xf>
    <xf numFmtId="3" fontId="12" fillId="0" borderId="18" xfId="0" applyNumberFormat="1" applyFont="1" applyBorder="1" applyAlignment="1">
      <alignment wrapText="1"/>
    </xf>
    <xf numFmtId="167" fontId="12" fillId="0" borderId="18" xfId="0" applyNumberFormat="1" applyFont="1" applyBorder="1" applyAlignment="1">
      <alignment wrapText="1"/>
    </xf>
    <xf numFmtId="2" fontId="6" fillId="0" borderId="14" xfId="0" applyNumberFormat="1" applyFont="1" applyBorder="1" applyAlignment="1">
      <alignment horizontal="center" vertical="center" wrapText="1"/>
    </xf>
    <xf numFmtId="4" fontId="13" fillId="0" borderId="14" xfId="0" applyNumberFormat="1" applyFont="1" applyBorder="1" applyAlignment="1">
      <alignment wrapText="1"/>
    </xf>
    <xf numFmtId="2" fontId="9" fillId="0" borderId="14" xfId="0" applyNumberFormat="1" applyFont="1" applyBorder="1" applyAlignment="1">
      <alignment wrapText="1"/>
    </xf>
    <xf numFmtId="2" fontId="4" fillId="0" borderId="14" xfId="0" applyNumberFormat="1" applyFont="1" applyBorder="1" applyAlignment="1">
      <alignment wrapText="1"/>
    </xf>
    <xf numFmtId="49" fontId="0" fillId="0" borderId="14" xfId="0" applyNumberFormat="1" applyBorder="1" applyAlignment="1">
      <alignment wrapText="1"/>
    </xf>
    <xf numFmtId="43" fontId="0" fillId="0" borderId="14" xfId="2" applyFont="1" applyBorder="1" applyAlignment="1">
      <alignment horizontal="center" vertical="center" wrapText="1"/>
    </xf>
    <xf numFmtId="43" fontId="4" fillId="0" borderId="14" xfId="2" applyFont="1" applyBorder="1" applyAlignment="1">
      <alignment horizontal="right"/>
    </xf>
    <xf numFmtId="2" fontId="0" fillId="0" borderId="14" xfId="0" applyNumberFormat="1" applyBorder="1" applyAlignment="1">
      <alignment wrapText="1"/>
    </xf>
    <xf numFmtId="0" fontId="0" fillId="0" borderId="14" xfId="0" applyBorder="1" applyAlignment="1">
      <alignment horizontal="left" wrapText="1"/>
    </xf>
    <xf numFmtId="0" fontId="0" fillId="0" borderId="14" xfId="0" applyBorder="1" applyAlignment="1">
      <alignment horizontal="right" wrapText="1"/>
    </xf>
    <xf numFmtId="0" fontId="4" fillId="0" borderId="14" xfId="0" applyFont="1" applyBorder="1" applyAlignment="1">
      <alignment horizontal="right"/>
    </xf>
    <xf numFmtId="49" fontId="0" fillId="0" borderId="14" xfId="0" applyNumberFormat="1" applyBorder="1" applyAlignment="1">
      <alignment horizontal="right" wrapText="1"/>
    </xf>
    <xf numFmtId="0" fontId="6" fillId="0" borderId="1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49" fontId="6" fillId="3" borderId="14" xfId="0" applyNumberFormat="1" applyFont="1" applyFill="1" applyBorder="1" applyAlignment="1">
      <alignment vertical="center" wrapText="1"/>
    </xf>
    <xf numFmtId="167" fontId="6" fillId="2" borderId="0" xfId="0" applyNumberFormat="1" applyFont="1" applyFill="1" applyAlignment="1">
      <alignment vertical="center" wrapText="1"/>
    </xf>
    <xf numFmtId="0" fontId="0" fillId="2" borderId="0" xfId="0" applyFill="1" applyAlignment="1">
      <alignment vertical="center" wrapText="1"/>
    </xf>
    <xf numFmtId="171" fontId="6" fillId="2" borderId="0" xfId="0" applyNumberFormat="1" applyFont="1" applyFill="1" applyAlignment="1">
      <alignment vertical="center" wrapText="1"/>
    </xf>
    <xf numFmtId="4" fontId="2" fillId="2" borderId="0" xfId="0" applyNumberFormat="1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4" fillId="0" borderId="14" xfId="0" applyFont="1" applyBorder="1" applyAlignment="1">
      <alignment vertical="center"/>
    </xf>
    <xf numFmtId="167" fontId="12" fillId="0" borderId="18" xfId="0" applyNumberFormat="1" applyFont="1" applyBorder="1" applyAlignment="1">
      <alignment vertical="center" wrapText="1"/>
    </xf>
    <xf numFmtId="0" fontId="0" fillId="0" borderId="0" xfId="0" applyAlignment="1">
      <alignment vertical="center"/>
    </xf>
    <xf numFmtId="0" fontId="12" fillId="0" borderId="14" xfId="0" applyFont="1" applyBorder="1" applyAlignment="1">
      <alignment horizontal="center" vertical="top" wrapText="1"/>
    </xf>
    <xf numFmtId="0" fontId="12" fillId="0" borderId="14" xfId="0" applyFont="1" applyBorder="1" applyAlignment="1">
      <alignment horizontal="center" wrapText="1"/>
    </xf>
    <xf numFmtId="0" fontId="14" fillId="0" borderId="4" xfId="0" applyFont="1" applyBorder="1" applyAlignment="1">
      <alignment wrapText="1"/>
    </xf>
    <xf numFmtId="49" fontId="6" fillId="3" borderId="8" xfId="0" applyNumberFormat="1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top" wrapText="1"/>
    </xf>
    <xf numFmtId="167" fontId="12" fillId="0" borderId="19" xfId="0" applyNumberFormat="1" applyFont="1" applyBorder="1" applyAlignment="1">
      <alignment wrapText="1"/>
    </xf>
    <xf numFmtId="0" fontId="13" fillId="0" borderId="21" xfId="0" applyFont="1" applyBorder="1" applyAlignment="1">
      <alignment wrapText="1"/>
    </xf>
    <xf numFmtId="4" fontId="14" fillId="0" borderId="21" xfId="0" applyNumberFormat="1" applyFont="1" applyBorder="1" applyAlignment="1">
      <alignment wrapText="1"/>
    </xf>
    <xf numFmtId="0" fontId="14" fillId="0" borderId="21" xfId="0" applyFont="1" applyBorder="1" applyAlignment="1">
      <alignment wrapText="1"/>
    </xf>
    <xf numFmtId="167" fontId="12" fillId="0" borderId="21" xfId="0" applyNumberFormat="1" applyFont="1" applyBorder="1" applyAlignment="1">
      <alignment vertical="center" wrapText="1"/>
    </xf>
    <xf numFmtId="0" fontId="12" fillId="0" borderId="22" xfId="0" applyFont="1" applyBorder="1" applyAlignment="1">
      <alignment horizontal="center" vertical="top" wrapText="1"/>
    </xf>
    <xf numFmtId="3" fontId="12" fillId="0" borderId="11" xfId="0" applyNumberFormat="1" applyFont="1" applyBorder="1" applyAlignment="1">
      <alignment horizontal="center" wrapText="1"/>
    </xf>
    <xf numFmtId="1" fontId="13" fillId="0" borderId="14" xfId="0" applyNumberFormat="1" applyFont="1" applyBorder="1" applyAlignment="1">
      <alignment wrapText="1"/>
    </xf>
    <xf numFmtId="1" fontId="13" fillId="0" borderId="22" xfId="0" applyNumberFormat="1" applyFont="1" applyBorder="1" applyAlignment="1">
      <alignment wrapText="1"/>
    </xf>
    <xf numFmtId="1" fontId="13" fillId="0" borderId="8" xfId="0" applyNumberFormat="1" applyFont="1" applyBorder="1" applyAlignment="1">
      <alignment wrapText="1"/>
    </xf>
    <xf numFmtId="1" fontId="13" fillId="6" borderId="14" xfId="0" applyNumberFormat="1" applyFont="1" applyFill="1" applyBorder="1" applyAlignment="1">
      <alignment wrapText="1"/>
    </xf>
    <xf numFmtId="49" fontId="9" fillId="6" borderId="14" xfId="0" applyNumberFormat="1" applyFont="1" applyFill="1" applyBorder="1" applyAlignment="1">
      <alignment horizontal="left" wrapText="1"/>
    </xf>
    <xf numFmtId="0" fontId="12" fillId="0" borderId="1" xfId="0" applyFont="1" applyBorder="1" applyAlignment="1">
      <alignment horizontal="center" vertical="top" wrapText="1"/>
    </xf>
    <xf numFmtId="0" fontId="13" fillId="0" borderId="4" xfId="0" applyFont="1" applyBorder="1" applyAlignment="1">
      <alignment wrapText="1"/>
    </xf>
    <xf numFmtId="4" fontId="14" fillId="0" borderId="4" xfId="0" applyNumberFormat="1" applyFont="1" applyBorder="1" applyAlignment="1">
      <alignment wrapText="1"/>
    </xf>
    <xf numFmtId="167" fontId="12" fillId="0" borderId="4" xfId="0" applyNumberFormat="1" applyFont="1" applyBorder="1" applyAlignment="1">
      <alignment vertical="center" wrapText="1"/>
    </xf>
    <xf numFmtId="1" fontId="9" fillId="6" borderId="14" xfId="0" applyNumberFormat="1" applyFont="1" applyFill="1" applyBorder="1" applyAlignment="1">
      <alignment wrapText="1"/>
    </xf>
    <xf numFmtId="43" fontId="6" fillId="3" borderId="14" xfId="2" applyFont="1" applyFill="1" applyBorder="1" applyAlignment="1">
      <alignment horizontal="left" vertical="center"/>
    </xf>
    <xf numFmtId="43" fontId="9" fillId="0" borderId="12" xfId="2" applyFont="1" applyBorder="1" applyAlignment="1">
      <alignment horizontal="left" wrapText="1"/>
    </xf>
    <xf numFmtId="43" fontId="1" fillId="0" borderId="18" xfId="2" applyFont="1" applyBorder="1" applyAlignment="1">
      <alignment horizontal="left" wrapText="1"/>
    </xf>
    <xf numFmtId="174" fontId="6" fillId="3" borderId="1" xfId="0" applyNumberFormat="1" applyFont="1" applyFill="1" applyBorder="1" applyAlignment="1">
      <alignment horizontal="center" vertical="center" wrapText="1"/>
    </xf>
    <xf numFmtId="43" fontId="11" fillId="0" borderId="8" xfId="2" applyFont="1" applyFill="1" applyBorder="1" applyAlignment="1">
      <alignment horizontal="center" vertical="center" wrapText="1"/>
    </xf>
    <xf numFmtId="0" fontId="0" fillId="0" borderId="15" xfId="0" applyBorder="1"/>
    <xf numFmtId="43" fontId="6" fillId="3" borderId="14" xfId="2" applyFont="1" applyFill="1" applyBorder="1" applyAlignment="1">
      <alignment horizontal="center" vertical="center" wrapText="1"/>
    </xf>
    <xf numFmtId="43" fontId="6" fillId="3" borderId="14" xfId="0" applyNumberFormat="1" applyFont="1" applyFill="1" applyBorder="1" applyAlignment="1">
      <alignment horizontal="center" vertical="center" wrapText="1"/>
    </xf>
    <xf numFmtId="173" fontId="11" fillId="0" borderId="14" xfId="2" applyNumberFormat="1" applyFont="1" applyBorder="1" applyAlignment="1">
      <alignment horizontal="center" vertical="center" wrapText="1"/>
    </xf>
    <xf numFmtId="49" fontId="0" fillId="5" borderId="14" xfId="0" applyNumberFormat="1" applyFill="1" applyBorder="1" applyAlignment="1">
      <alignment horizontal="right" wrapText="1"/>
    </xf>
    <xf numFmtId="43" fontId="0" fillId="0" borderId="14" xfId="2" applyFont="1" applyBorder="1" applyAlignment="1">
      <alignment horizontal="right" wrapText="1"/>
    </xf>
    <xf numFmtId="0" fontId="2" fillId="0" borderId="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 wrapText="1"/>
    </xf>
    <xf numFmtId="49" fontId="6" fillId="0" borderId="0" xfId="0" applyNumberFormat="1" applyFont="1" applyAlignment="1">
      <alignment horizontal="left" vertical="center"/>
    </xf>
    <xf numFmtId="169" fontId="6" fillId="0" borderId="0" xfId="0" applyNumberFormat="1" applyFont="1" applyAlignment="1">
      <alignment horizontal="left" vertical="center"/>
    </xf>
    <xf numFmtId="0" fontId="0" fillId="0" borderId="15" xfId="0" applyBorder="1" applyAlignment="1">
      <alignment horizontal="right" wrapText="1"/>
    </xf>
    <xf numFmtId="43" fontId="0" fillId="0" borderId="18" xfId="2" applyFont="1" applyBorder="1" applyAlignment="1">
      <alignment horizontal="left" wrapText="1"/>
    </xf>
    <xf numFmtId="43" fontId="11" fillId="0" borderId="8" xfId="2" applyFont="1" applyBorder="1" applyAlignment="1">
      <alignment horizontal="center" vertical="center" wrapText="1"/>
    </xf>
    <xf numFmtId="43" fontId="11" fillId="0" borderId="14" xfId="2" applyFont="1" applyBorder="1" applyAlignment="1">
      <alignment horizontal="center" vertical="center" wrapText="1"/>
    </xf>
    <xf numFmtId="49" fontId="0" fillId="8" borderId="8" xfId="0" applyNumberFormat="1" applyFill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11" fillId="0" borderId="8" xfId="2" applyNumberFormat="1" applyFont="1" applyBorder="1" applyAlignment="1">
      <alignment horizontal="center" vertical="center" wrapText="1"/>
    </xf>
    <xf numFmtId="0" fontId="0" fillId="0" borderId="15" xfId="0" applyBorder="1" applyAlignment="1">
      <alignment horizontal="right"/>
    </xf>
    <xf numFmtId="0" fontId="0" fillId="0" borderId="15" xfId="0" applyBorder="1" applyAlignment="1">
      <alignment horizontal="center"/>
    </xf>
    <xf numFmtId="1" fontId="9" fillId="11" borderId="14" xfId="0" applyNumberFormat="1" applyFont="1" applyFill="1" applyBorder="1" applyAlignment="1">
      <alignment wrapText="1"/>
    </xf>
    <xf numFmtId="0" fontId="0" fillId="8" borderId="5" xfId="0" applyFill="1" applyBorder="1" applyAlignment="1">
      <alignment horizontal="right" wrapText="1"/>
    </xf>
    <xf numFmtId="173" fontId="9" fillId="0" borderId="14" xfId="2" applyNumberFormat="1" applyFont="1" applyBorder="1" applyAlignment="1">
      <alignment horizontal="left" wrapText="1"/>
    </xf>
    <xf numFmtId="43" fontId="9" fillId="0" borderId="14" xfId="2" applyFont="1" applyBorder="1" applyAlignment="1">
      <alignment horizontal="center" wrapText="1"/>
    </xf>
    <xf numFmtId="173" fontId="9" fillId="0" borderId="14" xfId="2" applyNumberFormat="1" applyFont="1" applyBorder="1" applyAlignment="1">
      <alignment horizontal="center" wrapText="1"/>
    </xf>
    <xf numFmtId="0" fontId="0" fillId="11" borderId="14" xfId="0" applyFill="1" applyBorder="1" applyAlignment="1">
      <alignment horizontal="right" wrapText="1"/>
    </xf>
    <xf numFmtId="0" fontId="0" fillId="12" borderId="14" xfId="0" applyFill="1" applyBorder="1" applyAlignment="1">
      <alignment horizontal="right" wrapText="1"/>
    </xf>
    <xf numFmtId="0" fontId="4" fillId="11" borderId="14" xfId="0" applyFont="1" applyFill="1" applyBorder="1" applyAlignment="1">
      <alignment horizontal="right"/>
    </xf>
    <xf numFmtId="0" fontId="11" fillId="0" borderId="8" xfId="2" applyNumberFormat="1" applyFont="1" applyBorder="1" applyAlignment="1">
      <alignment horizontal="right" vertical="center" wrapText="1"/>
    </xf>
    <xf numFmtId="2" fontId="6" fillId="0" borderId="18" xfId="0" applyNumberFormat="1" applyFont="1" applyBorder="1" applyAlignment="1">
      <alignment horizontal="center" vertical="center" wrapText="1"/>
    </xf>
    <xf numFmtId="174" fontId="6" fillId="7" borderId="15" xfId="0" applyNumberFormat="1" applyFont="1" applyFill="1" applyBorder="1" applyAlignment="1">
      <alignment horizontal="center" vertical="center" wrapText="1"/>
    </xf>
    <xf numFmtId="49" fontId="0" fillId="0" borderId="15" xfId="0" applyNumberFormat="1" applyBorder="1" applyAlignment="1">
      <alignment wrapText="1"/>
    </xf>
    <xf numFmtId="0" fontId="6" fillId="0" borderId="0" xfId="0" applyFont="1" applyAlignment="1">
      <alignment horizontal="left" vertical="center"/>
    </xf>
    <xf numFmtId="167" fontId="6" fillId="0" borderId="0" xfId="0" applyNumberFormat="1" applyFont="1" applyAlignment="1">
      <alignment horizontal="center" vertical="center" wrapText="1"/>
    </xf>
    <xf numFmtId="166" fontId="6" fillId="0" borderId="0" xfId="0" applyNumberFormat="1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166" fontId="11" fillId="0" borderId="0" xfId="0" applyNumberFormat="1" applyFont="1" applyAlignment="1">
      <alignment horizontal="center" vertical="center" wrapText="1"/>
    </xf>
    <xf numFmtId="170" fontId="11" fillId="2" borderId="0" xfId="0" applyNumberFormat="1" applyFont="1" applyFill="1" applyAlignment="1">
      <alignment horizontal="center" vertical="center" wrapText="1"/>
    </xf>
    <xf numFmtId="166" fontId="2" fillId="2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49" fontId="0" fillId="0" borderId="18" xfId="0" applyNumberFormat="1" applyBorder="1" applyAlignment="1">
      <alignment wrapText="1"/>
    </xf>
    <xf numFmtId="43" fontId="0" fillId="0" borderId="14" xfId="2" applyFont="1" applyBorder="1" applyAlignment="1">
      <alignment horizontal="left" wrapText="1"/>
    </xf>
    <xf numFmtId="49" fontId="0" fillId="8" borderId="11" xfId="0" applyNumberFormat="1" applyFill="1" applyBorder="1" applyAlignment="1">
      <alignment wrapText="1"/>
    </xf>
    <xf numFmtId="43" fontId="0" fillId="0" borderId="12" xfId="2" applyFont="1" applyBorder="1" applyAlignment="1">
      <alignment horizontal="left" wrapText="1"/>
    </xf>
    <xf numFmtId="49" fontId="0" fillId="0" borderId="14" xfId="0" applyNumberFormat="1" applyBorder="1" applyAlignment="1">
      <alignment horizontal="center" wrapText="1"/>
    </xf>
    <xf numFmtId="43" fontId="0" fillId="0" borderId="1" xfId="2" applyFont="1" applyBorder="1" applyAlignment="1">
      <alignment horizontal="left" wrapText="1"/>
    </xf>
    <xf numFmtId="49" fontId="0" fillId="0" borderId="12" xfId="0" applyNumberFormat="1" applyBorder="1" applyAlignment="1">
      <alignment wrapText="1"/>
    </xf>
    <xf numFmtId="43" fontId="0" fillId="0" borderId="15" xfId="2" applyFont="1" applyBorder="1" applyAlignment="1">
      <alignment horizontal="left" wrapText="1"/>
    </xf>
    <xf numFmtId="49" fontId="0" fillId="0" borderId="13" xfId="0" applyNumberFormat="1" applyBorder="1" applyAlignment="1">
      <alignment horizontal="center" wrapText="1"/>
    </xf>
    <xf numFmtId="173" fontId="0" fillId="0" borderId="14" xfId="2" applyNumberFormat="1" applyFont="1" applyBorder="1" applyAlignment="1">
      <alignment horizontal="left" wrapText="1"/>
    </xf>
    <xf numFmtId="43" fontId="0" fillId="0" borderId="14" xfId="2" applyFont="1" applyFill="1" applyBorder="1" applyAlignment="1">
      <alignment horizontal="left" wrapText="1"/>
    </xf>
    <xf numFmtId="173" fontId="0" fillId="0" borderId="14" xfId="2" applyNumberFormat="1" applyFont="1" applyBorder="1" applyAlignment="1">
      <alignment horizontal="center" wrapText="1"/>
    </xf>
    <xf numFmtId="43" fontId="15" fillId="0" borderId="14" xfId="2" applyFont="1" applyBorder="1" applyAlignment="1">
      <alignment horizontal="right"/>
    </xf>
    <xf numFmtId="43" fontId="15" fillId="0" borderId="8" xfId="2" applyFont="1" applyBorder="1" applyAlignment="1">
      <alignment horizontal="center"/>
    </xf>
    <xf numFmtId="173" fontId="0" fillId="0" borderId="14" xfId="2" applyNumberFormat="1" applyFont="1" applyFill="1" applyBorder="1" applyAlignment="1">
      <alignment horizontal="center" vertical="center" wrapText="1"/>
    </xf>
    <xf numFmtId="43" fontId="15" fillId="0" borderId="14" xfId="2" applyFont="1" applyBorder="1" applyAlignment="1">
      <alignment horizontal="center"/>
    </xf>
    <xf numFmtId="0" fontId="15" fillId="0" borderId="18" xfId="0" applyFont="1" applyBorder="1"/>
    <xf numFmtId="0" fontId="15" fillId="0" borderId="14" xfId="0" applyFont="1" applyBorder="1" applyAlignment="1">
      <alignment wrapText="1"/>
    </xf>
    <xf numFmtId="49" fontId="10" fillId="3" borderId="14" xfId="0" applyNumberFormat="1" applyFont="1" applyFill="1" applyBorder="1" applyAlignment="1">
      <alignment horizontal="left" vertical="center"/>
    </xf>
    <xf numFmtId="169" fontId="10" fillId="3" borderId="14" xfId="0" applyNumberFormat="1" applyFont="1" applyFill="1" applyBorder="1" applyAlignment="1">
      <alignment horizontal="left" vertical="center"/>
    </xf>
    <xf numFmtId="169" fontId="0" fillId="3" borderId="14" xfId="0" applyNumberFormat="1" applyFill="1" applyBorder="1" applyAlignment="1">
      <alignment horizontal="center" vertical="center"/>
    </xf>
    <xf numFmtId="49" fontId="10" fillId="3" borderId="14" xfId="0" applyNumberFormat="1" applyFont="1" applyFill="1" applyBorder="1" applyAlignment="1">
      <alignment horizontal="center" vertical="center" wrapText="1"/>
    </xf>
    <xf numFmtId="0" fontId="16" fillId="0" borderId="18" xfId="0" applyFont="1" applyBorder="1" applyAlignment="1">
      <alignment wrapText="1"/>
    </xf>
    <xf numFmtId="4" fontId="16" fillId="0" borderId="18" xfId="0" applyNumberFormat="1" applyFont="1" applyBorder="1" applyAlignment="1">
      <alignment wrapText="1"/>
    </xf>
    <xf numFmtId="167" fontId="16" fillId="0" borderId="18" xfId="0" applyNumberFormat="1" applyFont="1" applyBorder="1" applyAlignment="1">
      <alignment horizontal="center" vertical="center" wrapText="1"/>
    </xf>
    <xf numFmtId="0" fontId="15" fillId="0" borderId="15" xfId="0" applyFont="1" applyBorder="1" applyAlignment="1">
      <alignment horizontal="right"/>
    </xf>
    <xf numFmtId="49" fontId="0" fillId="0" borderId="15" xfId="0" applyNumberFormat="1" applyBorder="1" applyAlignment="1">
      <alignment horizontal="right" vertical="center" wrapText="1"/>
    </xf>
    <xf numFmtId="167" fontId="16" fillId="0" borderId="15" xfId="0" applyNumberFormat="1" applyFont="1" applyBorder="1" applyAlignment="1">
      <alignment horizontal="center" wrapText="1"/>
    </xf>
    <xf numFmtId="43" fontId="17" fillId="8" borderId="8" xfId="2" applyFont="1" applyFill="1" applyBorder="1" applyAlignment="1">
      <alignment horizontal="right"/>
    </xf>
    <xf numFmtId="43" fontId="15" fillId="8" borderId="8" xfId="2" applyFont="1" applyFill="1" applyBorder="1" applyAlignment="1">
      <alignment horizontal="center"/>
    </xf>
    <xf numFmtId="173" fontId="0" fillId="8" borderId="8" xfId="2" applyNumberFormat="1" applyFont="1" applyFill="1" applyBorder="1" applyAlignment="1">
      <alignment horizontal="center" vertical="center" wrapText="1"/>
    </xf>
    <xf numFmtId="169" fontId="10" fillId="3" borderId="8" xfId="0" applyNumberFormat="1" applyFont="1" applyFill="1" applyBorder="1" applyAlignment="1">
      <alignment horizontal="left" vertical="center"/>
    </xf>
    <xf numFmtId="169" fontId="10" fillId="3" borderId="5" xfId="0" applyNumberFormat="1" applyFont="1" applyFill="1" applyBorder="1" applyAlignment="1">
      <alignment horizontal="left" vertical="center"/>
    </xf>
    <xf numFmtId="43" fontId="15" fillId="0" borderId="14" xfId="2" applyFont="1" applyBorder="1"/>
    <xf numFmtId="43" fontId="0" fillId="0" borderId="8" xfId="2" applyFont="1" applyFill="1" applyBorder="1" applyAlignment="1">
      <alignment horizontal="center" vertical="center" wrapText="1"/>
    </xf>
    <xf numFmtId="43" fontId="0" fillId="0" borderId="14" xfId="2" applyFont="1" applyFill="1" applyBorder="1" applyAlignment="1">
      <alignment horizontal="center" vertical="center" wrapText="1"/>
    </xf>
    <xf numFmtId="2" fontId="15" fillId="0" borderId="14" xfId="0" applyNumberFormat="1" applyFont="1" applyBorder="1" applyAlignment="1">
      <alignment wrapText="1"/>
    </xf>
    <xf numFmtId="0" fontId="15" fillId="0" borderId="14" xfId="0" applyFont="1" applyBorder="1" applyAlignment="1">
      <alignment horizontal="right"/>
    </xf>
    <xf numFmtId="43" fontId="10" fillId="3" borderId="14" xfId="2" applyFont="1" applyFill="1" applyBorder="1" applyAlignment="1">
      <alignment horizontal="left" vertical="center"/>
    </xf>
    <xf numFmtId="43" fontId="0" fillId="3" borderId="14" xfId="2" applyFont="1" applyFill="1" applyBorder="1" applyAlignment="1">
      <alignment horizontal="center" vertical="center" wrapText="1"/>
    </xf>
    <xf numFmtId="43" fontId="0" fillId="0" borderId="8" xfId="2" applyFont="1" applyBorder="1" applyAlignment="1">
      <alignment horizontal="center" vertical="center" wrapText="1"/>
    </xf>
    <xf numFmtId="43" fontId="10" fillId="3" borderId="14" xfId="0" applyNumberFormat="1" applyFont="1" applyFill="1" applyBorder="1" applyAlignment="1">
      <alignment horizontal="center" vertical="center" wrapText="1"/>
    </xf>
    <xf numFmtId="169" fontId="10" fillId="3" borderId="1" xfId="0" applyNumberFormat="1" applyFont="1" applyFill="1" applyBorder="1" applyAlignment="1">
      <alignment horizontal="left" vertical="center"/>
    </xf>
    <xf numFmtId="43" fontId="0" fillId="3" borderId="14" xfId="0" applyNumberFormat="1" applyFill="1" applyBorder="1" applyAlignment="1">
      <alignment horizontal="center" vertical="center" wrapText="1"/>
    </xf>
    <xf numFmtId="49" fontId="10" fillId="3" borderId="18" xfId="0" applyNumberFormat="1" applyFont="1" applyFill="1" applyBorder="1" applyAlignment="1">
      <alignment horizontal="center" vertical="center" wrapText="1"/>
    </xf>
    <xf numFmtId="173" fontId="0" fillId="0" borderId="14" xfId="2" applyNumberFormat="1" applyFont="1" applyBorder="1" applyAlignment="1">
      <alignment horizontal="center" vertical="center" wrapText="1"/>
    </xf>
    <xf numFmtId="43" fontId="15" fillId="0" borderId="15" xfId="2" applyFont="1" applyFill="1" applyBorder="1" applyAlignment="1">
      <alignment horizontal="right"/>
    </xf>
    <xf numFmtId="49" fontId="10" fillId="3" borderId="15" xfId="0" applyNumberFormat="1" applyFont="1" applyFill="1" applyBorder="1" applyAlignment="1">
      <alignment horizontal="left" vertical="center"/>
    </xf>
    <xf numFmtId="169" fontId="10" fillId="3" borderId="15" xfId="0" applyNumberFormat="1" applyFont="1" applyFill="1" applyBorder="1" applyAlignment="1">
      <alignment horizontal="left" vertical="center"/>
    </xf>
    <xf numFmtId="49" fontId="0" fillId="3" borderId="18" xfId="0" applyNumberFormat="1" applyFill="1" applyBorder="1" applyAlignment="1">
      <alignment horizontal="center" vertical="center"/>
    </xf>
    <xf numFmtId="174" fontId="0" fillId="7" borderId="15" xfId="0" applyNumberFormat="1" applyFill="1" applyBorder="1" applyAlignment="1">
      <alignment horizontal="center" vertical="center" wrapText="1"/>
    </xf>
    <xf numFmtId="0" fontId="15" fillId="0" borderId="15" xfId="0" applyFont="1" applyBorder="1"/>
    <xf numFmtId="0" fontId="6" fillId="2" borderId="14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vertical="center"/>
    </xf>
    <xf numFmtId="0" fontId="6" fillId="0" borderId="12" xfId="0" applyFont="1" applyBorder="1" applyAlignment="1">
      <alignment horizontal="right" vertical="center"/>
    </xf>
    <xf numFmtId="0" fontId="3" fillId="0" borderId="12" xfId="0" applyFont="1" applyBorder="1" applyAlignment="1">
      <alignment horizontal="right" vertical="center"/>
    </xf>
    <xf numFmtId="49" fontId="6" fillId="3" borderId="14" xfId="0" applyNumberFormat="1" applyFont="1" applyFill="1" applyBorder="1" applyAlignment="1">
      <alignment horizontal="right" vertical="center" wrapText="1"/>
    </xf>
    <xf numFmtId="0" fontId="0" fillId="0" borderId="15" xfId="0" applyBorder="1" applyAlignment="1">
      <alignment horizontal="right" vertical="center" wrapText="1"/>
    </xf>
    <xf numFmtId="49" fontId="10" fillId="3" borderId="8" xfId="0" applyNumberFormat="1" applyFont="1" applyFill="1" applyBorder="1" applyAlignment="1">
      <alignment horizontal="right" vertical="center" wrapText="1"/>
    </xf>
    <xf numFmtId="0" fontId="0" fillId="8" borderId="1" xfId="0" applyFill="1" applyBorder="1" applyAlignment="1">
      <alignment horizontal="right" wrapText="1"/>
    </xf>
    <xf numFmtId="0" fontId="0" fillId="0" borderId="18" xfId="0" applyBorder="1" applyAlignment="1">
      <alignment horizontal="right" wrapText="1"/>
    </xf>
    <xf numFmtId="49" fontId="10" fillId="3" borderId="14" xfId="0" applyNumberFormat="1" applyFont="1" applyFill="1" applyBorder="1" applyAlignment="1">
      <alignment horizontal="right" vertical="center" wrapText="1"/>
    </xf>
    <xf numFmtId="49" fontId="10" fillId="3" borderId="14" xfId="0" applyNumberFormat="1" applyFont="1" applyFill="1" applyBorder="1" applyAlignment="1">
      <alignment horizontal="right" vertical="center"/>
    </xf>
    <xf numFmtId="49" fontId="10" fillId="3" borderId="18" xfId="0" applyNumberFormat="1" applyFont="1" applyFill="1" applyBorder="1" applyAlignment="1">
      <alignment horizontal="right" vertical="center" wrapText="1"/>
    </xf>
    <xf numFmtId="49" fontId="10" fillId="3" borderId="15" xfId="0" applyNumberFormat="1" applyFont="1" applyFill="1" applyBorder="1" applyAlignment="1">
      <alignment horizontal="right" vertical="center" wrapText="1"/>
    </xf>
    <xf numFmtId="49" fontId="6" fillId="0" borderId="0" xfId="0" applyNumberFormat="1" applyFont="1" applyAlignment="1">
      <alignment horizontal="right" vertical="center" wrapText="1"/>
    </xf>
    <xf numFmtId="0" fontId="6" fillId="0" borderId="0" xfId="0" applyFont="1" applyAlignment="1">
      <alignment horizontal="right" vertical="center" wrapText="1"/>
    </xf>
    <xf numFmtId="0" fontId="6" fillId="2" borderId="0" xfId="0" applyFont="1" applyFill="1" applyAlignment="1">
      <alignment horizontal="right" vertical="center" wrapText="1"/>
    </xf>
    <xf numFmtId="0" fontId="0" fillId="2" borderId="14" xfId="0" applyFill="1" applyBorder="1" applyAlignment="1">
      <alignment horizontal="right" vertical="center" wrapText="1"/>
    </xf>
    <xf numFmtId="1" fontId="3" fillId="2" borderId="0" xfId="0" applyNumberFormat="1" applyFont="1" applyFill="1" applyAlignment="1">
      <alignment horizontal="right" vertical="center" wrapText="1"/>
    </xf>
    <xf numFmtId="0" fontId="0" fillId="2" borderId="0" xfId="0" applyFill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right"/>
    </xf>
    <xf numFmtId="170" fontId="0" fillId="0" borderId="0" xfId="0" applyNumberFormat="1" applyAlignment="1">
      <alignment horizontal="left" vertical="center"/>
    </xf>
    <xf numFmtId="166" fontId="6" fillId="0" borderId="0" xfId="0" applyNumberFormat="1" applyFont="1" applyAlignment="1">
      <alignment horizontal="left" vertical="center"/>
    </xf>
    <xf numFmtId="169" fontId="10" fillId="3" borderId="27" xfId="0" applyNumberFormat="1" applyFont="1" applyFill="1" applyBorder="1" applyAlignment="1">
      <alignment horizontal="left" vertical="center"/>
    </xf>
    <xf numFmtId="49" fontId="10" fillId="13" borderId="15" xfId="0" applyNumberFormat="1" applyFont="1" applyFill="1" applyBorder="1" applyAlignment="1">
      <alignment horizontal="right" vertical="center" wrapText="1"/>
    </xf>
    <xf numFmtId="49" fontId="10" fillId="13" borderId="15" xfId="0" applyNumberFormat="1" applyFont="1" applyFill="1" applyBorder="1" applyAlignment="1">
      <alignment horizontal="left" vertical="center"/>
    </xf>
    <xf numFmtId="169" fontId="10" fillId="13" borderId="27" xfId="0" applyNumberFormat="1" applyFont="1" applyFill="1" applyBorder="1" applyAlignment="1">
      <alignment horizontal="left" vertical="center"/>
    </xf>
    <xf numFmtId="49" fontId="0" fillId="13" borderId="18" xfId="0" applyNumberFormat="1" applyFill="1" applyBorder="1" applyAlignment="1">
      <alignment horizontal="center" vertical="center"/>
    </xf>
    <xf numFmtId="49" fontId="10" fillId="13" borderId="18" xfId="0" applyNumberFormat="1" applyFont="1" applyFill="1" applyBorder="1" applyAlignment="1">
      <alignment horizontal="center" vertical="center" wrapText="1"/>
    </xf>
    <xf numFmtId="0" fontId="0" fillId="10" borderId="18" xfId="0" applyFill="1" applyBorder="1" applyAlignment="1">
      <alignment horizontal="right" wrapText="1"/>
    </xf>
    <xf numFmtId="49" fontId="0" fillId="10" borderId="14" xfId="0" applyNumberFormat="1" applyFill="1" applyBorder="1" applyAlignment="1">
      <alignment wrapText="1"/>
    </xf>
    <xf numFmtId="169" fontId="10" fillId="10" borderId="0" xfId="0" applyNumberFormat="1" applyFont="1" applyFill="1" applyAlignment="1">
      <alignment horizontal="center" vertical="center"/>
    </xf>
    <xf numFmtId="43" fontId="10" fillId="10" borderId="14" xfId="2" applyFont="1" applyFill="1" applyBorder="1" applyAlignment="1">
      <alignment horizontal="left" wrapText="1"/>
    </xf>
    <xf numFmtId="0" fontId="0" fillId="10" borderId="0" xfId="0" applyFill="1"/>
    <xf numFmtId="0" fontId="6" fillId="10" borderId="1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43" fontId="0" fillId="2" borderId="0" xfId="0" applyNumberFormat="1" applyFill="1" applyAlignment="1">
      <alignment horizontal="center" vertical="center" wrapText="1"/>
    </xf>
    <xf numFmtId="43" fontId="0" fillId="2" borderId="0" xfId="2" applyFont="1" applyFill="1" applyAlignment="1">
      <alignment horizontal="center" vertical="center" wrapText="1"/>
    </xf>
    <xf numFmtId="49" fontId="0" fillId="0" borderId="15" xfId="0" applyNumberFormat="1" applyBorder="1" applyAlignment="1">
      <alignment horizontal="left" vertical="center"/>
    </xf>
    <xf numFmtId="169" fontId="0" fillId="0" borderId="27" xfId="0" applyNumberFormat="1" applyBorder="1" applyAlignment="1">
      <alignment horizontal="left" vertical="center"/>
    </xf>
    <xf numFmtId="49" fontId="0" fillId="0" borderId="14" xfId="0" applyNumberFormat="1" applyBorder="1" applyAlignment="1">
      <alignment horizontal="right" vertical="center" wrapText="1"/>
    </xf>
    <xf numFmtId="43" fontId="0" fillId="0" borderId="14" xfId="2" applyFont="1" applyBorder="1" applyAlignment="1">
      <alignment wrapText="1"/>
    </xf>
    <xf numFmtId="43" fontId="0" fillId="0" borderId="0" xfId="0" applyNumberFormat="1"/>
    <xf numFmtId="2" fontId="13" fillId="0" borderId="18" xfId="0" applyNumberFormat="1" applyFont="1" applyBorder="1" applyAlignment="1">
      <alignment wrapText="1"/>
    </xf>
    <xf numFmtId="2" fontId="13" fillId="5" borderId="18" xfId="0" applyNumberFormat="1" applyFont="1" applyFill="1" applyBorder="1" applyAlignment="1">
      <alignment wrapText="1"/>
    </xf>
    <xf numFmtId="2" fontId="13" fillId="5" borderId="21" xfId="0" applyNumberFormat="1" applyFont="1" applyFill="1" applyBorder="1" applyAlignment="1">
      <alignment wrapText="1"/>
    </xf>
    <xf numFmtId="2" fontId="13" fillId="5" borderId="11" xfId="0" applyNumberFormat="1" applyFont="1" applyFill="1" applyBorder="1" applyAlignment="1">
      <alignment horizontal="right" wrapText="1"/>
    </xf>
    <xf numFmtId="44" fontId="0" fillId="2" borderId="0" xfId="0" applyNumberFormat="1" applyFill="1" applyAlignment="1">
      <alignment horizontal="center" vertical="center" wrapText="1"/>
    </xf>
    <xf numFmtId="0" fontId="4" fillId="0" borderId="0" xfId="0" applyFont="1"/>
    <xf numFmtId="49" fontId="0" fillId="0" borderId="18" xfId="0" applyNumberFormat="1" applyBorder="1" applyAlignment="1">
      <alignment horizontal="right" wrapText="1"/>
    </xf>
    <xf numFmtId="43" fontId="6" fillId="2" borderId="0" xfId="0" applyNumberFormat="1" applyFont="1" applyFill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 wrapText="1"/>
    </xf>
    <xf numFmtId="1" fontId="6" fillId="2" borderId="15" xfId="0" applyNumberFormat="1" applyFont="1" applyFill="1" applyBorder="1" applyAlignment="1">
      <alignment vertical="center" wrapText="1"/>
    </xf>
    <xf numFmtId="172" fontId="6" fillId="2" borderId="15" xfId="0" applyNumberFormat="1" applyFont="1" applyFill="1" applyBorder="1" applyAlignment="1">
      <alignment horizontal="center" vertical="center" wrapText="1"/>
    </xf>
    <xf numFmtId="1" fontId="6" fillId="2" borderId="0" xfId="0" applyNumberFormat="1" applyFont="1" applyFill="1" applyAlignment="1">
      <alignment horizontal="center" vertical="center" wrapText="1"/>
    </xf>
    <xf numFmtId="173" fontId="0" fillId="8" borderId="5" xfId="2" applyNumberFormat="1" applyFont="1" applyFill="1" applyBorder="1" applyAlignment="1">
      <alignment horizontal="center" vertical="center" wrapText="1"/>
    </xf>
    <xf numFmtId="43" fontId="0" fillId="0" borderId="0" xfId="2" applyFont="1"/>
    <xf numFmtId="173" fontId="6" fillId="2" borderId="14" xfId="2" applyNumberFormat="1" applyFont="1" applyFill="1" applyBorder="1" applyAlignment="1">
      <alignment vertical="center"/>
    </xf>
    <xf numFmtId="173" fontId="3" fillId="2" borderId="14" xfId="2" applyNumberFormat="1" applyFont="1" applyFill="1" applyBorder="1" applyAlignment="1">
      <alignment horizontal="center" vertical="center"/>
    </xf>
    <xf numFmtId="173" fontId="15" fillId="0" borderId="14" xfId="2" applyNumberFormat="1" applyFont="1" applyBorder="1" applyAlignment="1">
      <alignment horizontal="right"/>
    </xf>
    <xf numFmtId="173" fontId="10" fillId="3" borderId="14" xfId="2" applyNumberFormat="1" applyFont="1" applyFill="1" applyBorder="1" applyAlignment="1">
      <alignment horizontal="center" vertical="center" wrapText="1"/>
    </xf>
    <xf numFmtId="173" fontId="16" fillId="0" borderId="13" xfId="2" applyNumberFormat="1" applyFont="1" applyBorder="1" applyAlignment="1">
      <alignment wrapText="1"/>
    </xf>
    <xf numFmtId="173" fontId="0" fillId="0" borderId="1" xfId="2" applyNumberFormat="1" applyFont="1" applyBorder="1" applyAlignment="1">
      <alignment horizontal="left" wrapText="1"/>
    </xf>
    <xf numFmtId="173" fontId="0" fillId="0" borderId="15" xfId="2" applyNumberFormat="1" applyFont="1" applyBorder="1" applyAlignment="1">
      <alignment horizontal="left" wrapText="1"/>
    </xf>
    <xf numFmtId="173" fontId="0" fillId="0" borderId="14" xfId="2" applyNumberFormat="1" applyFont="1" applyFill="1" applyBorder="1" applyAlignment="1">
      <alignment horizontal="left" wrapText="1"/>
    </xf>
    <xf numFmtId="173" fontId="10" fillId="10" borderId="14" xfId="2" applyNumberFormat="1" applyFont="1" applyFill="1" applyBorder="1" applyAlignment="1">
      <alignment horizontal="left" wrapText="1"/>
    </xf>
    <xf numFmtId="173" fontId="10" fillId="3" borderId="18" xfId="2" applyNumberFormat="1" applyFont="1" applyFill="1" applyBorder="1" applyAlignment="1">
      <alignment horizontal="center" vertical="center" wrapText="1"/>
    </xf>
    <xf numFmtId="173" fontId="0" fillId="0" borderId="8" xfId="2" applyNumberFormat="1" applyFont="1" applyBorder="1" applyAlignment="1">
      <alignment horizontal="center" vertical="center" wrapText="1"/>
    </xf>
    <xf numFmtId="173" fontId="0" fillId="0" borderId="13" xfId="2" applyNumberFormat="1" applyFont="1" applyBorder="1" applyAlignment="1">
      <alignment horizontal="left" wrapText="1"/>
    </xf>
    <xf numFmtId="173" fontId="11" fillId="0" borderId="9" xfId="2" applyNumberFormat="1" applyFont="1" applyBorder="1" applyAlignment="1">
      <alignment horizontal="center" vertical="center" wrapText="1"/>
    </xf>
    <xf numFmtId="173" fontId="11" fillId="0" borderId="12" xfId="2" applyNumberFormat="1" applyFont="1" applyBorder="1" applyAlignment="1">
      <alignment horizontal="center" vertical="center" wrapText="1"/>
    </xf>
    <xf numFmtId="173" fontId="0" fillId="0" borderId="14" xfId="2" applyNumberFormat="1" applyFont="1" applyBorder="1" applyAlignment="1">
      <alignment horizontal="right" wrapText="1"/>
    </xf>
    <xf numFmtId="173" fontId="1" fillId="0" borderId="14" xfId="2" applyNumberFormat="1" applyFont="1" applyBorder="1" applyAlignment="1">
      <alignment horizontal="right" wrapText="1"/>
    </xf>
    <xf numFmtId="173" fontId="1" fillId="0" borderId="14" xfId="2" applyNumberFormat="1" applyFont="1" applyBorder="1" applyAlignment="1">
      <alignment horizontal="left" wrapText="1"/>
    </xf>
    <xf numFmtId="173" fontId="10" fillId="13" borderId="18" xfId="2" applyNumberFormat="1" applyFont="1" applyFill="1" applyBorder="1" applyAlignment="1">
      <alignment horizontal="center" vertical="center" wrapText="1"/>
    </xf>
    <xf numFmtId="173" fontId="6" fillId="0" borderId="0" xfId="2" applyNumberFormat="1" applyFont="1" applyAlignment="1">
      <alignment horizontal="center" vertical="center" wrapText="1"/>
    </xf>
    <xf numFmtId="173" fontId="6" fillId="2" borderId="0" xfId="2" applyNumberFormat="1" applyFont="1" applyFill="1" applyAlignment="1">
      <alignment horizontal="center" vertical="center" wrapText="1"/>
    </xf>
    <xf numFmtId="173" fontId="0" fillId="0" borderId="0" xfId="2" applyNumberFormat="1" applyFont="1"/>
    <xf numFmtId="173" fontId="2" fillId="2" borderId="0" xfId="2" applyNumberFormat="1" applyFont="1" applyFill="1" applyAlignment="1">
      <alignment horizontal="center" vertical="center" wrapText="1"/>
    </xf>
    <xf numFmtId="173" fontId="0" fillId="2" borderId="0" xfId="2" applyNumberFormat="1" applyFont="1" applyFill="1" applyAlignment="1">
      <alignment horizontal="center" vertical="center" wrapText="1"/>
    </xf>
    <xf numFmtId="173" fontId="0" fillId="0" borderId="0" xfId="2" applyNumberFormat="1" applyFont="1" applyAlignment="1">
      <alignment horizontal="center" vertical="center" wrapText="1"/>
    </xf>
    <xf numFmtId="170" fontId="5" fillId="0" borderId="2" xfId="0" applyNumberFormat="1" applyFont="1" applyBorder="1" applyAlignment="1">
      <alignment horizontal="center" vertical="center"/>
    </xf>
    <xf numFmtId="170" fontId="5" fillId="0" borderId="6" xfId="0" applyNumberFormat="1" applyFont="1" applyBorder="1" applyAlignment="1">
      <alignment horizontal="center" vertical="center"/>
    </xf>
    <xf numFmtId="170" fontId="5" fillId="0" borderId="9" xfId="0" applyNumberFormat="1" applyFont="1" applyBorder="1" applyAlignment="1">
      <alignment horizontal="center" vertical="center"/>
    </xf>
    <xf numFmtId="170" fontId="6" fillId="2" borderId="14" xfId="0" applyNumberFormat="1" applyFont="1" applyFill="1" applyBorder="1" applyAlignment="1">
      <alignment horizontal="center" vertical="center" wrapText="1"/>
    </xf>
    <xf numFmtId="170" fontId="0" fillId="0" borderId="14" xfId="2" applyNumberFormat="1" applyFont="1" applyBorder="1" applyAlignment="1">
      <alignment horizontal="left" wrapText="1"/>
    </xf>
    <xf numFmtId="170" fontId="15" fillId="0" borderId="14" xfId="0" applyNumberFormat="1" applyFont="1" applyBorder="1"/>
    <xf numFmtId="170" fontId="10" fillId="3" borderId="14" xfId="0" applyNumberFormat="1" applyFont="1" applyFill="1" applyBorder="1" applyAlignment="1">
      <alignment horizontal="left" vertical="center"/>
    </xf>
    <xf numFmtId="170" fontId="16" fillId="0" borderId="13" xfId="0" applyNumberFormat="1" applyFont="1" applyBorder="1" applyAlignment="1">
      <alignment wrapText="1"/>
    </xf>
    <xf numFmtId="170" fontId="0" fillId="0" borderId="12" xfId="2" applyNumberFormat="1" applyFont="1" applyBorder="1" applyAlignment="1">
      <alignment horizontal="left" wrapText="1"/>
    </xf>
    <xf numFmtId="170" fontId="0" fillId="0" borderId="2" xfId="2" applyNumberFormat="1" applyFont="1" applyBorder="1" applyAlignment="1">
      <alignment horizontal="left" wrapText="1"/>
    </xf>
    <xf numFmtId="170" fontId="0" fillId="0" borderId="12" xfId="2" applyNumberFormat="1" applyFont="1" applyFill="1" applyBorder="1" applyAlignment="1">
      <alignment horizontal="left" wrapText="1"/>
    </xf>
    <xf numFmtId="170" fontId="10" fillId="10" borderId="14" xfId="2" applyNumberFormat="1" applyFont="1" applyFill="1" applyBorder="1" applyAlignment="1">
      <alignment horizontal="left" wrapText="1"/>
    </xf>
    <xf numFmtId="170" fontId="0" fillId="0" borderId="14" xfId="2" applyNumberFormat="1" applyFont="1" applyBorder="1" applyAlignment="1">
      <alignment horizontal="center" wrapText="1"/>
    </xf>
    <xf numFmtId="170" fontId="0" fillId="0" borderId="13" xfId="2" applyNumberFormat="1" applyFont="1" applyBorder="1" applyAlignment="1">
      <alignment horizontal="left" wrapText="1"/>
    </xf>
    <xf numFmtId="170" fontId="11" fillId="0" borderId="9" xfId="2" applyNumberFormat="1" applyFont="1" applyBorder="1" applyAlignment="1">
      <alignment horizontal="center" vertical="center" wrapText="1"/>
    </xf>
    <xf numFmtId="170" fontId="11" fillId="0" borderId="12" xfId="2" applyNumberFormat="1" applyFont="1" applyBorder="1" applyAlignment="1">
      <alignment horizontal="center" vertical="center" wrapText="1"/>
    </xf>
    <xf numFmtId="170" fontId="0" fillId="0" borderId="14" xfId="2" applyNumberFormat="1" applyFont="1" applyBorder="1" applyAlignment="1">
      <alignment horizontal="right" wrapText="1"/>
    </xf>
    <xf numFmtId="170" fontId="6" fillId="0" borderId="0" xfId="0" applyNumberFormat="1" applyFont="1" applyAlignment="1">
      <alignment horizontal="center" vertical="center" wrapText="1"/>
    </xf>
    <xf numFmtId="170" fontId="0" fillId="0" borderId="0" xfId="0" applyNumberFormat="1"/>
    <xf numFmtId="170" fontId="0" fillId="2" borderId="0" xfId="0" applyNumberFormat="1" applyFill="1" applyAlignment="1">
      <alignment horizontal="right" vertical="center" wrapText="1"/>
    </xf>
    <xf numFmtId="170" fontId="0" fillId="0" borderId="0" xfId="0" applyNumberFormat="1" applyAlignment="1">
      <alignment horizontal="center" vertical="center" wrapText="1"/>
    </xf>
    <xf numFmtId="43" fontId="6" fillId="0" borderId="0" xfId="2" applyFont="1" applyAlignment="1">
      <alignment horizontal="left" vertical="center"/>
    </xf>
    <xf numFmtId="43" fontId="15" fillId="0" borderId="0" xfId="2" applyFont="1" applyFill="1" applyBorder="1" applyAlignment="1">
      <alignment horizontal="right"/>
    </xf>
    <xf numFmtId="43" fontId="15" fillId="0" borderId="0" xfId="2" applyFont="1" applyFill="1" applyBorder="1" applyAlignment="1">
      <alignment horizontal="center"/>
    </xf>
    <xf numFmtId="43" fontId="0" fillId="0" borderId="15" xfId="2" applyFont="1" applyFill="1" applyBorder="1" applyAlignment="1">
      <alignment horizontal="left" wrapText="1"/>
    </xf>
    <xf numFmtId="43" fontId="9" fillId="0" borderId="14" xfId="2" applyFont="1" applyFill="1" applyBorder="1" applyAlignment="1">
      <alignment horizontal="left" wrapText="1"/>
    </xf>
    <xf numFmtId="1" fontId="0" fillId="0" borderId="14" xfId="0" applyNumberFormat="1" applyBorder="1" applyAlignment="1">
      <alignment horizontal="right" vertical="center" wrapText="1"/>
    </xf>
    <xf numFmtId="1" fontId="15" fillId="0" borderId="14" xfId="0" applyNumberFormat="1" applyFont="1" applyBorder="1" applyAlignment="1">
      <alignment horizontal="right" vertical="center"/>
    </xf>
    <xf numFmtId="49" fontId="0" fillId="14" borderId="15" xfId="0" applyNumberFormat="1" applyFill="1" applyBorder="1" applyAlignment="1">
      <alignment horizontal="right" vertical="center" wrapText="1"/>
    </xf>
    <xf numFmtId="49" fontId="0" fillId="14" borderId="14" xfId="0" applyNumberFormat="1" applyFill="1" applyBorder="1" applyAlignment="1">
      <alignment horizontal="right" wrapText="1"/>
    </xf>
    <xf numFmtId="0" fontId="0" fillId="14" borderId="18" xfId="0" applyFill="1" applyBorder="1" applyAlignment="1">
      <alignment horizontal="right" wrapText="1"/>
    </xf>
    <xf numFmtId="170" fontId="0" fillId="14" borderId="14" xfId="2" applyNumberFormat="1" applyFont="1" applyFill="1" applyBorder="1" applyAlignment="1">
      <alignment horizontal="left" wrapText="1"/>
    </xf>
    <xf numFmtId="0" fontId="0" fillId="0" borderId="14" xfId="0" applyBorder="1" applyAlignment="1">
      <alignment horizontal="right" vertical="top" wrapText="1"/>
    </xf>
    <xf numFmtId="0" fontId="15" fillId="0" borderId="14" xfId="0" applyFont="1" applyBorder="1" applyAlignment="1">
      <alignment horizontal="right" vertical="top"/>
    </xf>
    <xf numFmtId="0" fontId="15" fillId="14" borderId="14" xfId="0" applyFont="1" applyFill="1" applyBorder="1" applyAlignment="1">
      <alignment horizontal="right" vertical="top"/>
    </xf>
    <xf numFmtId="0" fontId="0" fillId="14" borderId="14" xfId="0" applyFill="1" applyBorder="1" applyAlignment="1">
      <alignment horizontal="right" wrapText="1"/>
    </xf>
    <xf numFmtId="49" fontId="0" fillId="14" borderId="14" xfId="0" applyNumberFormat="1" applyFill="1" applyBorder="1" applyAlignment="1">
      <alignment horizontal="right" vertical="center" wrapText="1"/>
    </xf>
    <xf numFmtId="43" fontId="15" fillId="0" borderId="14" xfId="2" applyFont="1" applyFill="1" applyBorder="1" applyAlignment="1">
      <alignment horizontal="right"/>
    </xf>
    <xf numFmtId="170" fontId="0" fillId="0" borderId="14" xfId="2" applyNumberFormat="1" applyFont="1" applyFill="1" applyBorder="1" applyAlignment="1">
      <alignment horizontal="left" wrapText="1"/>
    </xf>
    <xf numFmtId="43" fontId="15" fillId="0" borderId="14" xfId="2" applyFont="1" applyFill="1" applyBorder="1" applyAlignment="1">
      <alignment horizontal="center"/>
    </xf>
    <xf numFmtId="173" fontId="15" fillId="0" borderId="14" xfId="2" applyNumberFormat="1" applyFont="1" applyFill="1" applyBorder="1" applyAlignment="1">
      <alignment horizontal="right"/>
    </xf>
    <xf numFmtId="0" fontId="15" fillId="14" borderId="14" xfId="0" applyFont="1" applyFill="1" applyBorder="1" applyAlignment="1">
      <alignment horizontal="right"/>
    </xf>
    <xf numFmtId="0" fontId="15" fillId="0" borderId="18" xfId="0" applyFont="1" applyBorder="1" applyAlignment="1">
      <alignment wrapText="1"/>
    </xf>
    <xf numFmtId="43" fontId="0" fillId="0" borderId="12" xfId="2" applyFont="1" applyFill="1" applyBorder="1" applyAlignment="1">
      <alignment horizontal="left" wrapText="1"/>
    </xf>
    <xf numFmtId="43" fontId="15" fillId="0" borderId="14" xfId="2" applyFont="1" applyFill="1" applyBorder="1"/>
    <xf numFmtId="173" fontId="0" fillId="0" borderId="1" xfId="2" applyNumberFormat="1" applyFont="1" applyFill="1" applyBorder="1" applyAlignment="1">
      <alignment horizontal="left" wrapText="1"/>
    </xf>
    <xf numFmtId="173" fontId="0" fillId="0" borderId="14" xfId="2" applyNumberFormat="1" applyFont="1" applyFill="1" applyBorder="1" applyAlignment="1">
      <alignment horizontal="center" wrapText="1"/>
    </xf>
    <xf numFmtId="170" fontId="0" fillId="0" borderId="14" xfId="2" applyNumberFormat="1" applyFont="1" applyFill="1" applyBorder="1" applyAlignment="1">
      <alignment horizontal="center" wrapText="1"/>
    </xf>
    <xf numFmtId="173" fontId="0" fillId="0" borderId="14" xfId="2" applyNumberFormat="1" applyFont="1" applyFill="1" applyBorder="1" applyAlignment="1">
      <alignment horizontal="right" wrapText="1"/>
    </xf>
    <xf numFmtId="173" fontId="10" fillId="0" borderId="14" xfId="2" applyNumberFormat="1" applyFont="1" applyFill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/>
    </xf>
    <xf numFmtId="170" fontId="0" fillId="14" borderId="14" xfId="0" applyNumberFormat="1" applyFill="1" applyBorder="1" applyAlignment="1">
      <alignment horizontal="left" vertical="center"/>
    </xf>
    <xf numFmtId="0" fontId="4" fillId="14" borderId="14" xfId="0" applyFont="1" applyFill="1" applyBorder="1" applyAlignment="1">
      <alignment horizontal="right"/>
    </xf>
    <xf numFmtId="169" fontId="0" fillId="6" borderId="27" xfId="0" applyNumberFormat="1" applyFill="1" applyBorder="1" applyAlignment="1">
      <alignment horizontal="left" vertical="center"/>
    </xf>
    <xf numFmtId="174" fontId="0" fillId="0" borderId="15" xfId="0" applyNumberFormat="1" applyBorder="1" applyAlignment="1">
      <alignment horizontal="center" vertical="center" wrapText="1"/>
    </xf>
    <xf numFmtId="173" fontId="0" fillId="0" borderId="13" xfId="2" applyNumberFormat="1" applyFont="1" applyFill="1" applyBorder="1" applyAlignment="1">
      <alignment horizontal="left" wrapText="1"/>
    </xf>
    <xf numFmtId="0" fontId="11" fillId="0" borderId="8" xfId="2" applyNumberFormat="1" applyFont="1" applyFill="1" applyBorder="1" applyAlignment="1">
      <alignment horizontal="right" vertical="center" wrapText="1"/>
    </xf>
    <xf numFmtId="170" fontId="0" fillId="0" borderId="13" xfId="2" applyNumberFormat="1" applyFont="1" applyFill="1" applyBorder="1" applyAlignment="1">
      <alignment horizontal="left" wrapText="1"/>
    </xf>
    <xf numFmtId="173" fontId="11" fillId="0" borderId="9" xfId="2" applyNumberFormat="1" applyFont="1" applyFill="1" applyBorder="1" applyAlignment="1">
      <alignment horizontal="center" vertical="center" wrapText="1"/>
    </xf>
    <xf numFmtId="170" fontId="11" fillId="0" borderId="9" xfId="2" applyNumberFormat="1" applyFont="1" applyFill="1" applyBorder="1" applyAlignment="1">
      <alignment horizontal="center" vertical="center" wrapText="1"/>
    </xf>
    <xf numFmtId="173" fontId="11" fillId="0" borderId="12" xfId="2" applyNumberFormat="1" applyFont="1" applyFill="1" applyBorder="1" applyAlignment="1">
      <alignment horizontal="center" vertical="center" wrapText="1"/>
    </xf>
    <xf numFmtId="170" fontId="11" fillId="0" borderId="12" xfId="2" applyNumberFormat="1" applyFont="1" applyFill="1" applyBorder="1" applyAlignment="1">
      <alignment horizontal="center" vertical="center" wrapText="1"/>
    </xf>
    <xf numFmtId="1" fontId="15" fillId="14" borderId="14" xfId="0" applyNumberFormat="1" applyFont="1" applyFill="1" applyBorder="1" applyAlignment="1">
      <alignment horizontal="right" vertical="center"/>
    </xf>
    <xf numFmtId="0" fontId="0" fillId="0" borderId="8" xfId="2" applyNumberFormat="1" applyFont="1" applyBorder="1" applyAlignment="1">
      <alignment horizontal="right" vertical="center" wrapText="1"/>
    </xf>
    <xf numFmtId="0" fontId="0" fillId="14" borderId="8" xfId="2" applyNumberFormat="1" applyFont="1" applyFill="1" applyBorder="1" applyAlignment="1">
      <alignment horizontal="right" vertical="center" wrapText="1"/>
    </xf>
    <xf numFmtId="1" fontId="0" fillId="0" borderId="14" xfId="0" applyNumberFormat="1" applyBorder="1" applyAlignment="1">
      <alignment horizontal="right" wrapText="1"/>
    </xf>
    <xf numFmtId="1" fontId="0" fillId="14" borderId="14" xfId="0" applyNumberFormat="1" applyFill="1" applyBorder="1" applyAlignment="1">
      <alignment horizontal="right" wrapText="1"/>
    </xf>
    <xf numFmtId="43" fontId="10" fillId="10" borderId="14" xfId="2" applyFont="1" applyFill="1" applyBorder="1" applyAlignment="1">
      <alignment horizontal="right" wrapText="1"/>
    </xf>
    <xf numFmtId="49" fontId="7" fillId="2" borderId="0" xfId="0" applyNumberFormat="1" applyFont="1" applyFill="1" applyAlignment="1">
      <alignment horizontal="right" vertical="center" wrapText="1"/>
    </xf>
    <xf numFmtId="166" fontId="7" fillId="2" borderId="0" xfId="0" applyNumberFormat="1" applyFont="1" applyFill="1" applyAlignment="1">
      <alignment horizontal="right" vertical="center" wrapText="1"/>
    </xf>
    <xf numFmtId="173" fontId="16" fillId="0" borderId="13" xfId="2" applyNumberFormat="1" applyFont="1" applyFill="1" applyBorder="1" applyAlignment="1">
      <alignment wrapText="1"/>
    </xf>
    <xf numFmtId="43" fontId="0" fillId="0" borderId="0" xfId="2" applyFont="1" applyAlignment="1">
      <alignment horizontal="center" vertical="center" wrapText="1"/>
    </xf>
    <xf numFmtId="43" fontId="6" fillId="0" borderId="0" xfId="2" applyFont="1" applyAlignment="1">
      <alignment horizontal="center" vertical="center" wrapText="1"/>
    </xf>
    <xf numFmtId="43" fontId="3" fillId="0" borderId="0" xfId="2" applyFont="1" applyAlignment="1">
      <alignment horizontal="center" vertical="center" wrapText="1"/>
    </xf>
    <xf numFmtId="44" fontId="0" fillId="0" borderId="0" xfId="0" applyNumberFormat="1"/>
    <xf numFmtId="0" fontId="6" fillId="0" borderId="14" xfId="2" applyNumberFormat="1" applyFont="1" applyBorder="1" applyAlignment="1">
      <alignment horizontal="center" vertical="center"/>
    </xf>
    <xf numFmtId="0" fontId="3" fillId="0" borderId="14" xfId="2" applyNumberFormat="1" applyFont="1" applyBorder="1" applyAlignment="1">
      <alignment horizontal="center" vertical="center"/>
    </xf>
    <xf numFmtId="0" fontId="6" fillId="3" borderId="14" xfId="2" applyNumberFormat="1" applyFont="1" applyFill="1" applyBorder="1" applyAlignment="1">
      <alignment horizontal="center" vertical="center" wrapText="1"/>
    </xf>
    <xf numFmtId="0" fontId="0" fillId="0" borderId="0" xfId="2" applyNumberFormat="1" applyFont="1" applyAlignment="1">
      <alignment horizontal="center" vertical="center"/>
    </xf>
    <xf numFmtId="0" fontId="6" fillId="10" borderId="10" xfId="2" applyNumberFormat="1" applyFont="1" applyFill="1" applyBorder="1" applyAlignment="1">
      <alignment horizontal="center" vertical="center" wrapText="1"/>
    </xf>
    <xf numFmtId="0" fontId="6" fillId="0" borderId="0" xfId="2" applyNumberFormat="1" applyFont="1" applyAlignment="1">
      <alignment horizontal="center" vertical="center" wrapText="1"/>
    </xf>
    <xf numFmtId="0" fontId="6" fillId="2" borderId="0" xfId="2" applyNumberFormat="1" applyFont="1" applyFill="1" applyAlignment="1">
      <alignment horizontal="center" vertical="center" wrapText="1"/>
    </xf>
    <xf numFmtId="0" fontId="0" fillId="2" borderId="14" xfId="2" applyNumberFormat="1" applyFont="1" applyFill="1" applyBorder="1" applyAlignment="1">
      <alignment horizontal="center" vertical="center" wrapText="1"/>
    </xf>
    <xf numFmtId="0" fontId="3" fillId="3" borderId="1" xfId="2" applyNumberFormat="1" applyFont="1" applyFill="1" applyBorder="1" applyAlignment="1">
      <alignment horizontal="center" vertical="center" wrapText="1"/>
    </xf>
    <xf numFmtId="0" fontId="8" fillId="0" borderId="15" xfId="2" applyNumberFormat="1" applyFont="1" applyBorder="1" applyAlignment="1">
      <alignment horizontal="center" vertical="center" wrapText="1"/>
    </xf>
    <xf numFmtId="0" fontId="8" fillId="0" borderId="0" xfId="2" applyNumberFormat="1" applyFont="1" applyAlignment="1">
      <alignment horizontal="center" vertical="center" wrapText="1"/>
    </xf>
    <xf numFmtId="0" fontId="3" fillId="2" borderId="0" xfId="2" applyNumberFormat="1" applyFont="1" applyFill="1" applyAlignment="1">
      <alignment horizontal="center" vertical="center" wrapText="1"/>
    </xf>
    <xf numFmtId="0" fontId="0" fillId="2" borderId="0" xfId="2" applyNumberFormat="1" applyFont="1" applyFill="1" applyAlignment="1">
      <alignment horizontal="center" vertical="center" wrapText="1"/>
    </xf>
    <xf numFmtId="0" fontId="0" fillId="0" borderId="0" xfId="2" applyNumberFormat="1" applyFont="1" applyAlignment="1">
      <alignment horizontal="center" vertical="center" wrapText="1"/>
    </xf>
    <xf numFmtId="0" fontId="0" fillId="0" borderId="15" xfId="2" applyNumberFormat="1" applyFont="1" applyFill="1" applyBorder="1" applyAlignment="1">
      <alignment horizontal="center" vertical="center"/>
    </xf>
    <xf numFmtId="0" fontId="20" fillId="0" borderId="0" xfId="2" applyNumberFormat="1" applyFont="1" applyAlignment="1">
      <alignment horizontal="center" vertical="center"/>
    </xf>
    <xf numFmtId="0" fontId="21" fillId="0" borderId="1" xfId="2" applyNumberFormat="1" applyFont="1" applyFill="1" applyBorder="1" applyAlignment="1">
      <alignment horizontal="center" vertical="center" wrapText="1"/>
    </xf>
    <xf numFmtId="49" fontId="20" fillId="0" borderId="0" xfId="2" applyNumberFormat="1" applyFont="1" applyFill="1" applyAlignment="1">
      <alignment horizontal="center" vertical="center"/>
    </xf>
    <xf numFmtId="0" fontId="20" fillId="0" borderId="0" xfId="2" applyNumberFormat="1" applyFont="1" applyFill="1" applyAlignment="1">
      <alignment horizontal="center" vertical="center"/>
    </xf>
    <xf numFmtId="173" fontId="0" fillId="0" borderId="8" xfId="2" applyNumberFormat="1" applyFont="1" applyFill="1" applyBorder="1" applyAlignment="1">
      <alignment horizontal="center" vertical="center" wrapText="1"/>
    </xf>
    <xf numFmtId="0" fontId="0" fillId="0" borderId="8" xfId="2" applyNumberFormat="1" applyFont="1" applyFill="1" applyBorder="1" applyAlignment="1">
      <alignment horizontal="right" vertical="center" wrapText="1"/>
    </xf>
    <xf numFmtId="170" fontId="0" fillId="0" borderId="9" xfId="2" applyNumberFormat="1" applyFont="1" applyFill="1" applyBorder="1" applyAlignment="1">
      <alignment horizontal="center" vertical="center" wrapText="1"/>
    </xf>
    <xf numFmtId="43" fontId="0" fillId="0" borderId="14" xfId="2" applyFont="1" applyFill="1" applyBorder="1" applyAlignment="1">
      <alignment wrapText="1"/>
    </xf>
    <xf numFmtId="170" fontId="0" fillId="0" borderId="14" xfId="2" applyNumberFormat="1" applyFont="1" applyFill="1" applyBorder="1" applyAlignment="1">
      <alignment horizontal="right" wrapText="1"/>
    </xf>
    <xf numFmtId="173" fontId="1" fillId="0" borderId="14" xfId="2" applyNumberFormat="1" applyFont="1" applyFill="1" applyBorder="1" applyAlignment="1">
      <alignment horizontal="right" wrapText="1"/>
    </xf>
    <xf numFmtId="173" fontId="1" fillId="0" borderId="14" xfId="2" applyNumberFormat="1" applyFont="1" applyFill="1" applyBorder="1" applyAlignment="1">
      <alignment horizontal="left" wrapText="1"/>
    </xf>
    <xf numFmtId="170" fontId="1" fillId="0" borderId="14" xfId="2" applyNumberFormat="1" applyFont="1" applyFill="1" applyBorder="1" applyAlignment="1">
      <alignment horizontal="left" wrapText="1"/>
    </xf>
    <xf numFmtId="0" fontId="0" fillId="0" borderId="14" xfId="0" applyBorder="1" applyAlignment="1">
      <alignment horizontal="right" vertical="center" wrapText="1"/>
    </xf>
    <xf numFmtId="173" fontId="0" fillId="15" borderId="14" xfId="2" applyNumberFormat="1" applyFont="1" applyFill="1" applyBorder="1" applyAlignment="1">
      <alignment horizontal="center" vertical="center" wrapText="1"/>
    </xf>
    <xf numFmtId="0" fontId="15" fillId="0" borderId="14" xfId="2" applyNumberFormat="1" applyFont="1" applyBorder="1" applyAlignment="1">
      <alignment horizontal="right"/>
    </xf>
    <xf numFmtId="170" fontId="15" fillId="16" borderId="14" xfId="0" applyNumberFormat="1" applyFont="1" applyFill="1" applyBorder="1"/>
    <xf numFmtId="170" fontId="0" fillId="16" borderId="14" xfId="2" applyNumberFormat="1" applyFont="1" applyFill="1" applyBorder="1" applyAlignment="1">
      <alignment horizontal="left" wrapText="1"/>
    </xf>
    <xf numFmtId="170" fontId="0" fillId="16" borderId="13" xfId="2" applyNumberFormat="1" applyFont="1" applyFill="1" applyBorder="1" applyAlignment="1">
      <alignment horizontal="left" wrapText="1"/>
    </xf>
    <xf numFmtId="0" fontId="0" fillId="15" borderId="15" xfId="0" applyFill="1" applyBorder="1" applyAlignment="1">
      <alignment horizontal="right" vertical="center" wrapText="1"/>
    </xf>
    <xf numFmtId="49" fontId="0" fillId="15" borderId="14" xfId="0" applyNumberFormat="1" applyFill="1" applyBorder="1" applyAlignment="1">
      <alignment wrapText="1"/>
    </xf>
    <xf numFmtId="43" fontId="15" fillId="15" borderId="14" xfId="2" applyFont="1" applyFill="1" applyBorder="1" applyAlignment="1">
      <alignment horizontal="right"/>
    </xf>
    <xf numFmtId="43" fontId="15" fillId="15" borderId="14" xfId="2" applyFont="1" applyFill="1" applyBorder="1" applyAlignment="1">
      <alignment horizontal="center"/>
    </xf>
    <xf numFmtId="173" fontId="15" fillId="15" borderId="14" xfId="2" applyNumberFormat="1" applyFont="1" applyFill="1" applyBorder="1" applyAlignment="1">
      <alignment horizontal="right"/>
    </xf>
    <xf numFmtId="170" fontId="0" fillId="16" borderId="12" xfId="2" applyNumberFormat="1" applyFont="1" applyFill="1" applyBorder="1" applyAlignment="1">
      <alignment horizontal="left" wrapText="1"/>
    </xf>
    <xf numFmtId="173" fontId="0" fillId="16" borderId="14" xfId="2" applyNumberFormat="1" applyFont="1" applyFill="1" applyBorder="1" applyAlignment="1">
      <alignment horizontal="left" wrapText="1"/>
    </xf>
    <xf numFmtId="170" fontId="0" fillId="16" borderId="20" xfId="2" applyNumberFormat="1" applyFont="1" applyFill="1" applyBorder="1" applyAlignment="1">
      <alignment horizontal="left" wrapText="1"/>
    </xf>
    <xf numFmtId="170" fontId="0" fillId="16" borderId="2" xfId="2" applyNumberFormat="1" applyFont="1" applyFill="1" applyBorder="1" applyAlignment="1">
      <alignment horizontal="left" wrapText="1"/>
    </xf>
    <xf numFmtId="170" fontId="0" fillId="16" borderId="14" xfId="2" applyNumberFormat="1" applyFont="1" applyFill="1" applyBorder="1" applyAlignment="1">
      <alignment horizontal="center" wrapText="1"/>
    </xf>
    <xf numFmtId="170" fontId="0" fillId="16" borderId="9" xfId="2" applyNumberFormat="1" applyFont="1" applyFill="1" applyBorder="1" applyAlignment="1">
      <alignment horizontal="center" vertical="center" wrapText="1"/>
    </xf>
    <xf numFmtId="0" fontId="8" fillId="0" borderId="15" xfId="2" applyNumberFormat="1" applyFont="1" applyFill="1" applyBorder="1" applyAlignment="1">
      <alignment horizontal="center" vertical="center" wrapText="1"/>
    </xf>
    <xf numFmtId="173" fontId="0" fillId="0" borderId="0" xfId="2" applyNumberFormat="1" applyFont="1" applyFill="1"/>
    <xf numFmtId="43" fontId="0" fillId="0" borderId="0" xfId="2" applyFont="1" applyFill="1"/>
    <xf numFmtId="0" fontId="0" fillId="16" borderId="14" xfId="0" applyFill="1" applyBorder="1" applyAlignment="1">
      <alignment horizontal="right" wrapText="1"/>
    </xf>
    <xf numFmtId="49" fontId="0" fillId="16" borderId="18" xfId="0" applyNumberFormat="1" applyFill="1" applyBorder="1" applyAlignment="1">
      <alignment wrapText="1"/>
    </xf>
    <xf numFmtId="49" fontId="0" fillId="16" borderId="14" xfId="0" applyNumberFormat="1" applyFill="1" applyBorder="1" applyAlignment="1">
      <alignment wrapText="1"/>
    </xf>
    <xf numFmtId="43" fontId="15" fillId="16" borderId="14" xfId="2" applyFont="1" applyFill="1" applyBorder="1" applyAlignment="1">
      <alignment horizontal="right"/>
    </xf>
    <xf numFmtId="43" fontId="15" fillId="16" borderId="8" xfId="2" applyFont="1" applyFill="1" applyBorder="1" applyAlignment="1">
      <alignment horizontal="center"/>
    </xf>
    <xf numFmtId="173" fontId="0" fillId="16" borderId="14" xfId="2" applyNumberFormat="1" applyFont="1" applyFill="1" applyBorder="1" applyAlignment="1">
      <alignment horizontal="center" vertical="center" wrapText="1"/>
    </xf>
    <xf numFmtId="43" fontId="15" fillId="16" borderId="14" xfId="2" applyFont="1" applyFill="1" applyBorder="1" applyAlignment="1">
      <alignment horizontal="center"/>
    </xf>
    <xf numFmtId="0" fontId="0" fillId="16" borderId="15" xfId="0" applyFill="1" applyBorder="1" applyAlignment="1">
      <alignment horizontal="right" vertical="center" wrapText="1"/>
    </xf>
    <xf numFmtId="0" fontId="15" fillId="16" borderId="18" xfId="0" applyFont="1" applyFill="1" applyBorder="1"/>
    <xf numFmtId="0" fontId="15" fillId="16" borderId="14" xfId="0" applyFont="1" applyFill="1" applyBorder="1" applyAlignment="1">
      <alignment wrapText="1"/>
    </xf>
    <xf numFmtId="173" fontId="15" fillId="16" borderId="14" xfId="2" applyNumberFormat="1" applyFont="1" applyFill="1" applyBorder="1" applyAlignment="1">
      <alignment horizontal="right"/>
    </xf>
    <xf numFmtId="0" fontId="15" fillId="16" borderId="14" xfId="0" applyFont="1" applyFill="1" applyBorder="1" applyAlignment="1">
      <alignment horizontal="right"/>
    </xf>
    <xf numFmtId="49" fontId="0" fillId="16" borderId="14" xfId="0" applyNumberFormat="1" applyFill="1" applyBorder="1" applyAlignment="1">
      <alignment horizontal="right" wrapText="1"/>
    </xf>
    <xf numFmtId="49" fontId="0" fillId="4" borderId="14" xfId="0" applyNumberFormat="1" applyFill="1" applyBorder="1" applyAlignment="1">
      <alignment horizontal="right" wrapText="1"/>
    </xf>
    <xf numFmtId="0" fontId="15" fillId="15" borderId="18" xfId="0" applyFont="1" applyFill="1" applyBorder="1"/>
    <xf numFmtId="0" fontId="15" fillId="15" borderId="14" xfId="0" applyFont="1" applyFill="1" applyBorder="1" applyAlignment="1">
      <alignment wrapText="1"/>
    </xf>
    <xf numFmtId="0" fontId="15" fillId="15" borderId="14" xfId="0" applyFont="1" applyFill="1" applyBorder="1" applyAlignment="1">
      <alignment horizontal="right"/>
    </xf>
    <xf numFmtId="170" fontId="15" fillId="15" borderId="14" xfId="0" applyNumberFormat="1" applyFont="1" applyFill="1" applyBorder="1"/>
    <xf numFmtId="0" fontId="15" fillId="0" borderId="0" xfId="0" applyFont="1"/>
    <xf numFmtId="0" fontId="15" fillId="0" borderId="0" xfId="0" applyFont="1" applyAlignment="1">
      <alignment wrapText="1"/>
    </xf>
    <xf numFmtId="173" fontId="15" fillId="0" borderId="0" xfId="2" applyNumberFormat="1" applyFont="1" applyFill="1" applyBorder="1" applyAlignment="1">
      <alignment horizontal="right"/>
    </xf>
    <xf numFmtId="173" fontId="0" fillId="0" borderId="0" xfId="2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right"/>
    </xf>
    <xf numFmtId="170" fontId="15" fillId="0" borderId="0" xfId="0" applyNumberFormat="1" applyFont="1"/>
    <xf numFmtId="173" fontId="0" fillId="0" borderId="0" xfId="2" applyNumberFormat="1" applyFont="1" applyFill="1" applyBorder="1"/>
    <xf numFmtId="43" fontId="0" fillId="0" borderId="0" xfId="2" applyFont="1" applyFill="1" applyBorder="1"/>
    <xf numFmtId="0" fontId="6" fillId="0" borderId="14" xfId="2" applyNumberFormat="1" applyFont="1" applyFill="1" applyBorder="1" applyAlignment="1">
      <alignment horizontal="center" vertical="center" wrapText="1"/>
    </xf>
    <xf numFmtId="49" fontId="6" fillId="0" borderId="14" xfId="0" applyNumberFormat="1" applyFont="1" applyBorder="1" applyAlignment="1">
      <alignment horizontal="right" vertical="center" wrapText="1"/>
    </xf>
    <xf numFmtId="43" fontId="11" fillId="0" borderId="14" xfId="0" applyNumberFormat="1" applyFont="1" applyBorder="1" applyAlignment="1">
      <alignment horizontal="left" vertical="center"/>
    </xf>
    <xf numFmtId="49" fontId="0" fillId="5" borderId="14" xfId="0" applyNumberFormat="1" applyFill="1" applyBorder="1" applyAlignment="1">
      <alignment wrapText="1"/>
    </xf>
    <xf numFmtId="49" fontId="0" fillId="5" borderId="15" xfId="0" applyNumberFormat="1" applyFill="1" applyBorder="1" applyAlignment="1">
      <alignment horizontal="left" vertical="center"/>
    </xf>
    <xf numFmtId="169" fontId="0" fillId="5" borderId="27" xfId="0" applyNumberFormat="1" applyFill="1" applyBorder="1" applyAlignment="1">
      <alignment horizontal="left" vertical="center"/>
    </xf>
    <xf numFmtId="49" fontId="0" fillId="5" borderId="14" xfId="0" applyNumberFormat="1" applyFill="1" applyBorder="1" applyAlignment="1">
      <alignment horizontal="center" wrapText="1"/>
    </xf>
    <xf numFmtId="173" fontId="0" fillId="5" borderId="14" xfId="2" applyNumberFormat="1" applyFont="1" applyFill="1" applyBorder="1" applyAlignment="1">
      <alignment horizontal="right" wrapText="1"/>
    </xf>
    <xf numFmtId="1" fontId="8" fillId="16" borderId="15" xfId="0" applyNumberFormat="1" applyFont="1" applyFill="1" applyBorder="1" applyAlignment="1">
      <alignment horizontal="left" vertical="center" wrapText="1"/>
    </xf>
    <xf numFmtId="44" fontId="0" fillId="16" borderId="15" xfId="1" applyFont="1" applyFill="1" applyBorder="1" applyAlignment="1">
      <alignment horizontal="center" vertical="center" wrapText="1"/>
    </xf>
    <xf numFmtId="1" fontId="8" fillId="16" borderId="15" xfId="0" applyNumberFormat="1" applyFont="1" applyFill="1" applyBorder="1" applyAlignment="1">
      <alignment horizontal="left" vertical="center"/>
    </xf>
    <xf numFmtId="0" fontId="6" fillId="0" borderId="12" xfId="0" applyFont="1" applyBorder="1" applyAlignment="1">
      <alignment horizontal="center" vertical="center"/>
    </xf>
    <xf numFmtId="4" fontId="8" fillId="0" borderId="0" xfId="0" applyNumberFormat="1" applyFont="1" applyAlignment="1">
      <alignment horizontal="center" vertical="center" wrapText="1"/>
    </xf>
    <xf numFmtId="0" fontId="0" fillId="0" borderId="46" xfId="0" applyBorder="1"/>
    <xf numFmtId="0" fontId="0" fillId="0" borderId="40" xfId="0" applyBorder="1" applyAlignment="1">
      <alignment horizontal="center"/>
    </xf>
    <xf numFmtId="0" fontId="0" fillId="0" borderId="40" xfId="0" applyBorder="1"/>
    <xf numFmtId="0" fontId="0" fillId="0" borderId="47" xfId="0" applyBorder="1" applyAlignment="1">
      <alignment horizontal="right"/>
    </xf>
    <xf numFmtId="170" fontId="15" fillId="14" borderId="14" xfId="0" applyNumberFormat="1" applyFont="1" applyFill="1" applyBorder="1"/>
    <xf numFmtId="0" fontId="16" fillId="14" borderId="18" xfId="0" applyFont="1" applyFill="1" applyBorder="1" applyAlignment="1">
      <alignment wrapText="1"/>
    </xf>
    <xf numFmtId="170" fontId="0" fillId="14" borderId="12" xfId="2" applyNumberFormat="1" applyFont="1" applyFill="1" applyBorder="1" applyAlignment="1">
      <alignment horizontal="left" wrapText="1"/>
    </xf>
    <xf numFmtId="170" fontId="0" fillId="14" borderId="14" xfId="2" applyNumberFormat="1" applyFont="1" applyFill="1" applyBorder="1" applyAlignment="1">
      <alignment horizontal="right" wrapText="1"/>
    </xf>
    <xf numFmtId="170" fontId="0" fillId="5" borderId="12" xfId="2" applyNumberFormat="1" applyFont="1" applyFill="1" applyBorder="1" applyAlignment="1">
      <alignment horizontal="left" wrapText="1"/>
    </xf>
    <xf numFmtId="170" fontId="0" fillId="14" borderId="14" xfId="2" applyNumberFormat="1" applyFont="1" applyFill="1" applyBorder="1" applyAlignment="1">
      <alignment horizontal="center" wrapText="1"/>
    </xf>
    <xf numFmtId="170" fontId="11" fillId="14" borderId="12" xfId="2" applyNumberFormat="1" applyFont="1" applyFill="1" applyBorder="1" applyAlignment="1">
      <alignment horizontal="center" vertical="center" wrapText="1"/>
    </xf>
    <xf numFmtId="1" fontId="9" fillId="4" borderId="14" xfId="0" applyNumberFormat="1" applyFont="1" applyFill="1" applyBorder="1" applyAlignment="1">
      <alignment wrapText="1"/>
    </xf>
    <xf numFmtId="49" fontId="0" fillId="0" borderId="14" xfId="0" applyNumberFormat="1" applyBorder="1" applyAlignment="1">
      <alignment vertical="top" wrapText="1"/>
    </xf>
    <xf numFmtId="44" fontId="0" fillId="0" borderId="0" xfId="0" applyNumberFormat="1" applyAlignment="1">
      <alignment horizontal="center" vertical="center" wrapText="1"/>
    </xf>
    <xf numFmtId="43" fontId="24" fillId="2" borderId="0" xfId="2" applyFont="1" applyFill="1" applyAlignment="1">
      <alignment horizontal="right" vertical="center" wrapText="1"/>
    </xf>
    <xf numFmtId="1" fontId="24" fillId="2" borderId="0" xfId="0" applyNumberFormat="1" applyFont="1" applyFill="1" applyAlignment="1">
      <alignment horizontal="right" vertical="center" wrapText="1"/>
    </xf>
    <xf numFmtId="169" fontId="22" fillId="0" borderId="0" xfId="0" applyNumberFormat="1" applyFont="1" applyAlignment="1">
      <alignment horizontal="left" vertical="center"/>
    </xf>
    <xf numFmtId="49" fontId="10" fillId="13" borderId="12" xfId="0" applyNumberFormat="1" applyFont="1" applyFill="1" applyBorder="1" applyAlignment="1">
      <alignment horizontal="right" vertical="center" wrapText="1"/>
    </xf>
    <xf numFmtId="170" fontId="10" fillId="3" borderId="1" xfId="0" applyNumberFormat="1" applyFont="1" applyFill="1" applyBorder="1" applyAlignment="1">
      <alignment horizontal="left" vertical="center"/>
    </xf>
    <xf numFmtId="169" fontId="10" fillId="13" borderId="15" xfId="0" applyNumberFormat="1" applyFont="1" applyFill="1" applyBorder="1" applyAlignment="1">
      <alignment horizontal="left" vertical="center"/>
    </xf>
    <xf numFmtId="1" fontId="6" fillId="0" borderId="14" xfId="0" applyNumberFormat="1" applyFont="1" applyBorder="1" applyAlignment="1">
      <alignment horizontal="center" vertical="center"/>
    </xf>
    <xf numFmtId="1" fontId="3" fillId="0" borderId="14" xfId="0" applyNumberFormat="1" applyFont="1" applyBorder="1" applyAlignment="1">
      <alignment horizontal="center" vertical="center"/>
    </xf>
    <xf numFmtId="1" fontId="6" fillId="3" borderId="14" xfId="0" applyNumberFormat="1" applyFont="1" applyFill="1" applyBorder="1" applyAlignment="1">
      <alignment horizontal="center" vertical="center" wrapText="1"/>
    </xf>
    <xf numFmtId="1" fontId="6" fillId="0" borderId="0" xfId="0" applyNumberFormat="1" applyFont="1" applyAlignment="1">
      <alignment horizontal="center" vertical="center" wrapText="1"/>
    </xf>
    <xf numFmtId="1" fontId="6" fillId="10" borderId="10" xfId="0" applyNumberFormat="1" applyFont="1" applyFill="1" applyBorder="1" applyAlignment="1">
      <alignment horizontal="center" vertical="center" wrapText="1"/>
    </xf>
    <xf numFmtId="1" fontId="11" fillId="0" borderId="14" xfId="0" applyNumberFormat="1" applyFont="1" applyBorder="1" applyAlignment="1">
      <alignment horizontal="center" vertical="center" wrapText="1"/>
    </xf>
    <xf numFmtId="1" fontId="0" fillId="2" borderId="14" xfId="0" applyNumberForma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 wrapText="1"/>
    </xf>
    <xf numFmtId="1" fontId="0" fillId="0" borderId="15" xfId="0" applyNumberFormat="1" applyBorder="1" applyAlignment="1">
      <alignment horizontal="left"/>
    </xf>
    <xf numFmtId="1" fontId="0" fillId="16" borderId="15" xfId="0" applyNumberFormat="1" applyFill="1" applyBorder="1" applyAlignment="1">
      <alignment horizontal="left"/>
    </xf>
    <xf numFmtId="1" fontId="0" fillId="2" borderId="0" xfId="0" applyNumberFormat="1" applyFill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1" fontId="0" fillId="0" borderId="0" xfId="0" applyNumberFormat="1"/>
    <xf numFmtId="170" fontId="0" fillId="4" borderId="9" xfId="2" applyNumberFormat="1" applyFont="1" applyFill="1" applyBorder="1" applyAlignment="1">
      <alignment horizontal="center" vertical="center" wrapText="1"/>
    </xf>
    <xf numFmtId="0" fontId="0" fillId="4" borderId="0" xfId="0" applyFill="1" applyAlignment="1">
      <alignment horizontal="left"/>
    </xf>
    <xf numFmtId="43" fontId="0" fillId="4" borderId="0" xfId="2" applyFont="1" applyFill="1"/>
    <xf numFmtId="0" fontId="0" fillId="17" borderId="0" xfId="0" applyFill="1" applyAlignment="1">
      <alignment horizontal="left"/>
    </xf>
    <xf numFmtId="0" fontId="0" fillId="17" borderId="0" xfId="0" applyFill="1"/>
    <xf numFmtId="43" fontId="0" fillId="17" borderId="0" xfId="2" applyFont="1" applyFill="1"/>
    <xf numFmtId="9" fontId="9" fillId="0" borderId="14" xfId="0" applyNumberFormat="1" applyFont="1" applyBorder="1" applyAlignment="1">
      <alignment horizontal="left" wrapText="1"/>
    </xf>
    <xf numFmtId="167" fontId="0" fillId="7" borderId="15" xfId="0" applyNumberFormat="1" applyFill="1" applyBorder="1" applyAlignment="1">
      <alignment horizontal="center" vertical="center" wrapText="1"/>
    </xf>
    <xf numFmtId="43" fontId="9" fillId="4" borderId="14" xfId="2" applyFont="1" applyFill="1" applyBorder="1" applyAlignment="1">
      <alignment horizontal="left" wrapText="1"/>
    </xf>
    <xf numFmtId="0" fontId="8" fillId="6" borderId="15" xfId="2" applyNumberFormat="1" applyFont="1" applyFill="1" applyBorder="1" applyAlignment="1">
      <alignment horizontal="center" vertical="center" wrapText="1"/>
    </xf>
    <xf numFmtId="1" fontId="8" fillId="6" borderId="15" xfId="0" applyNumberFormat="1" applyFont="1" applyFill="1" applyBorder="1" applyAlignment="1">
      <alignment horizontal="left" vertical="center" wrapText="1"/>
    </xf>
    <xf numFmtId="0" fontId="15" fillId="6" borderId="18" xfId="0" applyFont="1" applyFill="1" applyBorder="1"/>
    <xf numFmtId="0" fontId="15" fillId="6" borderId="14" xfId="0" applyFont="1" applyFill="1" applyBorder="1" applyAlignment="1">
      <alignment wrapText="1"/>
    </xf>
    <xf numFmtId="1" fontId="8" fillId="6" borderId="15" xfId="0" applyNumberFormat="1" applyFont="1" applyFill="1" applyBorder="1" applyAlignment="1">
      <alignment horizontal="left" vertical="center"/>
    </xf>
    <xf numFmtId="44" fontId="0" fillId="8" borderId="15" xfId="1" applyFont="1" applyFill="1" applyBorder="1" applyAlignment="1">
      <alignment horizontal="center" vertical="center" wrapText="1"/>
    </xf>
    <xf numFmtId="43" fontId="15" fillId="18" borderId="14" xfId="2" applyFont="1" applyFill="1" applyBorder="1" applyAlignment="1">
      <alignment horizontal="right"/>
    </xf>
    <xf numFmtId="170" fontId="15" fillId="18" borderId="14" xfId="0" applyNumberFormat="1" applyFont="1" applyFill="1" applyBorder="1"/>
    <xf numFmtId="43" fontId="15" fillId="0" borderId="8" xfId="2" applyFont="1" applyFill="1" applyBorder="1" applyAlignment="1">
      <alignment horizontal="center"/>
    </xf>
    <xf numFmtId="0" fontId="4" fillId="0" borderId="8" xfId="0" applyFont="1" applyBorder="1" applyAlignment="1">
      <alignment horizontal="right"/>
    </xf>
    <xf numFmtId="0" fontId="2" fillId="0" borderId="0" xfId="2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70" fontId="6" fillId="0" borderId="0" xfId="0" applyNumberFormat="1" applyFont="1" applyAlignment="1">
      <alignment horizontal="left" vertical="center"/>
    </xf>
    <xf numFmtId="0" fontId="3" fillId="0" borderId="8" xfId="2" applyNumberFormat="1" applyFont="1" applyBorder="1" applyAlignment="1">
      <alignment horizontal="center" vertical="center"/>
    </xf>
    <xf numFmtId="1" fontId="3" fillId="0" borderId="8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right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15" fillId="0" borderId="8" xfId="2" applyNumberFormat="1" applyFont="1" applyBorder="1" applyAlignment="1">
      <alignment horizontal="right"/>
    </xf>
    <xf numFmtId="0" fontId="2" fillId="2" borderId="5" xfId="0" applyFont="1" applyFill="1" applyBorder="1" applyAlignment="1">
      <alignment horizontal="center" vertical="center"/>
    </xf>
    <xf numFmtId="173" fontId="3" fillId="2" borderId="8" xfId="2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170" fontId="6" fillId="2" borderId="8" xfId="0" applyNumberFormat="1" applyFont="1" applyFill="1" applyBorder="1" applyAlignment="1">
      <alignment horizontal="center" vertical="center" wrapText="1"/>
    </xf>
    <xf numFmtId="170" fontId="6" fillId="0" borderId="7" xfId="0" applyNumberFormat="1" applyFont="1" applyBorder="1" applyAlignment="1">
      <alignment horizontal="left" vertical="center"/>
    </xf>
    <xf numFmtId="0" fontId="25" fillId="0" borderId="0" xfId="9"/>
    <xf numFmtId="0" fontId="27" fillId="0" borderId="15" xfId="9" applyFont="1" applyBorder="1" applyAlignment="1">
      <alignment horizontal="justify" vertical="center"/>
    </xf>
    <xf numFmtId="0" fontId="27" fillId="0" borderId="15" xfId="9" applyFont="1" applyBorder="1" applyAlignment="1">
      <alignment horizontal="justify" vertical="center" wrapText="1"/>
    </xf>
    <xf numFmtId="0" fontId="28" fillId="0" borderId="15" xfId="9" applyFont="1" applyBorder="1" applyAlignment="1">
      <alignment horizontal="justify" vertical="center"/>
    </xf>
    <xf numFmtId="0" fontId="6" fillId="20" borderId="14" xfId="2" applyNumberFormat="1" applyFont="1" applyFill="1" applyBorder="1" applyAlignment="1">
      <alignment horizontal="center" vertical="center" wrapText="1"/>
    </xf>
    <xf numFmtId="49" fontId="10" fillId="20" borderId="8" xfId="0" applyNumberFormat="1" applyFont="1" applyFill="1" applyBorder="1" applyAlignment="1">
      <alignment horizontal="right" vertical="center" wrapText="1"/>
    </xf>
    <xf numFmtId="49" fontId="10" fillId="20" borderId="14" xfId="0" applyNumberFormat="1" applyFont="1" applyFill="1" applyBorder="1" applyAlignment="1">
      <alignment horizontal="left" vertical="center"/>
    </xf>
    <xf numFmtId="169" fontId="10" fillId="20" borderId="14" xfId="0" applyNumberFormat="1" applyFont="1" applyFill="1" applyBorder="1" applyAlignment="1">
      <alignment horizontal="left" vertical="center"/>
    </xf>
    <xf numFmtId="169" fontId="0" fillId="20" borderId="14" xfId="0" applyNumberFormat="1" applyFill="1" applyBorder="1" applyAlignment="1">
      <alignment horizontal="center" vertical="center"/>
    </xf>
    <xf numFmtId="173" fontId="10" fillId="20" borderId="14" xfId="2" applyNumberFormat="1" applyFont="1" applyFill="1" applyBorder="1" applyAlignment="1">
      <alignment horizontal="center" vertical="center" wrapText="1"/>
    </xf>
    <xf numFmtId="49" fontId="10" fillId="20" borderId="14" xfId="0" applyNumberFormat="1" applyFont="1" applyFill="1" applyBorder="1" applyAlignment="1">
      <alignment horizontal="center" vertical="center" wrapText="1"/>
    </xf>
    <xf numFmtId="49" fontId="10" fillId="20" borderId="14" xfId="0" applyNumberFormat="1" applyFont="1" applyFill="1" applyBorder="1" applyAlignment="1">
      <alignment horizontal="right" vertical="center" wrapText="1"/>
    </xf>
    <xf numFmtId="0" fontId="0" fillId="0" borderId="17" xfId="0" applyBorder="1" applyAlignment="1">
      <alignment horizontal="right" vertical="center" wrapText="1"/>
    </xf>
    <xf numFmtId="0" fontId="15" fillId="0" borderId="4" xfId="0" applyFont="1" applyBorder="1"/>
    <xf numFmtId="0" fontId="15" fillId="0" borderId="1" xfId="0" applyFont="1" applyBorder="1" applyAlignment="1">
      <alignment wrapText="1"/>
    </xf>
    <xf numFmtId="173" fontId="0" fillId="0" borderId="1" xfId="2" applyNumberFormat="1" applyFont="1" applyFill="1" applyBorder="1" applyAlignment="1">
      <alignment horizontal="center" vertical="center" wrapText="1"/>
    </xf>
    <xf numFmtId="1" fontId="15" fillId="0" borderId="1" xfId="0" applyNumberFormat="1" applyFont="1" applyBorder="1" applyAlignment="1">
      <alignment horizontal="right" vertical="center"/>
    </xf>
    <xf numFmtId="0" fontId="0" fillId="0" borderId="8" xfId="0" applyBorder="1" applyAlignment="1">
      <alignment horizontal="right" wrapText="1"/>
    </xf>
    <xf numFmtId="49" fontId="0" fillId="0" borderId="11" xfId="0" applyNumberFormat="1" applyBorder="1" applyAlignment="1">
      <alignment wrapText="1"/>
    </xf>
    <xf numFmtId="49" fontId="0" fillId="0" borderId="8" xfId="0" applyNumberFormat="1" applyBorder="1" applyAlignment="1">
      <alignment wrapText="1"/>
    </xf>
    <xf numFmtId="43" fontId="15" fillId="0" borderId="8" xfId="2" applyFont="1" applyBorder="1" applyAlignment="1">
      <alignment horizontal="right"/>
    </xf>
    <xf numFmtId="0" fontId="0" fillId="0" borderId="8" xfId="0" applyBorder="1" applyAlignment="1">
      <alignment horizontal="right" vertical="top" wrapText="1"/>
    </xf>
    <xf numFmtId="170" fontId="0" fillId="0" borderId="8" xfId="2" applyNumberFormat="1" applyFont="1" applyBorder="1" applyAlignment="1">
      <alignment horizontal="left" wrapText="1"/>
    </xf>
    <xf numFmtId="49" fontId="10" fillId="20" borderId="15" xfId="0" applyNumberFormat="1" applyFont="1" applyFill="1" applyBorder="1" applyAlignment="1">
      <alignment horizontal="right" vertical="center" wrapText="1"/>
    </xf>
    <xf numFmtId="49" fontId="10" fillId="20" borderId="15" xfId="0" applyNumberFormat="1" applyFont="1" applyFill="1" applyBorder="1" applyAlignment="1">
      <alignment horizontal="left" vertical="center"/>
    </xf>
    <xf numFmtId="169" fontId="10" fillId="20" borderId="15" xfId="0" applyNumberFormat="1" applyFont="1" applyFill="1" applyBorder="1" applyAlignment="1">
      <alignment horizontal="left" vertical="center"/>
    </xf>
    <xf numFmtId="169" fontId="0" fillId="20" borderId="15" xfId="0" applyNumberFormat="1" applyFill="1" applyBorder="1" applyAlignment="1">
      <alignment horizontal="center" vertical="center"/>
    </xf>
    <xf numFmtId="173" fontId="10" fillId="20" borderId="15" xfId="2" applyNumberFormat="1" applyFont="1" applyFill="1" applyBorder="1" applyAlignment="1">
      <alignment horizontal="center" vertical="center" wrapText="1"/>
    </xf>
    <xf numFmtId="49" fontId="10" fillId="20" borderId="15" xfId="0" applyNumberFormat="1" applyFont="1" applyFill="1" applyBorder="1" applyAlignment="1">
      <alignment horizontal="center" vertical="center" wrapText="1"/>
    </xf>
    <xf numFmtId="169" fontId="10" fillId="21" borderId="15" xfId="0" applyNumberFormat="1" applyFont="1" applyFill="1" applyBorder="1" applyAlignment="1">
      <alignment horizontal="left" vertical="center"/>
    </xf>
    <xf numFmtId="169" fontId="10" fillId="21" borderId="27" xfId="0" applyNumberFormat="1" applyFont="1" applyFill="1" applyBorder="1" applyAlignment="1">
      <alignment horizontal="left" vertical="center"/>
    </xf>
    <xf numFmtId="1" fontId="6" fillId="20" borderId="12" xfId="0" applyNumberFormat="1" applyFont="1" applyFill="1" applyBorder="1" applyAlignment="1">
      <alignment horizontal="center" vertical="center" wrapText="1"/>
    </xf>
    <xf numFmtId="1" fontId="0" fillId="2" borderId="12" xfId="0" applyNumberFormat="1" applyFill="1" applyBorder="1" applyAlignment="1">
      <alignment horizontal="center" vertical="center" wrapText="1"/>
    </xf>
    <xf numFmtId="49" fontId="6" fillId="20" borderId="15" xfId="0" applyNumberFormat="1" applyFont="1" applyFill="1" applyBorder="1" applyAlignment="1">
      <alignment horizontal="center" vertical="center"/>
    </xf>
    <xf numFmtId="43" fontId="11" fillId="0" borderId="15" xfId="0" applyNumberFormat="1" applyFont="1" applyBorder="1" applyAlignment="1">
      <alignment horizontal="center" vertical="center"/>
    </xf>
    <xf numFmtId="43" fontId="0" fillId="0" borderId="15" xfId="2" applyFont="1" applyBorder="1" applyAlignment="1">
      <alignment horizontal="center" wrapText="1"/>
    </xf>
    <xf numFmtId="170" fontId="0" fillId="2" borderId="15" xfId="0" applyNumberFormat="1" applyFill="1" applyBorder="1" applyAlignment="1">
      <alignment horizontal="center" vertical="center"/>
    </xf>
    <xf numFmtId="166" fontId="6" fillId="20" borderId="15" xfId="0" applyNumberFormat="1" applyFont="1" applyFill="1" applyBorder="1" applyAlignment="1">
      <alignment horizontal="center" vertical="center"/>
    </xf>
    <xf numFmtId="43" fontId="15" fillId="0" borderId="1" xfId="2" applyFont="1" applyFill="1" applyBorder="1" applyAlignment="1">
      <alignment horizontal="right"/>
    </xf>
    <xf numFmtId="43" fontId="15" fillId="0" borderId="1" xfId="2" applyFont="1" applyFill="1" applyBorder="1" applyAlignment="1">
      <alignment horizontal="center"/>
    </xf>
    <xf numFmtId="173" fontId="15" fillId="0" borderId="1" xfId="2" applyNumberFormat="1" applyFont="1" applyFill="1" applyBorder="1" applyAlignment="1">
      <alignment horizontal="right"/>
    </xf>
    <xf numFmtId="170" fontId="15" fillId="0" borderId="1" xfId="0" applyNumberFormat="1" applyFont="1" applyBorder="1"/>
    <xf numFmtId="0" fontId="3" fillId="20" borderId="15" xfId="0" applyFont="1" applyFill="1" applyBorder="1" applyAlignment="1">
      <alignment horizontal="center" vertical="center" wrapText="1"/>
    </xf>
    <xf numFmtId="0" fontId="3" fillId="20" borderId="15" xfId="2" applyNumberFormat="1" applyFont="1" applyFill="1" applyBorder="1" applyAlignment="1">
      <alignment horizontal="center" vertical="center" wrapText="1"/>
    </xf>
    <xf numFmtId="1" fontId="3" fillId="20" borderId="15" xfId="0" applyNumberFormat="1" applyFont="1" applyFill="1" applyBorder="1" applyAlignment="1">
      <alignment horizontal="center" vertical="center" wrapText="1"/>
    </xf>
    <xf numFmtId="0" fontId="3" fillId="20" borderId="15" xfId="0" applyFont="1" applyFill="1" applyBorder="1" applyAlignment="1">
      <alignment horizontal="center" vertical="center"/>
    </xf>
    <xf numFmtId="1" fontId="0" fillId="0" borderId="17" xfId="0" applyNumberFormat="1" applyBorder="1" applyAlignment="1">
      <alignment horizontal="left"/>
    </xf>
    <xf numFmtId="0" fontId="28" fillId="0" borderId="15" xfId="9" applyFont="1" applyBorder="1" applyAlignment="1">
      <alignment horizontal="justify" vertical="center" wrapText="1"/>
    </xf>
    <xf numFmtId="0" fontId="26" fillId="19" borderId="15" xfId="9" applyFont="1" applyFill="1" applyBorder="1" applyAlignment="1">
      <alignment horizontal="center" vertical="center" wrapText="1"/>
    </xf>
    <xf numFmtId="0" fontId="32" fillId="0" borderId="15" xfId="0" applyFont="1" applyBorder="1" applyAlignment="1">
      <alignment horizontal="center" vertical="center"/>
    </xf>
    <xf numFmtId="14" fontId="32" fillId="0" borderId="15" xfId="0" applyNumberFormat="1" applyFont="1" applyBorder="1" applyAlignment="1">
      <alignment horizontal="center" vertical="center"/>
    </xf>
    <xf numFmtId="0" fontId="32" fillId="0" borderId="15" xfId="0" applyFont="1" applyBorder="1" applyAlignment="1">
      <alignment vertical="center" wrapText="1"/>
    </xf>
    <xf numFmtId="4" fontId="2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/>
    <xf numFmtId="0" fontId="8" fillId="0" borderId="0" xfId="0" applyFont="1" applyAlignment="1">
      <alignment horizontal="center" vertical="center" wrapText="1"/>
    </xf>
    <xf numFmtId="0" fontId="0" fillId="0" borderId="0" xfId="0"/>
    <xf numFmtId="4" fontId="8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" fontId="8" fillId="0" borderId="15" xfId="0" applyNumberFormat="1" applyFont="1" applyBorder="1" applyAlignment="1">
      <alignment horizontal="left" vertical="center" wrapText="1"/>
    </xf>
    <xf numFmtId="1" fontId="3" fillId="2" borderId="15" xfId="0" applyNumberFormat="1" applyFont="1" applyFill="1" applyBorder="1" applyAlignment="1">
      <alignment horizontal="center" vertical="center" wrapText="1"/>
    </xf>
    <xf numFmtId="0" fontId="4" fillId="0" borderId="15" xfId="0" applyFont="1" applyBorder="1"/>
    <xf numFmtId="4" fontId="2" fillId="2" borderId="15" xfId="0" applyNumberFormat="1" applyFont="1" applyFill="1" applyBorder="1" applyAlignment="1">
      <alignment horizontal="center" vertical="center" wrapText="1"/>
    </xf>
    <xf numFmtId="49" fontId="6" fillId="3" borderId="14" xfId="0" applyNumberFormat="1" applyFont="1" applyFill="1" applyBorder="1" applyAlignment="1">
      <alignment horizontal="center" vertical="center" wrapText="1"/>
    </xf>
    <xf numFmtId="166" fontId="6" fillId="3" borderId="14" xfId="0" applyNumberFormat="1" applyFont="1" applyFill="1" applyBorder="1" applyAlignment="1">
      <alignment horizontal="center" vertical="center" wrapText="1"/>
    </xf>
    <xf numFmtId="3" fontId="12" fillId="0" borderId="1" xfId="0" applyNumberFormat="1" applyFont="1" applyBorder="1" applyAlignment="1">
      <alignment horizontal="center" vertical="center" wrapText="1"/>
    </xf>
    <xf numFmtId="3" fontId="12" fillId="0" borderId="5" xfId="0" applyNumberFormat="1" applyFont="1" applyBorder="1" applyAlignment="1">
      <alignment horizontal="center" vertical="center" wrapText="1"/>
    </xf>
    <xf numFmtId="3" fontId="12" fillId="0" borderId="23" xfId="0" applyNumberFormat="1" applyFont="1" applyBorder="1" applyAlignment="1">
      <alignment horizontal="center" vertical="center" wrapText="1"/>
    </xf>
    <xf numFmtId="49" fontId="7" fillId="2" borderId="0" xfId="0" applyNumberFormat="1" applyFont="1" applyFill="1" applyAlignment="1">
      <alignment horizontal="center" vertical="center"/>
    </xf>
    <xf numFmtId="0" fontId="4" fillId="0" borderId="0" xfId="0" applyFont="1"/>
    <xf numFmtId="0" fontId="0" fillId="0" borderId="6" xfId="0" applyBorder="1" applyAlignment="1">
      <alignment horizontal="left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4" fillId="0" borderId="13" xfId="0" applyFont="1" applyBorder="1"/>
    <xf numFmtId="0" fontId="4" fillId="0" borderId="4" xfId="0" applyFont="1" applyBorder="1"/>
    <xf numFmtId="0" fontId="3" fillId="3" borderId="17" xfId="0" applyFont="1" applyFill="1" applyBorder="1" applyAlignment="1">
      <alignment horizontal="center" vertical="center" wrapText="1"/>
    </xf>
    <xf numFmtId="0" fontId="4" fillId="0" borderId="17" xfId="0" applyFont="1" applyBorder="1"/>
    <xf numFmtId="0" fontId="3" fillId="2" borderId="12" xfId="0" applyFont="1" applyFill="1" applyBorder="1" applyAlignment="1">
      <alignment horizontal="center" vertical="center"/>
    </xf>
    <xf numFmtId="49" fontId="6" fillId="3" borderId="14" xfId="0" applyNumberFormat="1" applyFont="1" applyFill="1" applyBorder="1" applyAlignment="1">
      <alignment horizontal="center" vertical="center"/>
    </xf>
    <xf numFmtId="165" fontId="6" fillId="2" borderId="14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/>
    </xf>
    <xf numFmtId="0" fontId="4" fillId="0" borderId="14" xfId="0" applyFont="1" applyBorder="1"/>
    <xf numFmtId="0" fontId="6" fillId="0" borderId="14" xfId="0" applyFont="1" applyBorder="1" applyAlignment="1">
      <alignment horizontal="center" vertical="center" wrapText="1"/>
    </xf>
    <xf numFmtId="168" fontId="6" fillId="0" borderId="14" xfId="0" applyNumberFormat="1" applyFont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/>
    </xf>
    <xf numFmtId="0" fontId="4" fillId="0" borderId="14" xfId="0" applyFont="1" applyBorder="1" applyAlignment="1">
      <alignment wrapText="1"/>
    </xf>
    <xf numFmtId="0" fontId="4" fillId="0" borderId="5" xfId="0" applyFont="1" applyBorder="1"/>
    <xf numFmtId="0" fontId="4" fillId="0" borderId="8" xfId="0" applyFont="1" applyBorder="1"/>
    <xf numFmtId="0" fontId="3" fillId="0" borderId="3" xfId="0" applyFont="1" applyBorder="1" applyAlignment="1">
      <alignment horizontal="center" vertical="center" wrapText="1"/>
    </xf>
    <xf numFmtId="0" fontId="4" fillId="0" borderId="6" xfId="0" applyFont="1" applyBorder="1"/>
    <xf numFmtId="0" fontId="4" fillId="0" borderId="7" xfId="0" applyFont="1" applyBorder="1"/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168" fontId="6" fillId="0" borderId="1" xfId="0" applyNumberFormat="1" applyFont="1" applyBorder="1" applyAlignment="1">
      <alignment horizontal="center" vertical="center" wrapText="1"/>
    </xf>
    <xf numFmtId="168" fontId="6" fillId="0" borderId="5" xfId="0" applyNumberFormat="1" applyFont="1" applyBorder="1" applyAlignment="1">
      <alignment horizontal="center" vertical="center" wrapText="1"/>
    </xf>
    <xf numFmtId="49" fontId="6" fillId="9" borderId="1" xfId="0" applyNumberFormat="1" applyFont="1" applyFill="1" applyBorder="1" applyAlignment="1">
      <alignment horizontal="center" vertical="center" wrapText="1"/>
    </xf>
    <xf numFmtId="49" fontId="6" fillId="9" borderId="8" xfId="0" applyNumberFormat="1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49" fontId="6" fillId="3" borderId="8" xfId="0" applyNumberFormat="1" applyFont="1" applyFill="1" applyBorder="1" applyAlignment="1">
      <alignment horizontal="center" vertical="center" wrapText="1"/>
    </xf>
    <xf numFmtId="49" fontId="6" fillId="3" borderId="25" xfId="0" applyNumberFormat="1" applyFont="1" applyFill="1" applyBorder="1" applyAlignment="1">
      <alignment horizontal="center" vertical="center" wrapText="1"/>
    </xf>
    <xf numFmtId="10" fontId="6" fillId="3" borderId="4" xfId="0" applyNumberFormat="1" applyFont="1" applyFill="1" applyBorder="1" applyAlignment="1">
      <alignment horizontal="center" vertical="center" wrapText="1"/>
    </xf>
    <xf numFmtId="10" fontId="6" fillId="3" borderId="11" xfId="0" applyNumberFormat="1" applyFont="1" applyFill="1" applyBorder="1" applyAlignment="1">
      <alignment horizontal="center" vertical="center" wrapText="1"/>
    </xf>
    <xf numFmtId="0" fontId="6" fillId="0" borderId="1" xfId="2" applyNumberFormat="1" applyFont="1" applyBorder="1" applyAlignment="1">
      <alignment horizontal="center" vertical="center" wrapText="1"/>
    </xf>
    <xf numFmtId="49" fontId="6" fillId="3" borderId="10" xfId="0" applyNumberFormat="1" applyFont="1" applyFill="1" applyBorder="1" applyAlignment="1">
      <alignment horizontal="center" vertical="center" wrapText="1"/>
    </xf>
    <xf numFmtId="0" fontId="6" fillId="0" borderId="17" xfId="2" applyNumberFormat="1" applyFont="1" applyBorder="1" applyAlignment="1">
      <alignment horizontal="center" vertical="center" wrapText="1"/>
    </xf>
    <xf numFmtId="0" fontId="6" fillId="0" borderId="37" xfId="2" applyNumberFormat="1" applyFont="1" applyBorder="1" applyAlignment="1">
      <alignment horizontal="center" vertical="center" wrapText="1"/>
    </xf>
    <xf numFmtId="0" fontId="6" fillId="0" borderId="19" xfId="2" applyNumberFormat="1" applyFont="1" applyBorder="1" applyAlignment="1">
      <alignment horizontal="center" vertical="center" wrapText="1"/>
    </xf>
    <xf numFmtId="1" fontId="6" fillId="0" borderId="17" xfId="0" applyNumberFormat="1" applyFont="1" applyBorder="1" applyAlignment="1">
      <alignment horizontal="center" vertical="center" wrapText="1"/>
    </xf>
    <xf numFmtId="1" fontId="6" fillId="0" borderId="37" xfId="0" applyNumberFormat="1" applyFont="1" applyBorder="1" applyAlignment="1">
      <alignment horizontal="center" vertical="center" wrapText="1"/>
    </xf>
    <xf numFmtId="1" fontId="6" fillId="0" borderId="19" xfId="0" applyNumberFormat="1" applyFont="1" applyBorder="1" applyAlignment="1">
      <alignment horizontal="center" vertical="center" wrapText="1"/>
    </xf>
    <xf numFmtId="49" fontId="6" fillId="0" borderId="17" xfId="0" applyNumberFormat="1" applyFont="1" applyBorder="1" applyAlignment="1">
      <alignment horizontal="center" vertical="center" wrapText="1"/>
    </xf>
    <xf numFmtId="49" fontId="6" fillId="0" borderId="37" xfId="0" applyNumberFormat="1" applyFont="1" applyBorder="1" applyAlignment="1">
      <alignment horizontal="center" vertical="center" wrapText="1"/>
    </xf>
    <xf numFmtId="49" fontId="6" fillId="0" borderId="19" xfId="0" applyNumberFormat="1" applyFont="1" applyBorder="1" applyAlignment="1">
      <alignment horizontal="center" vertical="center" wrapText="1"/>
    </xf>
    <xf numFmtId="0" fontId="23" fillId="0" borderId="36" xfId="0" applyFont="1" applyBorder="1" applyAlignment="1">
      <alignment horizontal="center" vertical="center" wrapText="1"/>
    </xf>
    <xf numFmtId="0" fontId="23" fillId="0" borderId="37" xfId="0" applyFont="1" applyBorder="1" applyAlignment="1">
      <alignment horizontal="center" vertical="center" wrapText="1"/>
    </xf>
    <xf numFmtId="0" fontId="6" fillId="14" borderId="15" xfId="0" applyFont="1" applyFill="1" applyBorder="1" applyAlignment="1">
      <alignment horizontal="center" vertical="center" wrapText="1"/>
    </xf>
    <xf numFmtId="1" fontId="6" fillId="0" borderId="26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6" fillId="15" borderId="1" xfId="0" applyFont="1" applyFill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49" fontId="6" fillId="14" borderId="17" xfId="0" applyNumberFormat="1" applyFont="1" applyFill="1" applyBorder="1" applyAlignment="1">
      <alignment horizontal="center" vertical="center" wrapText="1"/>
    </xf>
    <xf numFmtId="49" fontId="6" fillId="14" borderId="37" xfId="0" applyNumberFormat="1" applyFont="1" applyFill="1" applyBorder="1" applyAlignment="1">
      <alignment horizontal="center" vertical="center" wrapText="1"/>
    </xf>
    <xf numFmtId="169" fontId="10" fillId="0" borderId="17" xfId="0" applyNumberFormat="1" applyFont="1" applyBorder="1" applyAlignment="1">
      <alignment horizontal="center" vertical="center"/>
    </xf>
    <xf numFmtId="169" fontId="10" fillId="0" borderId="37" xfId="0" applyNumberFormat="1" applyFont="1" applyBorder="1" applyAlignment="1">
      <alignment horizontal="center" vertical="center"/>
    </xf>
    <xf numFmtId="169" fontId="10" fillId="0" borderId="38" xfId="0" applyNumberFormat="1" applyFont="1" applyBorder="1" applyAlignment="1">
      <alignment horizontal="center" vertical="center"/>
    </xf>
    <xf numFmtId="168" fontId="10" fillId="0" borderId="1" xfId="0" applyNumberFormat="1" applyFont="1" applyBorder="1" applyAlignment="1">
      <alignment horizontal="center" vertical="center" wrapText="1"/>
    </xf>
    <xf numFmtId="49" fontId="6" fillId="3" borderId="34" xfId="0" applyNumberFormat="1" applyFont="1" applyFill="1" applyBorder="1" applyAlignment="1">
      <alignment horizontal="center" vertical="center" wrapText="1"/>
    </xf>
    <xf numFmtId="49" fontId="6" fillId="3" borderId="35" xfId="0" applyNumberFormat="1" applyFont="1" applyFill="1" applyBorder="1" applyAlignment="1">
      <alignment horizontal="center" vertical="center" wrapText="1"/>
    </xf>
    <xf numFmtId="49" fontId="6" fillId="0" borderId="36" xfId="0" applyNumberFormat="1" applyFont="1" applyBorder="1" applyAlignment="1">
      <alignment horizontal="center" vertical="center" wrapText="1"/>
    </xf>
    <xf numFmtId="49" fontId="6" fillId="14" borderId="36" xfId="0" applyNumberFormat="1" applyFont="1" applyFill="1" applyBorder="1" applyAlignment="1">
      <alignment horizontal="center" vertical="center" wrapText="1"/>
    </xf>
    <xf numFmtId="49" fontId="6" fillId="3" borderId="0" xfId="0" applyNumberFormat="1" applyFont="1" applyFill="1" applyAlignment="1">
      <alignment horizontal="center" vertical="center" wrapText="1"/>
    </xf>
    <xf numFmtId="49" fontId="6" fillId="3" borderId="24" xfId="0" applyNumberFormat="1" applyFont="1" applyFill="1" applyBorder="1" applyAlignment="1">
      <alignment horizontal="center" vertical="center" wrapText="1"/>
    </xf>
    <xf numFmtId="169" fontId="10" fillId="0" borderId="1" xfId="0" applyNumberFormat="1" applyFont="1" applyBorder="1" applyAlignment="1">
      <alignment horizontal="center" vertical="center"/>
    </xf>
    <xf numFmtId="169" fontId="10" fillId="0" borderId="5" xfId="0" applyNumberFormat="1" applyFont="1" applyBorder="1" applyAlignment="1">
      <alignment horizontal="center" vertical="center"/>
    </xf>
    <xf numFmtId="169" fontId="10" fillId="0" borderId="8" xfId="0" applyNumberFormat="1" applyFont="1" applyBorder="1" applyAlignment="1">
      <alignment horizontal="center" vertical="center"/>
    </xf>
    <xf numFmtId="169" fontId="6" fillId="0" borderId="17" xfId="0" applyNumberFormat="1" applyFont="1" applyBorder="1" applyAlignment="1">
      <alignment horizontal="center" vertical="center"/>
    </xf>
    <xf numFmtId="169" fontId="6" fillId="0" borderId="37" xfId="0" applyNumberFormat="1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169" fontId="6" fillId="0" borderId="36" xfId="0" applyNumberFormat="1" applyFont="1" applyBorder="1" applyAlignment="1">
      <alignment horizontal="center" vertical="center"/>
    </xf>
    <xf numFmtId="169" fontId="6" fillId="0" borderId="19" xfId="0" applyNumberFormat="1" applyFont="1" applyBorder="1" applyAlignment="1">
      <alignment horizontal="center" vertical="center"/>
    </xf>
    <xf numFmtId="169" fontId="10" fillId="0" borderId="36" xfId="0" applyNumberFormat="1" applyFont="1" applyBorder="1" applyAlignment="1">
      <alignment horizontal="center" vertical="center"/>
    </xf>
    <xf numFmtId="169" fontId="10" fillId="0" borderId="19" xfId="0" applyNumberFormat="1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14" borderId="1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43" fontId="10" fillId="0" borderId="1" xfId="2" applyFont="1" applyBorder="1" applyAlignment="1">
      <alignment horizontal="center" vertical="center" wrapText="1"/>
    </xf>
    <xf numFmtId="0" fontId="6" fillId="14" borderId="2" xfId="0" applyFont="1" applyFill="1" applyBorder="1" applyAlignment="1">
      <alignment horizontal="center" vertical="center" wrapText="1"/>
    </xf>
    <xf numFmtId="0" fontId="6" fillId="0" borderId="2" xfId="2" applyNumberFormat="1" applyFont="1" applyBorder="1" applyAlignment="1">
      <alignment horizontal="center" vertical="center" wrapText="1"/>
    </xf>
    <xf numFmtId="0" fontId="6" fillId="0" borderId="15" xfId="2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9" fontId="6" fillId="3" borderId="40" xfId="0" applyNumberFormat="1" applyFont="1" applyFill="1" applyBorder="1" applyAlignment="1">
      <alignment horizontal="center" vertical="center" wrapText="1"/>
    </xf>
    <xf numFmtId="49" fontId="6" fillId="3" borderId="41" xfId="0" applyNumberFormat="1" applyFont="1" applyFill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center" wrapText="1"/>
    </xf>
    <xf numFmtId="0" fontId="19" fillId="0" borderId="15" xfId="2" applyNumberFormat="1" applyFont="1" applyBorder="1" applyAlignment="1">
      <alignment horizontal="center" vertical="center" wrapText="1"/>
    </xf>
    <xf numFmtId="1" fontId="19" fillId="0" borderId="15" xfId="0" applyNumberFormat="1" applyFont="1" applyBorder="1" applyAlignment="1">
      <alignment horizontal="center" vertical="center" wrapText="1"/>
    </xf>
    <xf numFmtId="49" fontId="19" fillId="0" borderId="15" xfId="0" applyNumberFormat="1" applyFont="1" applyBorder="1" applyAlignment="1">
      <alignment horizontal="center" vertical="center" wrapText="1"/>
    </xf>
    <xf numFmtId="49" fontId="6" fillId="0" borderId="15" xfId="0" applyNumberFormat="1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1" fontId="6" fillId="0" borderId="0" xfId="0" applyNumberFormat="1" applyFont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43" fontId="10" fillId="0" borderId="17" xfId="2" applyFont="1" applyBorder="1" applyAlignment="1">
      <alignment horizontal="center" vertical="center"/>
    </xf>
    <xf numFmtId="49" fontId="6" fillId="14" borderId="15" xfId="0" applyNumberFormat="1" applyFont="1" applyFill="1" applyBorder="1" applyAlignment="1">
      <alignment horizontal="center" vertical="center" wrapText="1"/>
    </xf>
    <xf numFmtId="169" fontId="10" fillId="0" borderId="15" xfId="0" applyNumberFormat="1" applyFont="1" applyBorder="1" applyAlignment="1">
      <alignment horizontal="center" vertical="center"/>
    </xf>
    <xf numFmtId="43" fontId="10" fillId="0" borderId="15" xfId="2" applyFont="1" applyBorder="1" applyAlignment="1">
      <alignment horizontal="center" vertical="center"/>
    </xf>
    <xf numFmtId="49" fontId="19" fillId="0" borderId="17" xfId="0" applyNumberFormat="1" applyFont="1" applyBorder="1" applyAlignment="1">
      <alignment horizontal="center" vertical="center" wrapText="1"/>
    </xf>
    <xf numFmtId="49" fontId="19" fillId="3" borderId="10" xfId="0" applyNumberFormat="1" applyFont="1" applyFill="1" applyBorder="1" applyAlignment="1">
      <alignment horizontal="center" vertical="center" wrapText="1"/>
    </xf>
    <xf numFmtId="1" fontId="6" fillId="3" borderId="14" xfId="0" applyNumberFormat="1" applyFont="1" applyFill="1" applyBorder="1" applyAlignment="1">
      <alignment horizontal="center" vertical="center" wrapText="1"/>
    </xf>
    <xf numFmtId="170" fontId="6" fillId="3" borderId="14" xfId="0" applyNumberFormat="1" applyFont="1" applyFill="1" applyBorder="1" applyAlignment="1">
      <alignment horizontal="center" vertical="center" wrapText="1"/>
    </xf>
    <xf numFmtId="49" fontId="6" fillId="3" borderId="14" xfId="0" applyNumberFormat="1" applyFont="1" applyFill="1" applyBorder="1" applyAlignment="1">
      <alignment horizontal="right" vertical="center" wrapText="1"/>
    </xf>
    <xf numFmtId="168" fontId="10" fillId="0" borderId="15" xfId="0" applyNumberFormat="1" applyFont="1" applyBorder="1" applyAlignment="1">
      <alignment horizontal="center" vertical="center" wrapText="1"/>
    </xf>
    <xf numFmtId="43" fontId="10" fillId="0" borderId="15" xfId="2" applyFont="1" applyBorder="1" applyAlignment="1">
      <alignment horizontal="center" vertical="center" wrapText="1"/>
    </xf>
    <xf numFmtId="168" fontId="10" fillId="15" borderId="15" xfId="0" applyNumberFormat="1" applyFont="1" applyFill="1" applyBorder="1" applyAlignment="1">
      <alignment horizontal="center" vertical="center" wrapText="1"/>
    </xf>
    <xf numFmtId="44" fontId="6" fillId="3" borderId="12" xfId="1" applyFont="1" applyFill="1" applyBorder="1" applyAlignment="1">
      <alignment horizontal="center" vertical="center" wrapText="1"/>
    </xf>
    <xf numFmtId="10" fontId="6" fillId="3" borderId="1" xfId="0" applyNumberFormat="1" applyFont="1" applyFill="1" applyBorder="1" applyAlignment="1">
      <alignment horizontal="center" vertical="center" wrapText="1"/>
    </xf>
    <xf numFmtId="49" fontId="6" fillId="3" borderId="15" xfId="0" applyNumberFormat="1" applyFont="1" applyFill="1" applyBorder="1" applyAlignment="1">
      <alignment horizontal="center" vertical="center" wrapText="1"/>
    </xf>
    <xf numFmtId="173" fontId="6" fillId="3" borderId="4" xfId="2" applyNumberFormat="1" applyFont="1" applyFill="1" applyBorder="1" applyAlignment="1">
      <alignment horizontal="center" vertical="center" wrapText="1"/>
    </xf>
    <xf numFmtId="0" fontId="2" fillId="0" borderId="1" xfId="2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3" borderId="14" xfId="2" applyNumberFormat="1" applyFont="1" applyFill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6" xfId="2" applyNumberFormat="1" applyFont="1" applyBorder="1" applyAlignment="1">
      <alignment horizontal="center" vertical="center" wrapText="1"/>
    </xf>
    <xf numFmtId="0" fontId="19" fillId="0" borderId="1" xfId="2" applyNumberFormat="1" applyFont="1" applyBorder="1" applyAlignment="1">
      <alignment horizontal="center" vertical="center" wrapText="1"/>
    </xf>
    <xf numFmtId="1" fontId="19" fillId="0" borderId="1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0" fillId="0" borderId="39" xfId="2" applyNumberFormat="1" applyFont="1" applyBorder="1" applyAlignment="1">
      <alignment horizontal="center" vertical="center"/>
    </xf>
    <xf numFmtId="0" fontId="10" fillId="0" borderId="24" xfId="2" applyNumberFormat="1" applyFont="1" applyBorder="1" applyAlignment="1">
      <alignment horizontal="center" vertical="center"/>
    </xf>
    <xf numFmtId="49" fontId="6" fillId="3" borderId="28" xfId="0" applyNumberFormat="1" applyFont="1" applyFill="1" applyBorder="1" applyAlignment="1">
      <alignment horizontal="center" vertical="center" wrapText="1"/>
    </xf>
    <xf numFmtId="49" fontId="6" fillId="3" borderId="39" xfId="0" applyNumberFormat="1" applyFont="1" applyFill="1" applyBorder="1" applyAlignment="1">
      <alignment horizontal="center" vertical="center" wrapText="1"/>
    </xf>
    <xf numFmtId="0" fontId="10" fillId="0" borderId="17" xfId="2" applyNumberFormat="1" applyFont="1" applyBorder="1" applyAlignment="1">
      <alignment horizontal="center" vertical="center"/>
    </xf>
    <xf numFmtId="0" fontId="10" fillId="0" borderId="37" xfId="2" applyNumberFormat="1" applyFont="1" applyBorder="1" applyAlignment="1">
      <alignment horizontal="center" vertical="center"/>
    </xf>
    <xf numFmtId="0" fontId="10" fillId="0" borderId="19" xfId="2" applyNumberFormat="1" applyFont="1" applyBorder="1" applyAlignment="1">
      <alignment horizontal="center" vertical="center"/>
    </xf>
    <xf numFmtId="1" fontId="6" fillId="0" borderId="32" xfId="0" applyNumberFormat="1" applyFont="1" applyBorder="1" applyAlignment="1">
      <alignment horizontal="center" vertical="center" wrapText="1"/>
    </xf>
    <xf numFmtId="1" fontId="6" fillId="0" borderId="33" xfId="0" applyNumberFormat="1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49" fontId="6" fillId="14" borderId="19" xfId="0" applyNumberFormat="1" applyFont="1" applyFill="1" applyBorder="1" applyAlignment="1">
      <alignment horizontal="center" vertical="center" wrapText="1"/>
    </xf>
    <xf numFmtId="0" fontId="6" fillId="14" borderId="30" xfId="0" applyFont="1" applyFill="1" applyBorder="1" applyAlignment="1">
      <alignment horizontal="center" vertical="center" wrapText="1"/>
    </xf>
    <xf numFmtId="0" fontId="6" fillId="14" borderId="31" xfId="0" applyFont="1" applyFill="1" applyBorder="1" applyAlignment="1">
      <alignment horizontal="center" vertical="center" wrapText="1"/>
    </xf>
    <xf numFmtId="1" fontId="8" fillId="0" borderId="17" xfId="0" applyNumberFormat="1" applyFont="1" applyBorder="1" applyAlignment="1">
      <alignment horizontal="center" vertical="center" wrapText="1"/>
    </xf>
    <xf numFmtId="1" fontId="8" fillId="0" borderId="37" xfId="0" applyNumberFormat="1" applyFont="1" applyBorder="1" applyAlignment="1">
      <alignment horizontal="center" vertical="center" wrapText="1"/>
    </xf>
    <xf numFmtId="1" fontId="8" fillId="0" borderId="19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1" fontId="6" fillId="0" borderId="45" xfId="0" applyNumberFormat="1" applyFont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 wrapText="1"/>
    </xf>
    <xf numFmtId="49" fontId="19" fillId="14" borderId="15" xfId="0" applyNumberFormat="1" applyFont="1" applyFill="1" applyBorder="1" applyAlignment="1">
      <alignment horizontal="center" vertical="center" wrapText="1"/>
    </xf>
    <xf numFmtId="4" fontId="8" fillId="0" borderId="28" xfId="0" applyNumberFormat="1" applyFont="1" applyBorder="1" applyAlignment="1">
      <alignment horizontal="center" vertical="center" wrapText="1"/>
    </xf>
    <xf numFmtId="0" fontId="0" fillId="0" borderId="28" xfId="0" applyBorder="1"/>
    <xf numFmtId="0" fontId="29" fillId="19" borderId="49" xfId="0" applyFont="1" applyFill="1" applyBorder="1" applyAlignment="1">
      <alignment horizontal="center" vertical="top" wrapText="1"/>
    </xf>
    <xf numFmtId="0" fontId="29" fillId="19" borderId="28" xfId="0" applyFont="1" applyFill="1" applyBorder="1" applyAlignment="1">
      <alignment horizontal="center" vertical="top" wrapText="1"/>
    </xf>
    <xf numFmtId="0" fontId="29" fillId="19" borderId="39" xfId="0" applyFont="1" applyFill="1" applyBorder="1" applyAlignment="1">
      <alignment horizontal="center" vertical="top" wrapText="1"/>
    </xf>
    <xf numFmtId="0" fontId="29" fillId="19" borderId="48" xfId="0" applyFont="1" applyFill="1" applyBorder="1" applyAlignment="1">
      <alignment horizontal="center" vertical="top" wrapText="1"/>
    </xf>
    <xf numFmtId="0" fontId="29" fillId="19" borderId="0" xfId="0" applyFont="1" applyFill="1" applyAlignment="1">
      <alignment horizontal="center" vertical="top" wrapText="1"/>
    </xf>
    <xf numFmtId="0" fontId="29" fillId="19" borderId="24" xfId="0" applyFont="1" applyFill="1" applyBorder="1" applyAlignment="1">
      <alignment horizontal="center" vertical="top" wrapText="1"/>
    </xf>
    <xf numFmtId="0" fontId="29" fillId="19" borderId="50" xfId="0" applyFont="1" applyFill="1" applyBorder="1" applyAlignment="1">
      <alignment horizontal="center" vertical="top" wrapText="1"/>
    </xf>
    <xf numFmtId="0" fontId="29" fillId="19" borderId="40" xfId="0" applyFont="1" applyFill="1" applyBorder="1" applyAlignment="1">
      <alignment horizontal="center" vertical="top" wrapText="1"/>
    </xf>
    <xf numFmtId="0" fontId="29" fillId="19" borderId="41" xfId="0" applyFont="1" applyFill="1" applyBorder="1" applyAlignment="1">
      <alignment horizontal="center" vertical="top" wrapText="1"/>
    </xf>
    <xf numFmtId="165" fontId="6" fillId="2" borderId="35" xfId="0" applyNumberFormat="1" applyFont="1" applyFill="1" applyBorder="1" applyAlignment="1">
      <alignment horizontal="center" vertical="center" wrapText="1"/>
    </xf>
    <xf numFmtId="165" fontId="6" fillId="2" borderId="15" xfId="0" applyNumberFormat="1" applyFont="1" applyFill="1" applyBorder="1" applyAlignment="1">
      <alignment horizontal="center" vertical="center" wrapText="1"/>
    </xf>
    <xf numFmtId="170" fontId="3" fillId="0" borderId="3" xfId="0" applyNumberFormat="1" applyFont="1" applyBorder="1" applyAlignment="1">
      <alignment horizontal="left" vertical="center"/>
    </xf>
    <xf numFmtId="170" fontId="3" fillId="0" borderId="4" xfId="0" applyNumberFormat="1" applyFont="1" applyBorder="1" applyAlignment="1">
      <alignment horizontal="left" vertical="center"/>
    </xf>
    <xf numFmtId="170" fontId="6" fillId="0" borderId="35" xfId="0" applyNumberFormat="1" applyFont="1" applyBorder="1" applyAlignment="1">
      <alignment horizontal="left" vertical="center"/>
    </xf>
    <xf numFmtId="170" fontId="6" fillId="0" borderId="15" xfId="0" applyNumberFormat="1" applyFont="1" applyBorder="1" applyAlignment="1">
      <alignment horizontal="left" vertical="center"/>
    </xf>
    <xf numFmtId="1" fontId="6" fillId="0" borderId="20" xfId="0" applyNumberFormat="1" applyFont="1" applyBorder="1" applyAlignment="1">
      <alignment horizontal="right" vertical="center"/>
    </xf>
    <xf numFmtId="1" fontId="6" fillId="0" borderId="34" xfId="0" applyNumberFormat="1" applyFont="1" applyBorder="1" applyAlignment="1">
      <alignment horizontal="right" vertical="center"/>
    </xf>
    <xf numFmtId="0" fontId="6" fillId="0" borderId="35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horizontal="right" vertical="center"/>
    </xf>
    <xf numFmtId="0" fontId="6" fillId="0" borderId="34" xfId="0" applyFont="1" applyBorder="1" applyAlignment="1">
      <alignment horizontal="right" vertical="center"/>
    </xf>
    <xf numFmtId="0" fontId="6" fillId="2" borderId="34" xfId="0" applyFont="1" applyFill="1" applyBorder="1" applyAlignment="1">
      <alignment horizontal="left" vertical="center"/>
    </xf>
    <xf numFmtId="173" fontId="6" fillId="2" borderId="20" xfId="2" applyNumberFormat="1" applyFont="1" applyFill="1" applyBorder="1" applyAlignment="1">
      <alignment horizontal="center" vertical="center"/>
    </xf>
    <xf numFmtId="173" fontId="6" fillId="2" borderId="34" xfId="2" applyNumberFormat="1" applyFont="1" applyFill="1" applyBorder="1" applyAlignment="1">
      <alignment horizontal="center" vertical="center"/>
    </xf>
    <xf numFmtId="0" fontId="30" fillId="0" borderId="20" xfId="0" applyFont="1" applyBorder="1" applyAlignment="1">
      <alignment horizontal="center" vertical="center" wrapText="1"/>
    </xf>
    <xf numFmtId="0" fontId="30" fillId="0" borderId="34" xfId="0" applyFont="1" applyBorder="1" applyAlignment="1">
      <alignment horizontal="center" vertical="center" wrapText="1"/>
    </xf>
    <xf numFmtId="0" fontId="30" fillId="0" borderId="35" xfId="0" applyFont="1" applyBorder="1" applyAlignment="1">
      <alignment horizontal="center" vertical="center" wrapText="1"/>
    </xf>
    <xf numFmtId="1" fontId="6" fillId="20" borderId="14" xfId="0" applyNumberFormat="1" applyFont="1" applyFill="1" applyBorder="1" applyAlignment="1">
      <alignment horizontal="center" vertical="center" wrapText="1"/>
    </xf>
    <xf numFmtId="49" fontId="6" fillId="20" borderId="1" xfId="0" applyNumberFormat="1" applyFont="1" applyFill="1" applyBorder="1" applyAlignment="1">
      <alignment horizontal="center" vertical="center" wrapText="1"/>
    </xf>
    <xf numFmtId="49" fontId="6" fillId="20" borderId="14" xfId="0" applyNumberFormat="1" applyFont="1" applyFill="1" applyBorder="1" applyAlignment="1">
      <alignment horizontal="center" vertical="center" wrapText="1"/>
    </xf>
    <xf numFmtId="49" fontId="6" fillId="20" borderId="14" xfId="0" applyNumberFormat="1" applyFont="1" applyFill="1" applyBorder="1" applyAlignment="1">
      <alignment horizontal="center" vertical="center"/>
    </xf>
    <xf numFmtId="168" fontId="10" fillId="0" borderId="5" xfId="0" applyNumberFormat="1" applyFont="1" applyBorder="1" applyAlignment="1">
      <alignment horizontal="center" vertical="center" wrapText="1"/>
    </xf>
    <xf numFmtId="49" fontId="6" fillId="20" borderId="20" xfId="0" applyNumberFormat="1" applyFont="1" applyFill="1" applyBorder="1" applyAlignment="1">
      <alignment horizontal="center" vertical="center" wrapText="1"/>
    </xf>
    <xf numFmtId="49" fontId="6" fillId="20" borderId="34" xfId="0" applyNumberFormat="1" applyFont="1" applyFill="1" applyBorder="1" applyAlignment="1">
      <alignment horizontal="center" vertical="center" wrapText="1"/>
    </xf>
    <xf numFmtId="49" fontId="6" fillId="20" borderId="35" xfId="0" applyNumberFormat="1" applyFont="1" applyFill="1" applyBorder="1" applyAlignment="1">
      <alignment horizontal="center" vertical="center" wrapText="1"/>
    </xf>
    <xf numFmtId="170" fontId="6" fillId="20" borderId="14" xfId="0" applyNumberFormat="1" applyFont="1" applyFill="1" applyBorder="1" applyAlignment="1">
      <alignment horizontal="center" vertical="center" wrapText="1"/>
    </xf>
    <xf numFmtId="44" fontId="6" fillId="20" borderId="12" xfId="1" applyFont="1" applyFill="1" applyBorder="1" applyAlignment="1">
      <alignment horizontal="center" vertical="center" wrapText="1"/>
    </xf>
    <xf numFmtId="49" fontId="6" fillId="20" borderId="15" xfId="0" applyNumberFormat="1" applyFont="1" applyFill="1" applyBorder="1" applyAlignment="1">
      <alignment horizontal="center" vertical="center" wrapText="1"/>
    </xf>
    <xf numFmtId="173" fontId="6" fillId="20" borderId="4" xfId="2" applyNumberFormat="1" applyFont="1" applyFill="1" applyBorder="1" applyAlignment="1">
      <alignment horizontal="center" vertical="center" wrapText="1"/>
    </xf>
    <xf numFmtId="10" fontId="6" fillId="20" borderId="1" xfId="0" applyNumberFormat="1" applyFont="1" applyFill="1" applyBorder="1" applyAlignment="1">
      <alignment horizontal="center" vertical="center" wrapText="1"/>
    </xf>
    <xf numFmtId="0" fontId="6" fillId="20" borderId="14" xfId="2" applyNumberFormat="1" applyFont="1" applyFill="1" applyBorder="1" applyAlignment="1">
      <alignment horizontal="center" vertical="center" wrapText="1"/>
    </xf>
    <xf numFmtId="0" fontId="6" fillId="0" borderId="6" xfId="2" applyNumberFormat="1" applyFont="1" applyBorder="1" applyAlignment="1">
      <alignment horizontal="center" vertical="center" wrapText="1"/>
    </xf>
    <xf numFmtId="1" fontId="6" fillId="0" borderId="6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49" fontId="6" fillId="21" borderId="15" xfId="0" applyNumberFormat="1" applyFont="1" applyFill="1" applyBorder="1" applyAlignment="1">
      <alignment horizontal="center" vertical="center" wrapText="1"/>
    </xf>
    <xf numFmtId="0" fontId="3" fillId="20" borderId="15" xfId="0" applyFont="1" applyFill="1" applyBorder="1" applyAlignment="1">
      <alignment horizontal="center" vertical="center" wrapText="1"/>
    </xf>
    <xf numFmtId="1" fontId="6" fillId="2" borderId="15" xfId="0" applyNumberFormat="1" applyFont="1" applyFill="1" applyBorder="1" applyAlignment="1">
      <alignment horizontal="center" vertical="center" wrapText="1"/>
    </xf>
    <xf numFmtId="0" fontId="31" fillId="22" borderId="17" xfId="0" applyFont="1" applyFill="1" applyBorder="1" applyAlignment="1">
      <alignment horizontal="center" vertical="center" wrapText="1"/>
    </xf>
    <xf numFmtId="0" fontId="31" fillId="22" borderId="19" xfId="0" applyFont="1" applyFill="1" applyBorder="1" applyAlignment="1">
      <alignment horizontal="center" vertical="center" wrapText="1"/>
    </xf>
  </cellXfs>
  <cellStyles count="10">
    <cellStyle name="Millares" xfId="2" builtinId="3"/>
    <cellStyle name="Millares 2" xfId="4" xr:uid="{91DDB3CB-AC82-471F-AB2D-E3A457719FE7}"/>
    <cellStyle name="Millares 3" xfId="5" xr:uid="{D92D58A2-C048-4D06-B6C3-E53DF8E8E800}"/>
    <cellStyle name="Millares 4" xfId="6" xr:uid="{383E0A01-7F43-4626-856E-2A396B99BD93}"/>
    <cellStyle name="Millares 5" xfId="8" xr:uid="{D034196B-14FD-4D13-9EAD-9E9470DE4819}"/>
    <cellStyle name="Moneda" xfId="1" builtinId="4"/>
    <cellStyle name="Normal" xfId="0" builtinId="0"/>
    <cellStyle name="Normal 2" xfId="3" xr:uid="{E4B2B4AA-04BC-4D3A-852C-E995829EE542}"/>
    <cellStyle name="Normal 3" xfId="9" xr:uid="{5E2548B5-ADAA-4CC2-9810-135B237EA4D6}"/>
    <cellStyle name="Porcentaje 2" xfId="7" xr:uid="{A9522FFD-9E8E-4E68-BB53-765B949A715F}"/>
  </cellStyles>
  <dxfs count="71">
    <dxf>
      <font>
        <color rgb="FF9C0006"/>
      </font>
      <fill>
        <patternFill>
          <bgColor rgb="FFFFC7CE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>
          <bgColor theme="7" tint="0.39997558519241921"/>
        </patternFill>
      </fill>
    </dxf>
    <dxf>
      <fill>
        <patternFill>
          <bgColor theme="7" tint="0.3999755851924192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pivotCacheDefinition" Target="pivotCache/pivotCacheDefinition3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pivotCacheDefinition" Target="pivotCache/pivotCacheDefinition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16</xdr:row>
      <xdr:rowOff>0</xdr:rowOff>
    </xdr:from>
    <xdr:to>
      <xdr:col>10</xdr:col>
      <xdr:colOff>57150</xdr:colOff>
      <xdr:row>39</xdr:row>
      <xdr:rowOff>66675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268200"/>
          <a:ext cx="8315325" cy="444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530678</xdr:colOff>
      <xdr:row>0</xdr:row>
      <xdr:rowOff>68036</xdr:rowOff>
    </xdr:from>
    <xdr:to>
      <xdr:col>2</xdr:col>
      <xdr:colOff>2530927</xdr:colOff>
      <xdr:row>3</xdr:row>
      <xdr:rowOff>176893</xdr:rowOff>
    </xdr:to>
    <xdr:pic>
      <xdr:nvPicPr>
        <xdr:cNvPr id="2" name="imageSelected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2571" y="68036"/>
          <a:ext cx="2000249" cy="68035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449035</xdr:colOff>
      <xdr:row>0</xdr:row>
      <xdr:rowOff>68036</xdr:rowOff>
    </xdr:from>
    <xdr:to>
      <xdr:col>2</xdr:col>
      <xdr:colOff>423180</xdr:colOff>
      <xdr:row>3</xdr:row>
      <xdr:rowOff>176893</xdr:rowOff>
    </xdr:to>
    <xdr:pic>
      <xdr:nvPicPr>
        <xdr:cNvPr id="2" name="imageSelected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499" y="68036"/>
          <a:ext cx="1743074" cy="72117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User/Downloads/Conciliaci&#243;n%20y%20Pago%20ReteICA%20III%20Bimestre%202022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udomenia%20Cotes\Downloads\Conciliaci&#243;n%20impuesto%20reteica%20%20(1).xlsx" TargetMode="External"/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er" refreshedDate="44628.475272569442" createdVersion="6" refreshedVersion="6" minRefreshableVersion="3" recordCount="275" xr:uid="{00000000-000A-0000-FFFF-FFFF0D000000}">
  <cacheSource type="worksheet">
    <worksheetSource ref="D1:T276" sheet="Bolsa" r:id="rId2"/>
  </cacheSource>
  <cacheFields count="17">
    <cacheField name="Posicion Pago No Pptal" numFmtId="49">
      <sharedItems/>
    </cacheField>
    <cacheField name="Descrip Posicion Pago No Pptal" numFmtId="49">
      <sharedItems/>
    </cacheField>
    <cacheField name="Tipo" numFmtId="49">
      <sharedItems/>
    </cacheField>
    <cacheField name="Num Doc Ter" numFmtId="49">
      <sharedItems count="267">
        <s v="900025740"/>
        <s v="900444852"/>
        <s v="901227996"/>
        <s v="830077380"/>
        <s v="901259777"/>
        <s v="1015431264"/>
        <s v="52422979"/>
        <s v="1010236123"/>
        <s v="1121507452"/>
        <s v="52982461"/>
        <s v="94432911"/>
        <s v="1018432769"/>
        <s v="1007388602"/>
        <s v="1032406876"/>
        <s v="1010200839"/>
        <s v="1024558150"/>
        <s v="28218455"/>
        <s v="1055247451"/>
        <s v="80243354"/>
        <s v="1082156125"/>
        <s v="52427989"/>
        <s v="1007327577"/>
        <s v="1020831244"/>
        <s v="52766711"/>
        <s v="1018406707"/>
        <s v="79341112"/>
        <s v="80006306"/>
        <s v="1023922329"/>
        <s v="1026558438"/>
        <s v="1022374966"/>
        <s v="80795718"/>
        <s v="1016066867"/>
        <s v="1018436257"/>
        <s v="52318862"/>
        <s v="1010177895"/>
        <s v="1010048870"/>
        <s v="52902745"/>
        <s v="80076374"/>
        <s v="53040968"/>
        <s v="1075660701"/>
        <s v="2955984"/>
        <s v="80815191"/>
        <s v="52985088"/>
        <s v="46644052"/>
        <s v="52777034"/>
        <s v="52859454"/>
        <s v="1019080396"/>
        <s v="1072748734"/>
        <s v="13278183"/>
        <s v="52834066"/>
        <s v="1010192871"/>
        <s v="1130622451"/>
        <s v="1094962884"/>
        <s v="1019150400"/>
        <s v="1098671924"/>
        <s v="1030690269"/>
        <s v="80237889"/>
        <s v="1026584055"/>
        <s v="52967888"/>
        <s v="79797614"/>
        <s v="1013581308"/>
        <s v="1019003896"/>
        <s v="1014184078"/>
        <s v="1020728054"/>
        <s v="1022335496"/>
        <s v="1026286746"/>
        <s v="1022373918"/>
        <s v="1014235056"/>
        <s v="1023909932"/>
        <s v="79875010"/>
        <s v="1096224881"/>
        <s v="1022950579"/>
        <s v="79455620"/>
        <s v="1032483998"/>
        <s v="1020732235"/>
        <s v="1026260312"/>
        <s v="34327337"/>
        <s v="52757316"/>
        <s v="1144178617"/>
        <s v="1018455338"/>
        <s v="1020723681"/>
        <s v="1033738130"/>
        <s v="1014265486"/>
        <s v="1130622822"/>
        <s v="1010199817"/>
        <s v="1020803808"/>
        <s v="1070615167"/>
        <s v="79724333"/>
        <s v="17645411"/>
        <s v="1033820902"/>
        <s v="1018407470"/>
        <s v="51910412"/>
        <s v="1015424373"/>
        <s v="1014262650"/>
        <s v="1024551393"/>
        <s v="1233494224"/>
        <s v="53114918"/>
        <s v="79842651"/>
        <s v="1072423829"/>
        <s v="80768828"/>
        <s v="1032445276"/>
        <s v="52262754"/>
        <s v="1022969306"/>
        <s v="1014222581"/>
        <s v="52147213"/>
        <s v="1020808684"/>
        <s v="1010235628"/>
        <s v="1032423727"/>
        <s v="65785153"/>
        <s v="1020830971"/>
        <s v="43601407"/>
        <s v="1032454929"/>
        <s v="1015475256"/>
        <s v="1020777033"/>
        <s v="52422778"/>
        <s v="80073796"/>
        <s v="1128390352"/>
        <s v="1020791639"/>
        <s v="1014239546"/>
        <s v="34331514"/>
        <s v="1072651441"/>
        <s v="1017248241"/>
        <s v="1019131087"/>
        <s v="1031423108"/>
        <s v="52259153"/>
        <s v="1032440006"/>
        <s v="1030615142"/>
        <s v="1112490914"/>
        <s v="479718"/>
        <s v="1020792335"/>
        <s v="1018403449"/>
        <s v="1026266464"/>
        <s v="80768281"/>
        <s v="1020814925"/>
        <s v="80926841"/>
        <s v="1063294891"/>
        <s v="35426287"/>
        <s v="80851069"/>
        <s v="79694997"/>
        <s v="1032487620"/>
        <s v="34316716"/>
        <s v="1010214313"/>
        <s v="1015468629"/>
        <s v="52967222"/>
        <s v="80133142"/>
        <s v="1020743685"/>
        <s v="1044428256"/>
        <s v="1090413360"/>
        <s v="79648841"/>
        <s v="1032454645"/>
        <s v="1010232950"/>
        <s v="52703801"/>
        <s v="1020762692"/>
        <s v="53073184"/>
        <s v="79869667"/>
        <s v="52731972"/>
        <s v="80040654"/>
        <s v="1019134812"/>
        <s v="1020777670"/>
        <s v="1014245140"/>
        <s v="1015483140"/>
        <s v="1192800914"/>
        <s v="1072714204"/>
        <s v="53116990"/>
        <s v="800075003"/>
        <s v="1019078597"/>
        <s v="1024556951"/>
        <s v="1014252256"/>
        <s v="52252544"/>
        <s v="80874467"/>
        <s v="1018494720"/>
        <s v="1077035865"/>
        <s v="1032427573"/>
        <s v="52707482"/>
        <s v="35198796"/>
        <s v="80136092"/>
        <s v="1032457364"/>
        <s v="1014195805"/>
        <s v="7733077"/>
        <s v="1010208903"/>
        <s v="1098652528"/>
        <s v="1014236707"/>
        <s v="1016062798"/>
        <s v="1065595684"/>
        <s v="1090393318"/>
        <s v="1032439856"/>
        <s v="28540211"/>
        <s v="1020804113"/>
        <s v="1024588713"/>
        <s v="17149746"/>
        <s v="1023925789"/>
        <s v="1010217483"/>
        <s v="1019142854"/>
        <s v="1016074208"/>
        <s v="1022367874"/>
        <s v="94372396"/>
        <s v="1085303462"/>
        <s v="52843603"/>
        <s v="1143358613"/>
        <s v="11389969"/>
        <s v="1018476693"/>
        <s v="1016020070"/>
        <s v="52525272"/>
        <s v="3438641"/>
        <s v="1018435569"/>
        <s v="1098680848"/>
        <s v="52999623"/>
        <s v="1015442717"/>
        <s v="80025195"/>
        <s v="1010104005"/>
        <s v="1031146873"/>
        <s v="1032497660"/>
        <s v="79342826"/>
        <s v="1014296250"/>
        <s v="1014192775"/>
        <s v="1010228735"/>
        <s v="1020766323"/>
        <s v="1018490036"/>
        <s v="1014264458"/>
        <s v="1020817966"/>
        <s v="12133508"/>
        <s v="1018438888"/>
        <s v="52780731"/>
        <s v="1083010550"/>
        <s v="1013620044"/>
        <s v="1072668538"/>
        <s v="52119437"/>
        <s v="1026569969"/>
        <s v="1033804157"/>
        <s v="1030588313"/>
        <s v="1053820711"/>
        <s v="1233692926"/>
        <s v="40081829"/>
        <s v="93380376"/>
        <s v="1022380187"/>
        <s v="1037578307"/>
        <s v="29363000"/>
        <s v="1032488691"/>
        <s v="1018463502"/>
        <s v="63534580"/>
        <s v="1015441109"/>
        <s v="1018422435"/>
        <s v="1032407605"/>
        <s v="1013667204"/>
        <s v="79884682"/>
        <s v="1107062370"/>
        <s v="1023942307"/>
        <s v="1018435957"/>
        <s v="1020841639"/>
        <s v="1018454674"/>
        <s v="1012369680"/>
        <s v="1026586873"/>
        <s v="1000225686"/>
        <s v="860068255"/>
        <s v="1020780691"/>
        <s v="80124929"/>
        <s v="1020778175"/>
        <s v="1140817096"/>
        <s v="53052132"/>
        <s v="1020725796"/>
        <s v="91287411"/>
        <s v="800189921"/>
        <s v="1013642331"/>
        <s v="1010189775"/>
        <s v="29820841"/>
        <s v="1064488437"/>
        <s v="1018413871"/>
      </sharedItems>
    </cacheField>
    <cacheField name="Beneficiario Orden Pago" numFmtId="49">
      <sharedItems/>
    </cacheField>
    <cacheField name="Base" numFmtId="44">
      <sharedItems containsSemiMixedTypes="0" containsString="0" containsNumber="1" containsInteger="1" minValue="0" maxValue="173902006"/>
    </cacheField>
    <cacheField name="Tarifa" numFmtId="10">
      <sharedItems containsSemiMixedTypes="0" containsString="0" containsNumber="1" minValue="4.1399999999999996E-3" maxValue="1.38E-2"/>
    </cacheField>
    <cacheField name="Num Doc" numFmtId="1">
      <sharedItems containsSemiMixedTypes="0" containsString="0" containsNumber="1" containsInteger="1" minValue="2706122" maxValue="378264121"/>
    </cacheField>
    <cacheField name="Saldo" numFmtId="44">
      <sharedItems containsSemiMixedTypes="0" containsString="0" containsNumber="1" containsInteger="1" minValue="333" maxValue="1199924"/>
    </cacheField>
    <cacheField name="Valor Doc" numFmtId="44">
      <sharedItems containsSemiMixedTypes="0" containsString="0" containsNumber="1" containsInteger="1" minValue="1647" maxValue="1199924"/>
    </cacheField>
    <cacheField name="Tesoreria" numFmtId="49">
      <sharedItems/>
    </cacheField>
    <cacheField name="PCI Genera Doc" numFmtId="49">
      <sharedItems/>
    </cacheField>
    <cacheField name="Orden Pago" numFmtId="1">
      <sharedItems containsSemiMixedTypes="0" containsString="0" containsNumber="1" containsInteger="1" minValue="2706122" maxValue="378264121"/>
    </cacheField>
    <cacheField name="Obligacion" numFmtId="1">
      <sharedItems containsSemiMixedTypes="0" containsString="0" containsNumber="1" containsInteger="1" minValue="4122" maxValue="1039521"/>
    </cacheField>
    <cacheField name="Tipo Doc Ben Ded" numFmtId="49">
      <sharedItems/>
    </cacheField>
    <cacheField name="Num Doc Ben Ded." numFmtId="49">
      <sharedItems/>
    </cacheField>
    <cacheField name="Beneficiario Deduccion" numFmtId="49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er" refreshedDate="44756.398298263892" createdVersion="6" refreshedVersion="6" minRefreshableVersion="3" recordCount="998" xr:uid="{00000000-000A-0000-FFFF-FFFF0E000000}">
  <cacheSource type="worksheet">
    <worksheetSource ref="A1:X999" sheet="CAQUETA."/>
  </cacheSource>
  <cacheFields count="23">
    <cacheField name="Codigo" numFmtId="49">
      <sharedItems/>
    </cacheField>
    <cacheField name="Descripcion Transaccion" numFmtId="49">
      <sharedItems/>
    </cacheField>
    <cacheField name="Fecha Ejec." numFmtId="49">
      <sharedItems/>
    </cacheField>
    <cacheField name="Posicion Pago No Pptal" numFmtId="49">
      <sharedItems/>
    </cacheField>
    <cacheField name="Descrip Posicion Pago No Pptal" numFmtId="49">
      <sharedItems/>
    </cacheField>
    <cacheField name="Num Doc" numFmtId="1">
      <sharedItems containsSemiMixedTypes="0" containsString="0" containsNumber="1" containsInteger="1" minValue="3522" maxValue="213245820"/>
    </cacheField>
    <cacheField name="Valor Doc" numFmtId="49">
      <sharedItems/>
    </cacheField>
    <cacheField name="Saldo original" numFmtId="44">
      <sharedItems containsSemiMixedTypes="0" containsString="0" containsNumber="1" containsInteger="1" minValue="-2955" maxValue="2537790"/>
    </cacheField>
    <cacheField name="Saldo" numFmtId="44">
      <sharedItems containsSemiMixedTypes="0" containsString="0" containsNumber="1" containsInteger="1" minValue="-2955" maxValue="2537587"/>
    </cacheField>
    <cacheField name="Base" numFmtId="44">
      <sharedItems containsString="0" containsBlank="1" containsNumber="1" containsInteger="1" minValue="195000" maxValue="367795670"/>
    </cacheField>
    <cacheField name="Tarifa" numFmtId="49">
      <sharedItems containsBlank="1"/>
    </cacheField>
    <cacheField name="Tesoreria" numFmtId="49">
      <sharedItems/>
    </cacheField>
    <cacheField name="PCI Genera Doc" numFmtId="49">
      <sharedItems/>
    </cacheField>
    <cacheField name="Orden Pago" numFmtId="1">
      <sharedItems containsString="0" containsBlank="1" containsNumber="1" containsInteger="1" minValue="66476322" maxValue="213245820"/>
    </cacheField>
    <cacheField name="Obligacion" numFmtId="1">
      <sharedItems containsString="0" containsBlank="1" containsNumber="1" containsInteger="1" minValue="95522" maxValue="654520"/>
    </cacheField>
    <cacheField name="Tipo" numFmtId="49">
      <sharedItems containsBlank="1"/>
    </cacheField>
    <cacheField name="Num Doc Ter" numFmtId="49">
      <sharedItems containsBlank="1" containsMixedTypes="1" containsNumber="1" containsInteger="1" minValue="80768281" maxValue="1031146873" count="455">
        <s v="901259777"/>
        <s v="1020804113"/>
        <s v="830037946"/>
        <s v="900444852"/>
        <s v="900514791"/>
        <s v="79628458"/>
        <s v="830077380"/>
        <s v="52585306"/>
        <s v="79342826"/>
        <s v="79341112"/>
        <s v="1020817966"/>
        <s v="52372895"/>
        <s v="1022950579"/>
        <s v="80768828"/>
        <s v="1031146873"/>
        <s v="52765444"/>
        <s v="1022969306"/>
        <s v="1026586873"/>
        <s v="1064488437"/>
        <s v="80073796"/>
        <s v="1010192871"/>
        <s v="1032433275"/>
        <s v="1047420552"/>
        <s v="80097877"/>
        <s v="43254268"/>
        <s v="80235369"/>
        <s v="1018435957"/>
        <s v="1090363337"/>
        <s v="1010217483"/>
        <s v="80815191"/>
        <s v="1022374966"/>
        <s v="52915399"/>
        <s v="1075660701"/>
        <s v="1019054512"/>
        <s v="1014230068"/>
        <s v="1015475256"/>
        <s v="1082156125"/>
        <s v="1128390352"/>
        <s v="79694997"/>
        <s v="1090393318"/>
        <s v="40081829"/>
        <s v="52859454"/>
        <s v="1070615167"/>
        <s v="1016062798"/>
        <s v="1010200839"/>
        <s v="1014235056"/>
        <s v="1033804157"/>
        <s v="1010210400"/>
        <s v="1023925789"/>
        <s v="1144178617"/>
        <s v="1018432769"/>
        <s v="1019134812"/>
        <s v="79946077"/>
        <s v="52777034"/>
        <s v="80795718"/>
        <s v="28540211"/>
        <s v="52427989"/>
        <s v="52538844"/>
        <s v="1032443774"/>
        <s v="1020742363"/>
        <s v="1065595684"/>
        <s v="1061735646"/>
        <s v="55179975"/>
        <s v="35426287"/>
        <s v="1070953659"/>
        <s v="1055247451"/>
        <s v="1013663935"/>
        <s v="1102798987"/>
        <s v="1020783440"/>
        <s v="1024558150"/>
        <s v="1044428256"/>
        <s v="1022380187"/>
        <s v="1130608112"/>
        <s v="1018466792"/>
        <s v="1023922329"/>
        <s v="73007057"/>
        <s v="1015442717"/>
        <s v="1026562438"/>
        <s v="1032458218"/>
        <s v="1018436257"/>
        <s v="1014222581"/>
        <s v="1020728054"/>
        <s v="34327337"/>
        <s v="52766711"/>
        <s v="1026558438"/>
        <s v="479718"/>
        <s v="1018422435"/>
        <s v="1018463502"/>
        <s v="1019150400"/>
        <s v="1014264458"/>
        <s v="1020780691"/>
        <s v="1018490036"/>
        <s v="1032488691"/>
        <s v="1094962884"/>
        <s v="1013620044"/>
        <s v="1024551393"/>
        <s v="1026584055"/>
        <s v="1019089128"/>
        <s v="1014262650"/>
        <s v="52902745"/>
        <s v="1010177895"/>
        <s v="51910412"/>
        <s v="34331514"/>
        <s v="43263248"/>
        <s v="52259153"/>
        <s v="1032494087"/>
        <s v="1013581308"/>
        <s v="1024518146"/>
        <s v="1020791639"/>
        <s v="1014252256"/>
        <s v="1032464029"/>
        <s v="1010199817"/>
        <s v="1233494224"/>
        <s v="1015396707"/>
        <s v="53040968"/>
        <s v="1014184078"/>
        <s v="52982461"/>
        <s v="1033738130"/>
        <s v="1130622451"/>
        <s v="1014265486"/>
        <s v="1032445276"/>
        <s v="1030590013"/>
        <s v="79421806"/>
        <s v="80025195"/>
        <s v="1032457364"/>
        <s v="53167219"/>
        <s v="1032497660"/>
        <s v="1030600360"/>
        <s v="1072668538"/>
        <s v="13278183"/>
        <s v="1001089080"/>
        <s v="1018476693"/>
        <s v="1063294891"/>
        <s v="1032487620"/>
        <s v="1081594157"/>
        <s v="2955984"/>
        <s v="1030690269"/>
        <s v="1019080396"/>
        <s v="11389969"/>
        <s v="29820841"/>
        <s v="1005700445"/>
        <s v="1019084903"/>
        <s v="52147213"/>
        <s v="79869667"/>
        <s v="1013644983"/>
        <s v="1015431264"/>
        <s v="35195695"/>
        <s v="1007388602"/>
        <s v="80237889"/>
        <s v="52318862"/>
        <s v="52985088"/>
        <s v="17149746"/>
        <s v="93380376"/>
        <s v="1018403449"/>
        <s v="43601407"/>
        <s v="60406329"/>
        <s v="1030588313"/>
        <s v="1026266464"/>
        <s v="1020792335"/>
        <s v="1015394485"/>
        <s v="1127597384"/>
        <s v="1007327577"/>
        <s v="52731972"/>
        <s v="1020831244"/>
        <s v="1020779398"/>
        <s v="1017156447"/>
        <s v="1096224881"/>
        <s v="46644052"/>
        <s v="41718241"/>
        <s v="51821404"/>
        <s v="80850333"/>
        <s v="1016066867"/>
        <s v="1020814925"/>
        <s v="1022367874"/>
        <s v="1016020070"/>
        <s v="1130622822"/>
        <s v="1010181697"/>
        <s v="52955333"/>
        <s v="79648841"/>
        <s v="1032438994"/>
        <s v="1143358613"/>
        <s v="19420174"/>
        <s v="80926841"/>
        <s v="29284574"/>
        <s v="1072748734"/>
        <s v="1072423829"/>
        <s v="1023912516"/>
        <s v="1010208903"/>
        <s v="1030615142"/>
        <s v="1022335496"/>
        <s v="1140887371"/>
        <s v="80041915"/>
        <s v="52323982"/>
        <s v="79718394"/>
        <s v="52262754"/>
        <s v="1024513597"/>
        <s v="79729771"/>
        <s v="1095810204"/>
        <s v="52780731"/>
        <s v="52840613"/>
        <s v="29363000"/>
        <s v="80076374"/>
        <s v="79797614"/>
        <s v="1031423108"/>
        <s v="1017248241"/>
        <s v="1020803808"/>
        <s v="1020772113"/>
        <s v="1019098820"/>
        <s v="79385559"/>
        <s v="1083010550"/>
        <s v="1015424373"/>
        <s v="1144054136"/>
        <s v="1020826902"/>
        <s v="80222209"/>
        <s v="80350842"/>
        <s v="52119437"/>
        <s v="79842651"/>
        <s v="80774028"/>
        <s v="91287411"/>
        <s v="3438641"/>
        <s v="79786389"/>
        <s v="79724333"/>
        <s v="1090413360"/>
        <s v="1016054044"/>
        <s v="1082902074"/>
        <s v="52703801"/>
        <s v="1010214313"/>
        <s v="1015468629"/>
        <s v="1037578307"/>
        <s v="52834066"/>
        <s v="80040654"/>
        <s v="1140817096"/>
        <s v="31998704"/>
        <s v="80198799"/>
        <s v="1140845105"/>
        <s v="1128269809"/>
        <s v="1032451778"/>
        <s v="1026295344"/>
        <s v="1032446566"/>
        <s v="1010235628"/>
        <s v="1121949616"/>
        <s v="1121905312"/>
        <s v="1233692926"/>
        <s v="1053820711"/>
        <s v="1020841639"/>
        <s v="52147204"/>
        <s v="1020830971"/>
        <s v="1019062150"/>
        <s v="1144139979"/>
        <s v="43289268"/>
        <s v="1020808684"/>
        <s v="78296828"/>
        <s v="830005448"/>
        <s v="53052132"/>
        <s v="1012369680"/>
        <s v="1032423727"/>
        <s v="65728406"/>
        <s v="1151943771"/>
        <s v="53073184"/>
        <s v="1024505414"/>
        <s v="1088589803"/>
        <s v="1019142854"/>
        <s v="1023942307"/>
        <s v="94372396"/>
        <s v="1018455338"/>
        <s v="1022383879"/>
        <s v="1000225686"/>
        <s v="1026303212"/>
        <s v="1019095801"/>
        <s v="1065842434"/>
        <s v="79884682"/>
        <s v="28218455"/>
        <s v="1019097996"/>
        <s v="1010232950"/>
        <s v="1023909932"/>
        <s v="1016074208"/>
        <s v="53105835"/>
        <s v="80133142"/>
        <s v="1020762692"/>
        <s v="25470654"/>
        <s v="87064185"/>
        <s v="80768281"/>
        <s v="52422778"/>
        <s v="1031147082"/>
        <s v="53114918"/>
        <s v="42868167"/>
        <s v="1020732235"/>
        <s v="1032485469"/>
        <s v="1032407605"/>
        <s v="1015450002"/>
        <s v="1010182922"/>
        <s v="1112490914"/>
        <s v="1015448588"/>
        <s v="1014233315"/>
        <s v="63534580"/>
        <s v="17645411"/>
        <s v="1019003896"/>
        <s v="1010104005"/>
        <s v="1010224435"/>
        <s v="1013642331"/>
        <s v="1018435569"/>
        <s v="1015441109"/>
        <s v="1026260312"/>
        <s v="80136092"/>
        <s v="1013667204"/>
        <s v="1110470673"/>
        <s v="35198796"/>
        <s v="52525272"/>
        <s v="14466429"/>
        <s v="52757316"/>
        <s v="1018494720"/>
        <s v="1024556951"/>
        <s v="1072651441"/>
        <s v="3182855"/>
        <s v="1010048870"/>
        <s v="1192800914"/>
        <s v="1019117467"/>
        <s v="1130626872"/>
        <s v="1019131087"/>
        <s v="52964158"/>
        <s v="1010170237"/>
        <s v="52967888"/>
        <s v="1014239546"/>
        <s v="53116990"/>
        <s v="79455620"/>
        <s v="52252544"/>
        <s v="37754537"/>
        <s v="1018438888"/>
        <s v="1022384707"/>
        <s v="1014247009"/>
        <s v="52422979"/>
        <s v="80124929"/>
        <s v="800087565"/>
        <s v="1014296250"/>
        <s v="1032440006"/>
        <s v="1053827992"/>
        <s v="1016079211"/>
        <s v="1085296013"/>
        <s v="1020777033"/>
        <s v="1039457375"/>
        <s v="1032501894"/>
        <s v="1085303462"/>
        <s v="1020743685"/>
        <s v="1069099872"/>
        <s v="1026568638"/>
        <s v="30081755"/>
        <s v="1031144554"/>
        <s v="51652440"/>
        <s v="1020777670"/>
        <s v="1032406876"/>
        <s v="1061533890"/>
        <s v="1015483140"/>
        <s v="38235772"/>
        <s v="75102855"/>
        <s v="830071528"/>
        <s v="1032454645"/>
        <s v="1014195805"/>
        <s v="80766099"/>
        <s v="1014236707"/>
        <s v="12133508"/>
        <s v="1072714204"/>
        <s v="32563070"/>
        <s v="800075003"/>
        <s v="1077035865"/>
        <s v="52707482"/>
        <s v="860068255"/>
        <s v="1026569969"/>
        <s v="1032483998"/>
        <s v="1098680848"/>
        <s v="1098671924"/>
        <s v="1094959309"/>
        <s v="1032439856"/>
        <s v="1019127290"/>
        <s v="1024588713"/>
        <s v="1020778175"/>
        <s v="1020723681"/>
        <s v="1128271013"/>
        <s v="34316716"/>
        <s v="79875010"/>
        <s v="51595689"/>
        <s v="36695072"/>
        <s v="52502451"/>
        <s v="1020724467"/>
        <s v="1014278048"/>
        <s v="1019056507"/>
        <s v="1010236123"/>
        <s v="800189921"/>
        <s v="52999623"/>
        <s v="1032459192"/>
        <s v="1020766323"/>
        <s v="1026563391"/>
        <s v="51718636"/>
        <s v="1010228735"/>
        <s v="1032454929"/>
        <s v="1047428688"/>
        <s v="1014245140"/>
        <s v="1010189775"/>
        <s v="52967222"/>
        <s v="7733077"/>
        <s v="830142047"/>
        <s v="1098637171"/>
        <s v="80218028"/>
        <s v="1107062370"/>
        <s v="1032377277"/>
        <s v="1128274374"/>
        <s v="52111719"/>
        <s v="80115565"/>
        <s v="80874467"/>
        <s v="85474462"/>
        <s v="1032427573"/>
        <s v="1014192775"/>
        <s v="71380319"/>
        <s v="1023016157"/>
        <s v="1098652528"/>
        <s v="1020809504"/>
        <s v="1001314643"/>
        <s v="1026574078"/>
        <s v="1018454674"/>
        <s v="52843603"/>
        <s v="1010229512"/>
        <s v="1088270551"/>
        <s v="901577862"/>
        <s v="43086177"/>
        <s v="1019078597"/>
        <s v="900025740"/>
        <s v="1016032456"/>
        <s v="1018413871"/>
        <s v="1015440960"/>
        <s v="14885499"/>
        <s v="80164938"/>
        <m/>
        <s v="1019123051"/>
        <s v="1018432050"/>
        <s v="65785153"/>
        <s v="79519443"/>
        <s v="52834699"/>
        <s v="1018515581"/>
        <s v="1026286746"/>
        <s v="1020725796"/>
        <s v="73212927"/>
        <s v="860512149"/>
        <s v="1022434998"/>
        <s v="74372031"/>
        <s v="901268698"/>
        <s v="900946743"/>
        <s v="80756366"/>
        <s v="1018466440"/>
        <s v="1019011775"/>
        <s v="1032371466"/>
        <s v="1022373918"/>
        <s v="1052395259"/>
        <s v="52969670"/>
        <s v="51965066"/>
        <n v="1031146873" u="1"/>
        <n v="80768281" u="1"/>
      </sharedItems>
    </cacheField>
    <cacheField name="Beneficiario Orden Pago" numFmtId="49">
      <sharedItems containsBlank="1"/>
    </cacheField>
    <cacheField name="Tipo Doc Ben Ded" numFmtId="49">
      <sharedItems/>
    </cacheField>
    <cacheField name="Num Doc Ben Ded." numFmtId="49">
      <sharedItems/>
    </cacheField>
    <cacheField name="Beneficiario Deduccion" numFmtId="49">
      <sharedItems/>
    </cacheField>
    <cacheField name="Administrados DTN" numFmtId="49">
      <sharedItems/>
    </cacheField>
    <cacheField name="Concepto Declaracion Retefuente" numFmtId="49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ndrea Janeth Redondo Medina" refreshedDate="45265.62487511574" createdVersion="8" refreshedVersion="8" minRefreshableVersion="3" recordCount="2579" xr:uid="{324D4E21-7339-4108-A9FC-D32715BF4FFF}">
  <cacheSource type="worksheet">
    <worksheetSource ref="D1:T2580" sheet="Bolsa con saldos 1 enero 30 Nov" r:id="rId2"/>
  </cacheSource>
  <cacheFields count="17">
    <cacheField name="Posicion Pago No Pptal" numFmtId="49">
      <sharedItems count="43">
        <s v="2-30-01-01-03-01"/>
        <s v="2-01-05-01-97"/>
        <s v="2-01-05-01-99"/>
        <s v="2-20-01-01-01-01"/>
        <s v="2-20-01-01-02-02"/>
        <s v="2-30-01-01-01-01"/>
        <s v="2-30-01-01-01-02"/>
        <s v="2-30-01-01-02-01"/>
        <s v="2-30-01-01-02-02"/>
        <s v="2-20-01-05"/>
        <s v="2-01-04-01-14"/>
        <s v="2-20-01-01-02-01"/>
        <s v="2-90-03"/>
        <s v="2-20-01-08"/>
        <s v="2-20-01-04"/>
        <s v="2-01-04-01-08"/>
        <s v="2-03-18-01"/>
        <s v="2-01-04-01-03-02"/>
        <s v="2-01-04-01-03-01"/>
        <s v="2-01-05-01-98"/>
        <s v="2-01-04-01-20"/>
        <s v="2-01-04-01-09-01"/>
        <s v="2-01-04-01-29"/>
        <s v="2-01-04-02-01-04"/>
        <s v="2-01-05-01-01-03-05"/>
        <s v="2-01-06-99"/>
        <s v="2-20-01-09-04"/>
        <s v="2-01-04-01-11-01"/>
        <s v="2-01-05-01-01-03-01"/>
        <s v="2-01-04-01-05"/>
        <s v="2-01-04-02-01-03"/>
        <s v="2-01-04-02-01-01"/>
        <s v="2-01-04-02-02"/>
        <s v="2-01-04-01-04-01"/>
        <s v="2-20-01-01-01-02"/>
        <s v="2-20-01-01-02-03"/>
        <s v="2-30-01-01-04-02"/>
        <s v="2-30-01-01-05"/>
        <s v="2-30-01-01-08"/>
        <s v="2-01-05-01-01-01-04"/>
        <s v="2-01-04-02-01-02"/>
        <s v="2-01-05-01-01-02-04"/>
        <s v="2-01-05-01-01-03-03"/>
      </sharedItems>
    </cacheField>
    <cacheField name="Descrip Posicion Pago No Pptal" numFmtId="49">
      <sharedItems/>
    </cacheField>
    <cacheField name="Num Doc" numFmtId="1">
      <sharedItems containsSemiMixedTypes="0" containsString="0" containsNumber="1" containsInteger="1" minValue="123" maxValue="422407523"/>
    </cacheField>
    <cacheField name="Valor Doc" numFmtId="2">
      <sharedItems containsSemiMixedTypes="0" containsString="0" containsNumber="1" containsInteger="1" minValue="-270301028" maxValue="270301028"/>
    </cacheField>
    <cacheField name="Saldo" numFmtId="0">
      <sharedItems containsMixedTypes="1" containsNumber="1" containsInteger="1" minValue="-270301028" maxValue="270301028" count="1599">
        <n v="4259376"/>
        <n v="-4259376"/>
        <n v="29255"/>
        <n v="69111"/>
        <n v="22467"/>
        <n v="-69111"/>
        <n v="-4401355"/>
        <n v="4401355"/>
        <n v="-12778128"/>
        <n v="12778128"/>
        <n v="-160750"/>
        <n v="160750"/>
        <n v="-205750"/>
        <n v="205750"/>
        <n v="-278899"/>
        <n v="278899"/>
        <n v="-557798"/>
        <n v="40836764"/>
        <n v="376478"/>
        <n v="-40836764"/>
        <n v="557798"/>
        <n v="-376478"/>
        <n v="119818825"/>
        <n v="20188656"/>
        <n v="8619351"/>
        <n v="-1315036"/>
        <n v="-503034"/>
        <n v="-8619351"/>
        <n v="38388405"/>
        <n v="20911137"/>
        <n v="2132321"/>
        <n v="1315036"/>
        <n v="-38388405"/>
        <n v="61363340"/>
        <n v="-20188656"/>
        <n v="503034"/>
        <n v="-119818825"/>
        <n v="-2132321"/>
        <n v="-20911137"/>
        <n v="-61363340"/>
        <n v="270301028"/>
        <n v="-270301028"/>
        <n v="-9027759"/>
        <n v="-42854083"/>
        <n v="89127866"/>
        <n v="-28178230"/>
        <n v="29178230"/>
        <n v="-29178230"/>
        <n v="-89127866"/>
        <n v="42854083"/>
        <n v="9027759"/>
        <n v="28178230"/>
        <n v="-83986217"/>
        <n v="-6800"/>
        <n v="6800"/>
        <n v="101165700"/>
        <n v="-17151"/>
        <n v="17151"/>
        <n v="1165367"/>
        <n v="-1165367"/>
        <n v="2112119"/>
        <n v="-2112119"/>
        <n v="-474117"/>
        <n v="474117"/>
        <n v="54"/>
        <n v="-29255"/>
        <n v="10005"/>
        <n v="-10005"/>
        <n v="70000"/>
        <n v="-70000"/>
        <n v="-5200"/>
        <n v="5200"/>
        <n v="64316"/>
        <n v="62845"/>
        <n v="35805"/>
        <n v="83600"/>
        <n v="50800"/>
        <n v="5168"/>
        <n v="-35805"/>
        <n v="-62845"/>
        <n v="-64316"/>
        <n v="34302"/>
        <n v="9147"/>
        <n v="73907"/>
        <n v="38637"/>
        <n v="-38637"/>
        <n v="-15455"/>
        <n v="15455"/>
        <n v="-5168"/>
        <n v="-50800"/>
        <n v="-83600"/>
        <n v="-73907"/>
        <n v="34232"/>
        <n v="13692"/>
        <n v="6274"/>
        <n v="716"/>
        <n v="5646"/>
        <n v="323"/>
        <n v="821"/>
        <n v="925"/>
        <n v="209328"/>
        <n v="2345"/>
        <n v="642"/>
        <n v="905"/>
        <n v="224977"/>
        <n v="490635"/>
        <n v="248768"/>
        <n v="13532"/>
        <n v="533"/>
        <n v="866"/>
        <n v="488"/>
        <n v="994"/>
        <n v="42877"/>
        <n v="771"/>
        <n v="32"/>
        <n v="132"/>
        <n v="56315"/>
        <n v="80"/>
        <n v="1519"/>
        <n v="259546"/>
        <n v="200915"/>
        <n v="22815"/>
        <n v="22793"/>
        <n v="607"/>
        <n v="37988"/>
        <n v="2279"/>
        <n v="2449"/>
        <n v="17"/>
        <n v="117584"/>
        <n v="2224"/>
        <n v="6"/>
        <n v="59628"/>
        <n v="92"/>
        <n v="872"/>
        <n v="388"/>
        <n v="887"/>
        <n v="882"/>
        <n v="94"/>
        <n v="734"/>
        <n v="565"/>
        <n v="250"/>
        <n v="560"/>
        <n v="233"/>
        <n v="657"/>
        <n v="603"/>
        <n v="177"/>
        <n v="154"/>
        <n v="633"/>
        <n v="302"/>
        <n v="573"/>
        <n v="226"/>
        <n v="158"/>
        <n v="635"/>
        <n v="988"/>
        <n v="281"/>
        <n v="435"/>
        <n v="207"/>
        <n v="196427"/>
        <n v="46600"/>
        <n v="163266"/>
        <n v="72"/>
        <n v="167461"/>
        <n v="-117584"/>
        <n v="-259546"/>
        <n v="-196427"/>
        <n v="-42877"/>
        <n v="-163266"/>
        <n v="-224977"/>
        <n v="308727"/>
        <n v="-22815"/>
        <n v="-248768"/>
        <n v="-490635"/>
        <n v="-167461"/>
        <n v="-200915"/>
        <n v="128996"/>
        <n v="-13532"/>
        <n v="-318323"/>
        <n v="-46600"/>
        <n v="311"/>
        <n v="550"/>
        <n v="714"/>
        <n v="120"/>
        <n v="-37988"/>
        <n v="954"/>
        <n v="805"/>
        <n v="-34232"/>
        <n v="340"/>
        <n v="568"/>
        <n v="18"/>
        <n v="413"/>
        <n v="625"/>
        <n v="-56315"/>
        <n v="-13692"/>
        <n v="1305"/>
        <n v="563"/>
        <n v="-59628"/>
        <n v="620"/>
        <n v="487"/>
        <n v="249"/>
        <n v="131"/>
        <n v="936"/>
        <n v="-209328"/>
        <n v="126154"/>
        <n v="-126154"/>
        <n v="280000"/>
        <n v="199500"/>
        <n v="228000"/>
        <n v="57600"/>
        <n v="5760"/>
        <n v="288131"/>
        <n v="161765"/>
        <n v="1287036"/>
        <n v="798798"/>
        <n v="1058290"/>
        <n v="850905"/>
        <n v="362655"/>
        <n v="131723"/>
        <n v="234621"/>
        <n v="152238"/>
        <n v="94486"/>
        <n v="125181"/>
        <n v="100650"/>
        <n v="42897"/>
        <n v="32353"/>
        <n v="65859"/>
        <n v="647"/>
        <n v="5820"/>
        <n v="7436"/>
        <n v="7406"/>
        <n v="7258"/>
        <n v="10919"/>
        <n v="6443"/>
        <n v="5604"/>
        <n v="399641"/>
        <n v="877885"/>
        <n v="1338549"/>
        <n v="10554"/>
        <n v="10342"/>
        <n v="10597"/>
        <n v="8294"/>
        <n v="9181"/>
        <n v="7985"/>
        <n v="15559"/>
        <n v="20765842"/>
        <n v="158331"/>
        <n v="103841"/>
        <n v="47272"/>
        <n v="7038528"/>
        <n v="3703"/>
        <n v="2231"/>
        <n v="2177"/>
        <n v="2250"/>
        <n v="2245"/>
        <n v="3221"/>
        <n v="2910"/>
        <n v="2802"/>
        <n v="45"/>
        <n v="7259"/>
        <n v="7039"/>
        <n v="12002"/>
        <n v="13752"/>
        <n v="6233"/>
        <n v="133564"/>
        <n v="2175000"/>
        <n v="2050000"/>
        <n v="10031"/>
        <n v="10345"/>
        <n v="8882"/>
        <n v="17103"/>
        <n v="19596"/>
        <n v="32028"/>
        <n v="2466"/>
        <n v="3520"/>
        <n v="2478"/>
        <n v="30529"/>
        <n v="3116"/>
        <n v="3630"/>
        <n v="3353"/>
        <n v="49"/>
        <n v="46142"/>
        <n v="129041"/>
        <n v="6913"/>
        <n v="1082758"/>
        <n v="74252"/>
        <n v="742499"/>
        <n v="21110"/>
        <n v="70873"/>
        <n v="48420"/>
        <n v="178988"/>
        <n v="217891"/>
        <n v="388078"/>
        <n v="77166"/>
        <n v="13112"/>
        <n v="439506"/>
        <n v="26125"/>
        <n v="47345"/>
        <n v="76367"/>
        <n v="48841"/>
        <n v="63252"/>
        <n v="23088"/>
        <n v="43901"/>
        <n v="45960"/>
        <n v="27039"/>
        <n v="50156"/>
        <n v="448262"/>
        <n v="41848"/>
        <n v="41419"/>
        <n v="23112"/>
        <n v="39976"/>
        <n v="17839"/>
        <n v="50645"/>
        <n v="45967"/>
        <n v="40065"/>
        <n v="89398"/>
        <n v="32732"/>
        <n v="6707"/>
        <n v="57164"/>
        <n v="12256"/>
        <n v="76600"/>
        <n v="18308"/>
        <n v="50780"/>
        <n v="25955"/>
        <n v="37725"/>
        <n v="51275"/>
        <n v="7214"/>
        <n v="8575"/>
        <n v="4774"/>
        <n v="14769"/>
        <n v="6827"/>
        <n v="7598"/>
        <n v="10330"/>
        <n v="21098"/>
        <n v="281717"/>
        <n v="140157"/>
        <n v="204094"/>
        <n v="218623"/>
        <n v="24959"/>
        <n v="3237"/>
        <n v="118160"/>
        <n v="27984"/>
        <n v="160294"/>
        <n v="136760"/>
        <n v="77668"/>
        <n v="600504"/>
        <n v="361229"/>
        <n v="59034"/>
        <n v="47032"/>
        <n v="868976"/>
        <n v="114401"/>
        <n v="206797"/>
        <n v="100753"/>
        <n v="403"/>
        <n v="152678"/>
        <n v="212628"/>
        <n v="33646"/>
        <n v="249426"/>
        <n v="428825"/>
        <n v="139555"/>
        <n v="190718"/>
        <n v="300070"/>
        <n v="469800"/>
        <n v="77190"/>
        <n v="441532"/>
        <n v="249458"/>
        <n v="368127"/>
        <n v="61349"/>
        <n v="246013"/>
        <n v="72799"/>
        <n v="229307"/>
        <n v="4459"/>
        <n v="239642"/>
        <n v="156796"/>
        <n v="331404"/>
        <n v="240367"/>
        <n v="65148"/>
        <n v="245921"/>
        <n v="34974"/>
        <n v="420983"/>
        <n v="269618"/>
        <n v="333895"/>
        <n v="226656"/>
        <n v="335430"/>
        <n v="308674"/>
        <n v="227243"/>
        <n v="223360"/>
        <n v="45329"/>
        <n v="33359"/>
        <n v="26148"/>
        <n v="32975"/>
        <n v="22941"/>
        <n v="36944"/>
        <n v="28391"/>
        <n v="66210"/>
        <n v="39832"/>
        <n v="29000"/>
        <n v="46001"/>
        <n v="41005"/>
        <n v="35555"/>
        <n v="44656"/>
        <n v="66642"/>
        <n v="28084"/>
        <n v="50526"/>
        <n v="60033"/>
        <n v="53620"/>
        <n v="21734"/>
        <n v="35804"/>
        <n v="28681"/>
        <n v="65718"/>
        <n v="74364"/>
        <n v="62132"/>
        <n v="68892"/>
        <n v="38729"/>
        <n v="55070"/>
        <n v="34624"/>
        <n v="42248"/>
        <n v="32377"/>
        <n v="61280"/>
        <n v="29610"/>
        <n v="56968"/>
        <n v="42993"/>
        <n v="62028"/>
        <n v="35208"/>
        <n v="42628"/>
        <n v="70174"/>
        <n v="54557"/>
        <n v="55497"/>
        <n v="29025"/>
        <n v="53339"/>
        <n v="39405"/>
        <n v="70796"/>
        <n v="55671"/>
        <n v="20652"/>
        <n v="45196"/>
        <n v="67266"/>
        <n v="67312"/>
        <n v="33501"/>
        <n v="32458"/>
        <n v="55904"/>
        <n v="27456"/>
        <n v="27040"/>
        <n v="57284"/>
        <n v="60956"/>
        <n v="30519"/>
        <n v="19336"/>
        <n v="44333"/>
        <n v="51284"/>
        <n v="26129"/>
        <n v="44438"/>
        <n v="32838"/>
        <n v="23018"/>
        <n v="53796"/>
        <n v="62025"/>
        <n v="37742"/>
        <n v="23450"/>
        <n v="47357"/>
        <n v="48542"/>
        <n v="42867"/>
        <n v="29087"/>
        <n v="42601"/>
        <n v="47395"/>
        <n v="28008"/>
        <n v="23554"/>
        <n v="25411"/>
        <n v="64814"/>
        <n v="43036"/>
        <n v="64990"/>
        <n v="23380"/>
        <n v="12208"/>
        <n v="60291"/>
        <n v="61463"/>
        <n v="32246"/>
        <n v="26592"/>
        <n v="36252"/>
        <n v="4235"/>
        <n v="17095"/>
        <n v="10000"/>
        <n v="40808"/>
        <n v="10742"/>
        <n v="36070"/>
        <n v="30990"/>
        <n v="9854"/>
        <n v="19295"/>
        <n v="21174"/>
        <n v="4780"/>
        <n v="8750"/>
        <n v="11660"/>
        <n v="30014"/>
        <n v="10755"/>
        <n v="25726"/>
        <n v="49271"/>
        <n v="43653"/>
        <n v="8731"/>
        <n v="355848"/>
        <n v="600767"/>
        <n v="221276"/>
        <n v="202226"/>
        <n v="296181"/>
        <n v="377980"/>
        <n v="86070"/>
        <n v="277821"/>
        <n v="238891"/>
        <n v="532575"/>
        <n v="131729"/>
        <n v="424426"/>
        <n v="498298"/>
        <n v="65601"/>
        <n v="51601"/>
        <n v="234176"/>
        <n v="338112"/>
        <n v="326436"/>
        <n v="38064"/>
        <n v="86551"/>
        <n v="894164"/>
        <n v="229965"/>
        <n v="323953"/>
        <n v="109073"/>
        <n v="47963"/>
        <n v="488361"/>
        <n v="493039"/>
        <n v="112773"/>
        <n v="131245"/>
        <n v="62322"/>
        <n v="184552"/>
        <n v="83562"/>
        <n v="243198"/>
        <n v="18571"/>
        <n v="21973"/>
        <n v="381425"/>
        <n v="148072"/>
        <n v="55775"/>
        <n v="362820"/>
        <n v="27118"/>
        <n v="486522"/>
        <n v="30148"/>
        <n v="208640"/>
        <n v="188673"/>
        <n v="156818"/>
        <n v="57450"/>
        <n v="48222"/>
        <n v="61313"/>
        <n v="21279"/>
        <n v="68189"/>
        <n v="40272"/>
        <n v="32249"/>
        <n v="40225"/>
        <n v="68202"/>
        <n v="73186"/>
        <n v="43668"/>
        <n v="47575"/>
        <n v="43170"/>
        <n v="35354"/>
        <n v="59707"/>
        <n v="33389"/>
        <n v="43993"/>
        <n v="60272"/>
        <n v="49766"/>
        <n v="57444"/>
        <n v="54272"/>
        <n v="22749"/>
        <n v="63868"/>
        <n v="45785"/>
        <n v="42148"/>
        <n v="60949"/>
        <n v="72387"/>
        <n v="67501"/>
        <n v="38598"/>
        <n v="14472"/>
        <n v="21391"/>
        <n v="76033"/>
        <n v="29099"/>
        <n v="56077"/>
        <n v="39471"/>
        <n v="55909"/>
        <n v="56041"/>
        <n v="73714"/>
        <n v="53979"/>
        <n v="24201"/>
        <n v="32416"/>
        <n v="36610"/>
        <n v="57580"/>
        <n v="68940"/>
        <n v="24451"/>
        <n v="55787"/>
        <n v="81958"/>
        <n v="50710"/>
        <n v="36569"/>
        <n v="46074"/>
        <n v="41563"/>
        <n v="41293"/>
        <n v="23870"/>
        <n v="9215"/>
        <n v="11396"/>
        <n v="21483"/>
        <n v="12863"/>
        <n v="51651"/>
        <n v="28513"/>
        <n v="21642"/>
        <n v="6982"/>
        <n v="351498"/>
        <n v="146490"/>
        <n v="228664"/>
        <n v="105414"/>
        <n v="638614"/>
        <n v="512894"/>
        <n v="300048"/>
        <n v="339719"/>
        <n v="20266"/>
        <n v="236914"/>
        <n v="316695"/>
        <n v="178396"/>
        <n v="315097"/>
        <n v="686822"/>
        <n v="206798"/>
        <n v="293756"/>
        <n v="405488"/>
        <n v="356760"/>
        <n v="438699"/>
        <n v="116012"/>
        <n v="342173"/>
        <n v="46598"/>
        <n v="129028"/>
        <n v="102315"/>
        <n v="11868"/>
        <n v="14786"/>
        <n v="378990"/>
        <n v="220645"/>
        <n v="199650"/>
        <n v="37168"/>
        <n v="273315"/>
        <n v="355065"/>
        <n v="117566"/>
        <n v="182082"/>
        <n v="537191"/>
        <n v="407324"/>
        <n v="21962"/>
        <n v="149269"/>
        <n v="42089"/>
        <n v="201620"/>
        <n v="94644"/>
        <n v="1838325"/>
        <n v="319821"/>
        <n v="59951"/>
        <n v="369999"/>
        <n v="706821"/>
        <n v="247337"/>
        <n v="266130"/>
        <n v="191339"/>
        <n v="193335"/>
        <n v="100782"/>
        <n v="114394"/>
        <n v="270538"/>
        <n v="439555"/>
        <n v="89550"/>
        <n v="24102"/>
        <n v="437931"/>
        <n v="625289"/>
        <n v="9379"/>
        <n v="707969"/>
        <n v="274973"/>
        <n v="257400"/>
        <n v="232021"/>
        <n v="132300"/>
        <n v="809199"/>
        <n v="469835"/>
        <n v="172878"/>
        <n v="503818"/>
        <n v="399971"/>
        <n v="347464"/>
        <n v="443864"/>
        <n v="516741"/>
        <n v="323073"/>
        <n v="62294"/>
        <n v="263193"/>
        <n v="402616"/>
        <n v="51151"/>
        <n v="99239"/>
        <n v="66094"/>
        <n v="374399"/>
        <n v="250128"/>
        <n v="448114"/>
        <n v="96656"/>
        <n v="100278"/>
        <n v="27116"/>
        <n v="315019"/>
        <n v="243089"/>
        <n v="149825"/>
        <n v="169869"/>
        <n v="378053"/>
        <n v="42986"/>
        <n v="104397"/>
        <n v="641712"/>
        <n v="155579"/>
        <n v="82563"/>
        <n v="504717"/>
        <n v="331508"/>
        <n v="279446"/>
        <n v="92573"/>
        <n v="153843"/>
        <n v="254490"/>
        <n v="245225"/>
        <n v="274174"/>
        <n v="138459"/>
        <n v="242375"/>
        <n v="125187"/>
        <n v="93617"/>
        <n v="24100"/>
        <n v="93088"/>
        <n v="281703"/>
        <n v="15621"/>
        <n v="385320"/>
        <n v="133460"/>
        <n v="303124"/>
        <n v="475085"/>
        <n v="350648"/>
        <n v="156171"/>
        <n v="648070"/>
        <n v="322305"/>
        <n v="515823"/>
        <n v="212594"/>
        <n v="984236"/>
        <n v="52066"/>
        <n v="144146"/>
        <n v="398870"/>
        <n v="1577404"/>
        <n v="90080"/>
        <n v="92591"/>
        <n v="343876"/>
        <n v="757636"/>
        <n v="119715"/>
        <n v="580802"/>
        <n v="96629"/>
        <n v="274229"/>
        <n v="341369"/>
        <n v="300849"/>
        <n v="49770"/>
        <n v="39846"/>
        <n v="301510"/>
        <n v="168126"/>
        <n v="216078"/>
        <n v="207267"/>
        <n v="203195"/>
        <n v="218890"/>
        <n v="26044"/>
        <n v="46494"/>
        <n v="32468"/>
        <n v="48690"/>
        <n v="63812"/>
        <n v="39565"/>
        <n v="61877"/>
        <n v="62019"/>
        <n v="43662"/>
        <n v="69110"/>
        <n v="23167"/>
        <n v="38689"/>
        <n v="68363"/>
        <n v="23259"/>
        <n v="47081"/>
        <n v="60858"/>
        <n v="20406"/>
        <n v="61402"/>
        <n v="50087"/>
        <n v="47596"/>
        <n v="75962"/>
        <n v="56930"/>
        <n v="58471"/>
        <n v="51231"/>
        <n v="33219"/>
        <n v="26543"/>
        <n v="54401"/>
        <n v="42069"/>
        <n v="71843"/>
        <n v="31718"/>
        <n v="65657"/>
        <n v="30102"/>
        <n v="68736"/>
        <n v="30836"/>
        <n v="74437"/>
        <n v="2925"/>
        <n v="73510"/>
        <n v="29146"/>
        <n v="49895"/>
        <n v="31152"/>
        <n v="39717"/>
        <n v="32538"/>
        <n v="33705"/>
        <n v="23059"/>
        <n v="25548"/>
        <n v="50753"/>
        <n v="56316"/>
        <n v="16181"/>
        <n v="72451"/>
        <n v="71110"/>
        <n v="35979"/>
        <n v="35105"/>
        <n v="37341"/>
        <n v="48769"/>
        <n v="61527"/>
        <n v="26976"/>
        <n v="53270"/>
        <n v="54165"/>
        <n v="57957"/>
        <n v="31676"/>
        <n v="12588"/>
        <n v="52280"/>
        <n v="54613"/>
        <n v="43138"/>
        <n v="49777"/>
        <n v="20078"/>
        <n v="87440"/>
        <n v="10890"/>
        <n v="22743"/>
        <n v="39940"/>
        <n v="16362"/>
        <n v="74546"/>
        <n v="45927"/>
        <n v="24481"/>
        <n v="52710"/>
        <n v="49694"/>
        <n v="73059"/>
        <n v="28931"/>
        <n v="39935"/>
        <n v="52900"/>
        <n v="12625"/>
        <n v="14056"/>
        <n v="39100"/>
        <n v="47903"/>
        <n v="33474"/>
        <n v="64661"/>
        <n v="56404"/>
        <n v="84214"/>
        <n v="64951"/>
        <n v="23793"/>
        <n v="54817"/>
        <n v="17775"/>
        <n v="59497"/>
        <n v="41947"/>
        <n v="51632"/>
        <n v="6749"/>
        <n v="29030"/>
        <n v="22004"/>
        <n v="72450"/>
        <n v="60326"/>
        <n v="54068"/>
        <n v="66150"/>
        <n v="56486"/>
        <n v="24288"/>
        <n v="40985"/>
        <n v="42681"/>
        <n v="40705"/>
        <n v="89187"/>
        <n v="57451"/>
        <n v="40572"/>
        <n v="40624"/>
        <n v="45620"/>
        <n v="20398"/>
        <n v="70991"/>
        <n v="42322"/>
        <n v="39749"/>
        <n v="15727"/>
        <n v="48675"/>
        <n v="21034"/>
        <n v="42449"/>
        <n v="30833"/>
        <n v="70551"/>
        <n v="53524"/>
        <n v="32990"/>
        <n v="28601"/>
        <n v="11849"/>
        <n v="11218"/>
        <n v="48336"/>
        <n v="59777"/>
        <n v="24021"/>
        <n v="61484"/>
        <n v="84886"/>
        <n v="75707"/>
        <n v="46210"/>
        <n v="12536"/>
        <n v="25632"/>
        <n v="1540"/>
        <n v="21383"/>
        <n v="46061"/>
        <n v="49501"/>
        <n v="24091"/>
        <n v="41134"/>
        <n v="33252"/>
        <n v="55829"/>
        <n v="106202"/>
        <n v="46153"/>
        <n v="55708"/>
        <n v="32715"/>
        <n v="58011"/>
        <n v="61712"/>
        <n v="65577"/>
        <n v="32844"/>
        <n v="46604"/>
        <n v="59380"/>
        <n v="43478"/>
        <n v="56304"/>
        <n v="81601"/>
        <n v="72241"/>
        <n v="56452"/>
        <n v="52112"/>
        <n v="20381"/>
        <n v="46649"/>
        <n v="49203"/>
        <n v="69409"/>
        <n v="9321"/>
        <n v="19057"/>
        <n v="18994"/>
        <n v="7161"/>
        <n v="50000"/>
        <n v="34384"/>
        <n v="8259"/>
        <n v="10268"/>
        <n v="48206"/>
        <n v="16878"/>
        <n v="29696"/>
        <n v="24195"/>
        <n v="15007"/>
        <n v="33767"/>
        <n v="14249"/>
        <n v="40821"/>
        <n v="21439"/>
        <n v="41321"/>
        <n v="6866"/>
        <n v="25249"/>
        <n v="30387"/>
        <n v="25325"/>
        <n v="34189"/>
        <n v="40712"/>
        <n v="20404"/>
        <n v="14452"/>
        <n v="13006"/>
        <n v="20927"/>
        <n v="29149"/>
        <n v="20356"/>
        <n v="8142"/>
        <n v="58298"/>
        <n v="13296"/>
        <n v="17245"/>
        <n v="30244"/>
        <n v="8365"/>
        <n v="12659"/>
        <n v="52275"/>
        <n v="24769"/>
        <n v="16709"/>
        <n v="34534"/>
        <n v="12705"/>
        <n v="11935"/>
        <n v="8355"/>
        <n v="17500"/>
        <n v="25405"/>
        <n v="20387"/>
        <n v="900"/>
        <n v="502"/>
        <n v="501"/>
        <n v="334"/>
        <n v="1224"/>
        <n v="855"/>
        <n v="-688490"/>
        <n v="338929"/>
        <n v="193878"/>
        <n v="248104"/>
        <n v="29713"/>
        <n v="173466"/>
        <n v="147573"/>
        <n v="1307947"/>
        <n v="197692"/>
        <n v="85041"/>
        <n v="687928"/>
        <n v="169845"/>
        <n v="15235"/>
        <n v="174061"/>
        <n v="198781"/>
        <n v="68801"/>
        <n v="39839"/>
        <n v="8162"/>
        <n v="53427"/>
        <n v="29054"/>
        <n v="60092"/>
        <n v="37872"/>
        <n v="36781"/>
        <n v="52148"/>
        <n v="54365"/>
        <n v="33304"/>
        <n v="63654"/>
        <n v="68722"/>
        <n v="9073"/>
        <n v="5065"/>
        <n v="10549"/>
        <n v="13068"/>
        <n v="18560"/>
        <n v="30912"/>
        <n v="14822"/>
        <n v="18424"/>
        <n v="37554"/>
        <n v="15791"/>
        <n v="784"/>
        <n v="202870"/>
        <n v="18998"/>
        <n v="31898"/>
        <n v="186365"/>
        <n v="359249"/>
        <n v="139027"/>
        <n v="592588"/>
        <n v="290799"/>
        <n v="5683"/>
        <n v="120798"/>
        <n v="285466"/>
        <n v="627259"/>
        <n v="531609"/>
        <n v="49927"/>
        <n v="7883"/>
        <n v="61506"/>
        <n v="77565"/>
        <n v="34781"/>
        <n v="68902"/>
        <n v="50121"/>
        <n v="43272"/>
        <n v="64038"/>
        <n v="27800"/>
        <n v="65652"/>
        <n v="72389"/>
        <n v="30391"/>
        <n v="189901"/>
        <n v="386000"/>
        <n v="1464635"/>
        <n v="433708"/>
        <n v="1869577"/>
        <n v="809480"/>
        <n v="1083618"/>
        <n v="879865"/>
        <n v="134545"/>
        <n v="506567"/>
        <n v="245888"/>
        <n v="232121"/>
        <n v="255224"/>
        <n v="355892"/>
        <n v="152134"/>
        <n v="355981"/>
        <n v="20269"/>
        <n v="257371"/>
        <n v="184472"/>
        <n v="319214"/>
        <n v="312671"/>
        <n v="561939"/>
        <n v="314314"/>
        <n v="154634"/>
        <n v="128176"/>
        <n v="51301"/>
        <n v="104075"/>
        <n v="221144"/>
        <n v="173245"/>
        <n v="95750"/>
        <n v="39052"/>
        <n v="24540"/>
        <n v="34476"/>
        <n v="21790"/>
        <n v="76819"/>
        <n v="30563"/>
        <n v="47668"/>
        <n v="43468"/>
        <n v="32892"/>
        <n v="67986"/>
        <n v="73089"/>
        <n v="13827"/>
        <n v="54878"/>
        <n v="30907"/>
        <n v="68740"/>
        <n v="3418"/>
        <n v="21639"/>
        <n v="48832"/>
        <n v="13096"/>
        <n v="18949"/>
        <n v="32697"/>
        <n v="8863"/>
        <n v="110286"/>
        <n v="23037"/>
        <n v="6352"/>
        <n v="1310"/>
        <n v="350878"/>
        <n v="34081"/>
        <n v="503690"/>
        <n v="552534"/>
        <n v="124053"/>
        <n v="119244"/>
        <n v="39398"/>
        <n v="378792"/>
        <n v="507378"/>
        <n v="45243"/>
        <n v="135132"/>
        <n v="416039"/>
        <n v="11448"/>
        <n v="442360"/>
        <n v="198997"/>
        <n v="232076"/>
        <n v="129536"/>
        <n v="549619"/>
        <n v="254479"/>
        <n v="158511"/>
        <n v="151517"/>
        <n v="97679"/>
        <n v="166244"/>
        <n v="12700"/>
        <n v="270393"/>
        <n v="20064"/>
        <n v="31620"/>
        <n v="4680"/>
        <n v="54084"/>
        <n v="60925"/>
        <n v="86871"/>
        <n v="33438"/>
        <n v="30591"/>
        <n v="31342"/>
        <n v="67868"/>
        <n v="35557"/>
        <n v="39336"/>
        <n v="68073"/>
        <n v="83313"/>
        <n v="30113"/>
        <n v="64913"/>
        <n v="23303"/>
        <n v="13928"/>
        <n v="87721"/>
        <n v="20514"/>
        <n v="54626"/>
        <n v="8869"/>
        <n v="25679"/>
        <n v="26517"/>
        <n v="26603"/>
        <n v="10821"/>
        <n v="10587"/>
        <n v="12388"/>
        <n v="12220"/>
        <n v="16940"/>
        <n v="35356"/>
        <n v="8718"/>
        <n v="1082"/>
        <n v="1140"/>
        <n v="1239"/>
        <n v="1222"/>
        <s v="1140"/>
        <n v="9925"/>
        <n v="5736"/>
        <n v="22774"/>
        <n v="21765"/>
        <n v="24086"/>
        <n v="5783"/>
        <n v="6388"/>
        <n v="20360"/>
        <n v="7267"/>
        <n v="6944"/>
        <n v="24724"/>
        <n v="16072"/>
        <n v="5703"/>
        <n v="304834"/>
        <n v="433602"/>
        <n v="246028"/>
        <n v="1019160"/>
        <n v="166796"/>
        <n v="2302000"/>
        <n v="206063"/>
        <n v="259536"/>
        <n v="365496"/>
        <n v="111183"/>
        <n v="42093"/>
        <n v="364649"/>
        <n v="127871"/>
        <n v="612761"/>
        <n v="315118"/>
        <n v="176608"/>
        <n v="141723"/>
        <n v="32453"/>
        <n v="31015"/>
        <n v="35232"/>
        <n v="8241"/>
        <n v="8127"/>
        <n v="34322"/>
        <n v="29013"/>
        <n v="9103"/>
        <n v="14143"/>
        <n v="9896"/>
        <n v="22903"/>
        <n v="10356"/>
        <n v="8174"/>
        <n v="31917"/>
        <n v="17972"/>
        <n v="50240"/>
        <n v="38091"/>
        <n v="19828"/>
        <n v="59861"/>
        <n v="19175"/>
        <n v="59421"/>
        <n v="62635"/>
        <n v="55535"/>
        <n v="1307"/>
        <n v="2753"/>
        <n v="3227"/>
        <n v="2670"/>
        <n v="2210"/>
        <n v="2259"/>
        <n v="5852"/>
        <n v="2891"/>
        <n v="2991"/>
        <n v="26770"/>
        <n v="2393"/>
        <n v="1404"/>
        <n v="2247"/>
        <n v="2852"/>
        <n v="1916"/>
        <n v="2730"/>
        <n v="2768"/>
        <n v="3016"/>
        <n v="1894"/>
        <n v="3634"/>
        <n v="52257"/>
        <n v="2961"/>
        <n v="4962"/>
        <n v="2868"/>
        <n v="63563"/>
        <n v="981"/>
        <n v="3472"/>
        <n v="32983"/>
        <n v="-981"/>
        <n v="1144"/>
        <n v="3383"/>
        <n v="2065"/>
        <n v="34388"/>
        <n v="133"/>
        <n v="181"/>
        <n v="9473"/>
        <n v="9628"/>
        <n v="8117"/>
        <n v="112961522"/>
        <n v="1586422"/>
        <n v="152113"/>
        <n v="28417"/>
        <n v="198285000"/>
        <n v="196429"/>
        <n v="190080"/>
        <n v="405733"/>
        <n v="350001"/>
        <n v="21545"/>
        <n v="82093"/>
        <n v="335585"/>
        <n v="364601"/>
        <n v="58547"/>
        <n v="182638"/>
        <n v="143532"/>
        <n v="23340940"/>
        <n v="47840"/>
        <n v="22574"/>
        <n v="85737"/>
        <n v="101365"/>
        <n v="54126"/>
        <n v="48865"/>
        <n v="60937"/>
        <n v="2858"/>
        <n v="28581"/>
        <n v="27280208"/>
        <n v="43126"/>
        <n v="53364"/>
        <n v="12797"/>
        <n v="51246"/>
        <n v="33847"/>
        <n v="39775"/>
        <n v="9474"/>
        <n v="3024"/>
        <n v="7580"/>
        <n v="44195"/>
        <n v="34915"/>
        <n v="12214"/>
        <n v="18146"/>
        <n v="17908"/>
        <n v="7003"/>
        <n v="6616"/>
        <n v="5434"/>
        <n v="69057370"/>
        <n v="1287350"/>
        <n v="5058261"/>
        <n v="587076"/>
        <n v="150383"/>
        <n v="36097239"/>
        <n v="11531197"/>
        <n v="1255201"/>
        <n v="22203524"/>
        <n v="190485"/>
        <n v="115294"/>
        <n v="12672590"/>
        <n v="26056884"/>
        <n v="11421679"/>
        <n v="16151798"/>
        <n v="3299188"/>
        <n v="36796409"/>
        <n v="117158793"/>
        <n v="1510400"/>
        <n v="736600"/>
        <n v="17363400"/>
        <n v="4777400"/>
        <n v="2048800"/>
        <n v="1143065"/>
        <n v="319617"/>
        <n v="749615"/>
        <n v="44878278"/>
        <n v="21326203"/>
        <n v="130042330"/>
        <n v="65801861"/>
        <n v="1869150"/>
        <n v="20748610"/>
        <n v="9088239"/>
        <n v="859424"/>
        <n v="3173999"/>
        <n v="47129076"/>
        <n v="245006"/>
        <n v="344438"/>
        <n v="118588600"/>
        <n v="1380500"/>
        <n v="1345400"/>
        <n v="5721300"/>
        <n v="1260200"/>
        <n v="4046100"/>
        <n v="3269500"/>
        <n v="150400"/>
        <n v="677700"/>
        <n v="4940100"/>
        <n v="7403000"/>
        <n v="1904200"/>
        <n v="4837400"/>
        <n v="1916000"/>
        <n v="3401800"/>
        <n v="4519900"/>
        <n v="1464300"/>
        <n v="4275700"/>
        <n v="4604300"/>
        <n v="111200300"/>
        <n v="4461200"/>
        <n v="1926200"/>
        <n v="4217100"/>
        <n v="3333700"/>
        <n v="1835300"/>
        <n v="4643300"/>
        <n v="5334300"/>
        <n v="3216000"/>
        <n v="820400"/>
        <n v="1285900"/>
        <n v="2981800"/>
        <n v="101214500"/>
        <n v="151794200"/>
        <n v="38103351"/>
        <n v="116000"/>
        <n v="205878"/>
        <n v="113810"/>
        <n v="849224"/>
        <n v="297381"/>
        <n v="138572"/>
        <n v="496417"/>
        <n v="234061"/>
        <n v="352463"/>
        <n v="376070"/>
        <n v="221958"/>
        <n v="338955"/>
        <n v="107501"/>
        <n v="615866"/>
        <n v="549622"/>
        <n v="399013"/>
        <n v="438628"/>
        <n v="91083"/>
        <n v="286883"/>
        <n v="499188"/>
        <n v="788506"/>
        <n v="501938"/>
        <n v="171078"/>
        <n v="210455"/>
        <n v="27148638"/>
        <n v="82650"/>
        <n v="46337"/>
        <n v="112837"/>
        <n v="691511"/>
        <n v="242153"/>
        <n v="28014"/>
        <n v="30745"/>
        <n v="69955"/>
        <n v="63501"/>
        <n v="22790"/>
        <n v="35913"/>
        <n v="19431"/>
        <n v="46921"/>
        <n v="16361"/>
        <n v="26727"/>
        <n v="71333"/>
        <n v="40250"/>
        <n v="66951"/>
        <n v="8249376"/>
        <n v="61357"/>
        <n v="43571"/>
        <n v="25121"/>
        <n v="26229"/>
        <n v="37360"/>
        <n v="68436"/>
        <n v="69560"/>
        <n v="78263"/>
        <n v="67707"/>
        <n v="35773"/>
        <n v="1253"/>
        <n v="14633"/>
        <n v="18035"/>
        <n v="50980"/>
        <n v="39592"/>
        <n v="242635"/>
        <n v="11444"/>
        <n v="21827"/>
        <n v="7170"/>
        <n v="47058"/>
        <n v="15495"/>
        <n v="20162"/>
        <n v="13982"/>
        <n v="2724"/>
        <n v="5929"/>
        <n v="1286"/>
        <n v="9226"/>
        <n v="181715576"/>
        <n v="16399"/>
        <n v="10792"/>
        <n v="22958"/>
        <n v="4542"/>
        <n v="85800"/>
        <n v="141360843"/>
        <n v="230696"/>
        <n v="171622"/>
        <n v="195831"/>
        <n v="194506"/>
        <n v="94630"/>
        <n v="562902"/>
        <n v="696789"/>
        <n v="617053"/>
        <n v="133978"/>
        <n v="297804"/>
        <n v="84058"/>
        <n v="76737"/>
        <n v="23369"/>
        <n v="6472"/>
        <n v="103206041"/>
        <n v="15379"/>
        <n v="144292"/>
        <n v="23444876"/>
        <n v="114424"/>
        <n v="25280"/>
        <n v="36065"/>
        <n v="28324"/>
        <n v="43884312"/>
        <n v="78980"/>
        <n v="18229"/>
        <n v="52774"/>
        <n v="50354"/>
        <n v="3596"/>
        <n v="31890"/>
        <n v="12018"/>
        <n v="3444"/>
        <n v="20646"/>
        <n v="23900"/>
        <n v="2271"/>
        <n v="31826"/>
        <n v="12246"/>
        <n v="2388"/>
        <n v="2565"/>
        <n v="14550"/>
        <n v="2799"/>
        <n v="34360"/>
        <n v="15086"/>
        <n v="2691"/>
        <n v="9108"/>
        <n v="15257"/>
        <n v="11332"/>
        <n v="2786"/>
        <n v="1416"/>
        <n v="1626"/>
        <n v="8494"/>
        <n v="1225"/>
        <n v="91014326"/>
        <n v="150646"/>
        <n v="89032"/>
        <n v="149234"/>
        <n v="223991"/>
        <n v="251677"/>
        <n v="355962"/>
        <n v="244609"/>
        <n v="410346"/>
        <n v="797012"/>
        <n v="21968"/>
        <n v="122669"/>
        <n v="48791"/>
        <n v="54173"/>
        <n v="16854"/>
        <n v="17732"/>
        <n v="1912"/>
        <n v="20609"/>
        <n v="7741"/>
        <n v="21979960"/>
        <n v="60345"/>
        <n v="29596"/>
        <n v="28269"/>
        <n v="2001"/>
        <n v="28575"/>
        <n v="3615"/>
        <n v="13078"/>
        <n v="33034"/>
        <n v="17217"/>
        <n v="3798"/>
        <n v="21579"/>
        <n v="2866"/>
        <n v="362"/>
        <n v="40"/>
        <n v="30642514"/>
        <n v="30141630"/>
        <n v="42843076"/>
        <n v="381800"/>
        <n v="1071270"/>
        <n v="22451"/>
        <n v="211801"/>
        <n v="420150"/>
        <n v="800641"/>
        <n v="1272792"/>
        <n v="3833379"/>
        <n v="209373"/>
        <n v="181406"/>
        <n v="303191"/>
        <n v="196396"/>
        <n v="52978"/>
        <n v="255854"/>
        <n v="265975"/>
        <n v="105924"/>
        <n v="834520"/>
        <n v="315117"/>
        <n v="107513"/>
        <n v="282288"/>
        <n v="100267"/>
        <n v="371659"/>
        <n v="119184"/>
        <n v="285134"/>
        <n v="21794202"/>
        <n v="301816"/>
        <n v="1450983"/>
        <n v="268613"/>
        <n v="1526560"/>
        <n v="18004812"/>
        <n v="13619"/>
        <n v="31992"/>
        <n v="800262"/>
        <n v="562065"/>
        <n v="1692820"/>
        <n v="49698"/>
        <n v="739177"/>
        <n v="21814"/>
        <n v="59178"/>
        <n v="42442"/>
        <n v="43470"/>
        <n v="50900"/>
        <n v="43438"/>
        <n v="1477"/>
        <n v="52486"/>
        <n v="7987"/>
        <n v="7279204"/>
        <n v="96646"/>
        <n v="92205"/>
        <n v="36344"/>
        <n v="30939"/>
        <n v="58094"/>
        <n v="7400167"/>
        <n v="28877"/>
        <n v="1678"/>
        <n v="54494"/>
        <n v="102300"/>
        <n v="10346603"/>
        <n v="52412"/>
        <n v="51960"/>
        <n v="2323"/>
        <n v="27999"/>
        <n v="11891"/>
        <n v="10543"/>
        <n v="8542"/>
        <n v="1394"/>
        <n v="60697"/>
        <n v="3923"/>
        <n v="6406"/>
        <n v="34922"/>
        <n v="8322"/>
        <n v="27698"/>
        <n v="3583"/>
        <n v="25669"/>
        <n v="91750"/>
        <n v="126811"/>
        <n v="12023"/>
        <n v="8230"/>
        <n v="27386"/>
        <n v="35836"/>
        <n v="7058"/>
        <n v="32625"/>
        <n v="1692"/>
        <n v="600"/>
      </sharedItems>
    </cacheField>
    <cacheField name="Base" numFmtId="173">
      <sharedItems containsString="0" containsBlank="1" containsNumber="1" minValue="0" maxValue="5663013600"/>
    </cacheField>
    <cacheField name="Tarifa" numFmtId="49">
      <sharedItems containsBlank="1"/>
    </cacheField>
    <cacheField name="Tesoreria" numFmtId="49">
      <sharedItems/>
    </cacheField>
    <cacheField name="PCI Genera Doc" numFmtId="49">
      <sharedItems/>
    </cacheField>
    <cacheField name="Orden Pago" numFmtId="49">
      <sharedItems containsBlank="1"/>
    </cacheField>
    <cacheField name="Obligacion" numFmtId="49">
      <sharedItems containsBlank="1"/>
    </cacheField>
    <cacheField name="Tipo" numFmtId="49">
      <sharedItems containsBlank="1"/>
    </cacheField>
    <cacheField name="Num Doc Ter" numFmtId="49">
      <sharedItems containsBlank="1"/>
    </cacheField>
    <cacheField name="Beneficiario Orden Pago" numFmtId="49">
      <sharedItems containsBlank="1"/>
    </cacheField>
    <cacheField name="Tipo Doc Ben Ded" numFmtId="49">
      <sharedItems/>
    </cacheField>
    <cacheField name="Num Doc Ben Ded." numFmtId="49">
      <sharedItems/>
    </cacheField>
    <cacheField name="Beneficiario Deduccion" numFmtId="49">
      <sharedItems count="115">
        <s v="POSITIVA COMPAÑIA DE SEGUROS S. A."/>
        <s v="INSTITUTO HUILENSE DE LA CULTURA"/>
        <s v="MUNICIPIO DE FLORENCIA"/>
        <s v="MUNICIPIO DE YOPAL"/>
        <s v="ENTIDAD PROMOTORA DE SALUD SANITAS S A S"/>
        <s v="ADMINISTRADORA COLOMBIANA DE PENSIONES COLPENSIONES"/>
        <s v="ASOCIACION DE CABILDOS INDIGENAS DEL CESAR Y GUAJIRA DUSAKAWI EPS-I"/>
        <s v="ADMINISTRADORA DE LOS RECURSOS DEL SISTEMA GENERAL DE SEGURIDAD SOCIAL EN SALUD"/>
        <s v="NUEVA EMPRESA PROMOTORA DE SALUD S.A."/>
        <s v="ASOCIACION INDIGENA DEL CAUCA AIC EPS-INDIGENA"/>
        <s v="CAJACOPI EPS S.A.S."/>
        <s v="SALUD TOTAL ENTIDAD PROMOTORA DE SALUD DEL REGIMEN CONTRIBUTIVO Y DEL REGIMEN SUBSIDIADO S A"/>
        <s v="ALIANSALUD ENTIDAD PROMOTORA DE SALUD S.A. PERO TAMBIEN PODRA UTILIZAR LAS DENOMINACIONES ALIANSALUD ENTIDAD PROMOTORA DE SALUD Y/O ALIANSALUD EPS S.A Y/O ALIANSALUD EPS"/>
        <s v="ASOCIACION MUTUAL SER EMPRESA SOLIDARIA DE SALUD, ENTIDAD PROMOTORA DE SALUD. MUTUAL SER EPS"/>
        <s v="COOSALUD ENTIDAD PROMOTORA DE SALUD S.A."/>
        <s v="EPS SURAMERICANA S. A"/>
        <s v="ENTIDAD PROMOTORA DE SALUD FAMISANAR S A S"/>
        <s v="ENTIDAD PROMOTORA DE SALUD SERVICIO OCCIDENTAL DE SALUD S.A. S.O.S."/>
        <s v="CAJA DE COMPENSACION FAMILIAR COMPENSAR"/>
        <s v="SKANDIA FONDO DE PENSIONES OBLIGATORIAS-MODERADO"/>
        <s v="FONDO DE PENSIONES OBLIGATORIAS PROTECCION MODERADO"/>
        <s v="FONDO DE PENSIONES OBLIGATORIAS PORVENIR MODERADO"/>
        <s v="FONDO DE PENSIONES OBLIGATORIAS COLFONDOS MODERADO"/>
        <s v="KENNY MOSQUERA SALCEDO"/>
        <s v="BANCO AGRARIO DE COLOMBIA S.A."/>
        <s v="U.A.E. DIRECCION DE IMPUESTOS Y ADUANAS NACIONALES"/>
        <s v="ROCIO MEJIA"/>
        <s v="DEPARTAMENTO DEL CAQUETA"/>
        <s v="SINDICATO NACIONAL DE SERVIDORES PUBLICOS DE LA UNIDAD PARA LA ATENCION Y REPARACION INTEGRAL A LAS VICTIMAS &quot;SINTRAUARIV&quot;"/>
        <s v="MUNICIPIO EL CHARCO"/>
        <s v="CONCEJO MPAL. DE TAME"/>
        <s v="MUNICIPIO DE BUCARAMANGA"/>
        <s v="MUNICIPIO DE MITU"/>
        <s v="DISTRITO ESPECIAL DE CIENCIA TECNOLOGIA E INNOVACION DE MEDELLIN"/>
        <s v="MUNICIPIO LA PALMA CUNDINAMARCA"/>
        <s v="MUNICIPIO DE VIOTA"/>
        <s v="MUNICIPIO DE OCAÑA"/>
        <s v="MUNICIPIO DE PITALITO"/>
        <s v="MUNICIPIO DE SOLEDAD"/>
        <s v="MUNICIPIO DE SARAVENA"/>
        <s v="MUNICIPIO DE GUAPI"/>
        <s v="MUNICIPIO DE SABANALARGA"/>
        <s v="MUNICIPIO DE IBAGUE"/>
        <s v="MUNICIPIO DE GRANADA"/>
        <s v="MUNICIPIO DE MAPIRIPAN"/>
        <s v="Alcaldia de QUIBDO"/>
        <s v="MUNICIPIO DE CURUMANI"/>
        <s v="INVERSIONES E INMOBILIARIA DEL ORIENTE INVERCOL S.A.S."/>
        <s v="MUNICIPIO DE TUNJA"/>
        <s v="MUNICIPIO DE NEIVA"/>
        <s v="MUNICIPIO DE TUMACO"/>
        <s v="MUNICIPIO DE PATIA"/>
        <s v="DISTRITO TURISTICO Y CULTURAL DE CARTAGENA DE INDIAS"/>
        <s v="MUNICIPIO DE SANTANDER DE QUILICHAO"/>
        <s v="MUNICIPIO DE ARMENIA"/>
        <s v="MUNICIPIO DE MONTERIA"/>
        <s v="MUNICIPIO DE MANIZALES"/>
        <s v="MUNICIPIO DE APARTADO"/>
        <s v="DISTRITO ESPECIAL INDUSTRIAL Y PORTUARIO DE BARRANQUILLA"/>
        <s v="MUNICIPIO DE SINCELEJO"/>
        <s v="MUNICIPIO DE PEREIRA"/>
        <s v="MUNICIPIO DE VILLAVICENCIO"/>
        <s v="MUNICIPIO DE ARAUCA"/>
        <s v="MUNICIPIO DE INIRIDA"/>
        <s v="MUNICIPIO DE MOCOA"/>
        <s v="MUNICIPIO DE PUERTO CARREÑO"/>
        <s v="MUNICIPIO DE PASTO"/>
        <s v="MUNICIPIO DE SABANALARGA ATLANTICO"/>
        <s v="SANTIAGO DE CALI DISTRITO ESPECIAL, DEPORTIVO, CULTURAL, TURISTICO, EMPRESARIAL Y DE SERVICIOS"/>
        <s v="BUENAVENTURA DISTRITO ESPECIAL INDUSTRIAL, PORTUARIO, BIODIVERSO Y ECOTURISTICO"/>
        <s v="MUNICIPIO DE POPAYAN"/>
        <s v="BOGOTA DISTRITO CAPITAL"/>
        <s v="MUNICIPIO DE QUIBDO"/>
        <s v="MUNICIPIO DE VALLEDUPAR"/>
        <s v="MUNICIPIO DE SAN JOSE DEL GUAVIARE"/>
        <s v="DISTRITO TURISTICO CULTURAL E HISTORICO DE SANTA MARTA"/>
        <s v="MUNICIPIO DE SAN JOSE DE CUCUTA"/>
        <s v="MUNICIPIO DE BARRANCABERMEJA"/>
        <s v="MUNICIPIO DE TAME"/>
        <s v="DISTRITO ESPECIAL, TURISTICO Y CULTURAL DE RIOHACHA"/>
        <s v="MUNICIPO DE LETICIA"/>
        <s v="UNIDAD ADMINISTRATIVA ESPECIAL DE ATENCION Y REPARACION INTEGRAL A LAS VICTIMAS"/>
        <s v="MUNICIPIO DE SAN ONOFRE"/>
        <s v="CAPITAL SALUD ENTIDAD PROMOTORA DE SALUD DEL REGIMEN SUBSIDIADO S.A.S."/>
        <s v="CAJA DE COMPENSACION FAMILIAR DEL CHOCO"/>
        <s v="CAJA DE COMPENSACION FAMILIAR CAMPESINA COMCAJA"/>
        <s v="CAJA DE COMPENSACION FAMILIAR DE LA GUAJIRA"/>
        <s v="CAJA DE COMPENSACION FAMILIAR DE NARIÑO"/>
        <s v="CAJA DE COMPENSACION FAMILIAR DE CASANARE"/>
        <s v="CAJA DE COMPENSACION FAMILIAR COMFAMILIAR ATLANTICO"/>
        <s v="CAJA DE COMPENSACION FAMILIAR DEL AMAZONAS"/>
        <s v="CAJA DE COMPENSACION FAMILIAR DE ARAUCA"/>
        <s v="CAJA DE COMPENSACION FAMILIAR DEL CAUCA"/>
        <s v="CAJA DE COMPENSACION FAMILIAR DE ANTIOQUIA COMFAMA"/>
        <s v="CAJA DE COMPENSACION FAMILIAR DE CALDAS"/>
        <s v="CAJA DE COMPENSACION FAMILIAR DEL ORIENTE COLOMBIANO COMFAORIENTE"/>
        <s v="CAJA DE COMPENSACION FAMILIAR DE RISARALDA"/>
        <s v="CAJA DE COMPENSACION FAMILIAR DEL PUTUMAYO"/>
        <s v="CAJA DE COMPENSACION FAMILIAR COMFENALCO ANTIOQUIA"/>
        <s v="CAJA DE COMPENSACION FAMILIAR DE BOYACA COMFABOY"/>
        <s v="CAJA DE COMPENSACION FAMILIAR DE CORDOBA COMFACOR"/>
        <s v="CAJA DE COMPENSACION FAMILIAR COMFENALCO SANTANDER"/>
        <s v="CAJA DE COMPENSACION FAMILIAR COFREM"/>
        <s v="CAJA DE COMPENSACION FAMILIAR DEL CAQUETA"/>
        <s v="CAJA DE COMPENSACION FAMILIAR DEL MAGDALENA"/>
        <s v="CAJA DE COMPENSACION FAMILIAR DE FENALCO - ANDI COMFENALCO CARTAGENA"/>
        <s v="CAJA DE COMPENSACION FAMILIAR DEL HUILA"/>
        <s v="CAJA DE COMPENSACION FAMILIAR DE SUCRE"/>
        <s v="CAJA DE COMPENSACION FAMILIAR DEL VALLE DEL CAUCA - COMFAMILIAR ANDI - COMFANDI"/>
        <s v="CAJA DE COMPENSACION FAMILIAR DEL CESAR COMFACESAR"/>
        <s v="CAJA DE COMPENSACION FAMILIAR DE FENALCO COMFENALCO QUINDIO"/>
        <s v="CAJA DE COMPENSACION FAMILIAR DE FENALCO DEL TOLIMA - COMFENALCO"/>
        <s v="CAJA SANTANDEREANA DE SUBSIDIO FAMILIAR CAJASAN"/>
        <s v="SERVICIO NACIONAL DE APRENDIZAJE"/>
        <s v="INSTITUTO COLOMBIANO DE BIENESTAR FAMILIAR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75">
  <r>
    <s v="2-01-05-01-01-02-04"/>
    <s v="RETENCION ICA COMERCIAL DEMÁS ACTIVIDADES COMERCIALES"/>
    <s v="NIT"/>
    <x v="0"/>
    <s v="MICROHOME SAS"/>
    <n v="0"/>
    <n v="1.1039999999999999E-2"/>
    <n v="378264121"/>
    <n v="615"/>
    <n v="205429"/>
    <s v="13-01-01-DT"/>
    <s v="44-02-00"/>
    <n v="378264121"/>
    <n v="1003221"/>
    <s v="NIT"/>
    <s v="899999061"/>
    <s v="BOGOTA DISTRITO CAPITAL"/>
  </r>
  <r>
    <s v="2-01-05-01-01-03-01"/>
    <s v="RETENCION ICA COMERCIAL SERVICIOS TRANSPORTE PUBLICACIÓN DE REVISTAS, LIBROS Y PERIÓDICOS RADIODIFUSIÓN Y PROGRAMACIÓN DE TELEVISIÓN"/>
    <s v="NIT"/>
    <x v="1"/>
    <s v="TRANSPORTES ESPECIALES ALIADOS S.A.S"/>
    <n v="0"/>
    <n v="4.1399999999999996E-3"/>
    <n v="353867021"/>
    <n v="441"/>
    <n v="164151"/>
    <s v="13-01-01-DT"/>
    <s v="44-02-00"/>
    <n v="353867021"/>
    <n v="936621"/>
    <s v="NIT"/>
    <s v="899999061"/>
    <s v="BOGOTA DISTRITO CAPITAL"/>
  </r>
  <r>
    <s v="2-01-05-01-01-03-01"/>
    <s v="RETENCION ICA COMERCIAL SERVICIOS TRANSPORTE PUBLICACIÓN DE REVISTAS, LIBROS Y PERIÓDICOS RADIODIFUSIÓN Y PROGRAMACIÓN DE TELEVISIÓN"/>
    <s v="NIT"/>
    <x v="1"/>
    <s v="TRANSPORTES ESPECIALES ALIADOS S.A.S"/>
    <n v="32041334"/>
    <n v="4.1399999999999996E-3"/>
    <n v="29547822"/>
    <n v="132651"/>
    <n v="132651"/>
    <s v="13-01-01-DT"/>
    <s v="44-02-00"/>
    <n v="29547822"/>
    <n v="42222"/>
    <s v="NIT"/>
    <s v="899999061"/>
    <s v="BOGOTA DISTRITO CAPITAL"/>
  </r>
  <r>
    <s v="2-01-05-01-01-03-02"/>
    <s v="RETENCION ICA COMERCIAL SERVICIOS CONSULTORÍA PROFESIONAL SERVICIOS PRESTADOS POR CONTRATISTAS DE CONSTRUCCIÓN, CONSTRUCTORES Y URBANIZADORES Y PRESENTACIÓN DE PELÍCULAS EN SALAS DE CINE"/>
    <s v="NIT"/>
    <x v="2"/>
    <s v="CONSTRUCCIONES JBF SAS"/>
    <n v="0"/>
    <n v="6.8999999999999999E-3"/>
    <n v="339648221"/>
    <n v="333"/>
    <n v="21633"/>
    <s v="13-01-01-DT"/>
    <s v="44-02-00"/>
    <n v="339648221"/>
    <n v="880321"/>
    <s v="NIT"/>
    <s v="899999061"/>
    <s v="BOGOTA DISTRITO CAPITAL"/>
  </r>
  <r>
    <s v="2-01-05-01-01-03-02"/>
    <s v="RETENCION ICA COMERCIAL SERVICIOS CONSULTORÍA PROFESIONAL SERVICIOS PRESTADOS POR CONTRATISTAS DE CONSTRUCCIÓN, CONSTRUCTORES Y URBANIZADORES Y PRESENTACIÓN DE PELÍCULAS EN SALAS DE CINE"/>
    <s v="NIT"/>
    <x v="3"/>
    <s v="XERTICA COLOMBIA SAS"/>
    <n v="173902006"/>
    <n v="6.8999999999999999E-3"/>
    <n v="32649222"/>
    <n v="1199924"/>
    <n v="1199924"/>
    <s v="13-01-01-DT"/>
    <s v="44-02-00"/>
    <n v="32649222"/>
    <n v="53222"/>
    <s v="NIT"/>
    <s v="899999061"/>
    <s v="BOGOTA DISTRITO CAPITAL"/>
  </r>
  <r>
    <s v="2-01-05-01-01-03-03"/>
    <s v="RETENCION ICA COMERCIAL SERVICIOS DE RESTAURANTE, CAFETERÍA, BAR, GRILL, DISCOTECA Y SIMILARES SERVICIOS DE HOTEL, MOTEL, HOSPEDAJE, AMOBLADO Y SIMILARES SERVICIO DE CASAS DE EMPEÑO Y SERVICIOS DE VIGILANCIA"/>
    <s v="NIT"/>
    <x v="4"/>
    <s v="UNION TEMPORAL SEGURIDAD JA 2019"/>
    <n v="0"/>
    <n v="1.38E-2"/>
    <n v="213245820"/>
    <n v="911"/>
    <n v="261215"/>
    <s v="13-01-01-DT"/>
    <s v="44-02-00"/>
    <n v="213245820"/>
    <n v="654520"/>
    <s v="NIT"/>
    <s v="899999061"/>
    <s v="BOGOTA DISTRITO CAPITAL"/>
  </r>
  <r>
    <s v="2-01-05-01-01-03-05"/>
    <s v="RETENCION ICA COMERCIAL SERVICIOS DEMÁS ACTIVIDADES DE SERVICIOS"/>
    <s v="Cédula de Ciudadanía"/>
    <x v="5"/>
    <s v="DAVID GONZALEZ GONZALEZ"/>
    <n v="0"/>
    <n v="9.6600000000000002E-3"/>
    <n v="295549521"/>
    <n v="918"/>
    <n v="37645"/>
    <s v="13-01-01-DT"/>
    <s v="44-02-00"/>
    <n v="295549521"/>
    <n v="787921"/>
    <s v="NIT"/>
    <s v="899999061"/>
    <s v="BOGOTA DISTRITO CAPITAL"/>
  </r>
  <r>
    <s v="2-01-05-01-01-03-05"/>
    <s v="RETENCION ICA COMERCIAL SERVICIOS DEMÁS ACTIVIDADES DE SERVICIOS"/>
    <s v="Cédula de Ciudadanía"/>
    <x v="6"/>
    <s v="IRIS MARIN ORTIZ"/>
    <n v="10575000"/>
    <n v="9.6600000000000002E-3"/>
    <n v="2706122"/>
    <n v="102154"/>
    <n v="102154"/>
    <s v="13-01-01-DT"/>
    <s v="44-02-00"/>
    <n v="2706122"/>
    <n v="1039521"/>
    <s v="NIT"/>
    <s v="899999061"/>
    <s v="BOGOTA DISTRITO CAPITAL"/>
  </r>
  <r>
    <s v="2-01-05-01-01-03-05"/>
    <s v="RETENCION ICA COMERCIAL SERVICIOS DEMÁS ACTIVIDADES DE SERVICIOS"/>
    <s v="Cédula de Ciudadanía"/>
    <x v="7"/>
    <s v="MARIA HERRERA CHACON"/>
    <n v="1461000"/>
    <n v="9.6600000000000002E-3"/>
    <n v="3551622"/>
    <n v="14113"/>
    <n v="14113"/>
    <s v="13-01-01-DT"/>
    <s v="44-02-00"/>
    <n v="3551622"/>
    <n v="1027821"/>
    <s v="NIT"/>
    <s v="899999061"/>
    <s v="BOGOTA DISTRITO CAPITAL"/>
  </r>
  <r>
    <s v="2-01-05-01-01-03-05"/>
    <s v="RETENCION ICA COMERCIAL SERVICIOS DEMÁS ACTIVIDADES DE SERVICIOS"/>
    <s v="Cédula de Ciudadanía"/>
    <x v="8"/>
    <s v="MARIA MOJOMBOY ORDOÑEZ"/>
    <n v="1465000"/>
    <n v="9.6600000000000002E-3"/>
    <n v="11024322"/>
    <n v="14152"/>
    <n v="14152"/>
    <s v="13-01-01-DT"/>
    <s v="44-02-00"/>
    <n v="11024322"/>
    <n v="1023921"/>
    <s v="NIT"/>
    <s v="899999061"/>
    <s v="BOGOTA DISTRITO CAPITAL"/>
  </r>
  <r>
    <s v="2-01-05-01-01-03-05"/>
    <s v="RETENCION ICA COMERCIAL SERVICIOS DEMÁS ACTIVIDADES DE SERVICIOS"/>
    <s v="Cédula de Ciudadanía"/>
    <x v="9"/>
    <s v="CLAUDIA FLOREZ VALIENTE"/>
    <n v="9334000"/>
    <n v="7.6E-3"/>
    <n v="15930822"/>
    <n v="71498"/>
    <n v="71498"/>
    <s v="13-01-01-DT"/>
    <s v="44-02-00"/>
    <n v="15930822"/>
    <n v="17022"/>
    <s v="NIT"/>
    <s v="899999061"/>
    <s v="BOGOTA DISTRITO CAPITAL"/>
  </r>
  <r>
    <s v="2-01-05-01-01-03-05"/>
    <s v="RETENCION ICA COMERCIAL SERVICIOS DEMÁS ACTIVIDADES DE SERVICIOS"/>
    <s v="Cédula de Ciudadanía"/>
    <x v="10"/>
    <s v="DERVY ARBOLEDA QUIÃ‘ONEZ"/>
    <n v="1953000"/>
    <n v="9.6600000000000002E-3"/>
    <n v="15415222"/>
    <n v="18866"/>
    <n v="18866"/>
    <s v="13-01-01-DT"/>
    <s v="44-02-00"/>
    <n v="15415222"/>
    <n v="14022"/>
    <s v="NIT"/>
    <s v="899999061"/>
    <s v="BOGOTA DISTRITO CAPITAL"/>
  </r>
  <r>
    <s v="2-01-05-01-01-03-05"/>
    <s v="RETENCION ICA COMERCIAL SERVICIOS DEMÁS ACTIVIDADES DE SERVICIOS"/>
    <s v="Cédula de Ciudadanía"/>
    <x v="9"/>
    <s v="CLAUDIA FLOREZ VALIENTE"/>
    <n v="10668000"/>
    <n v="9.6600000000000002E-3"/>
    <n v="15313622"/>
    <n v="103053"/>
    <n v="103053"/>
    <s v="13-01-01-DT"/>
    <s v="44-02-00"/>
    <n v="15313622"/>
    <n v="952221"/>
    <s v="NIT"/>
    <s v="899999061"/>
    <s v="BOGOTA DISTRITO CAPITAL"/>
  </r>
  <r>
    <s v="2-01-05-01-01-03-05"/>
    <s v="RETENCION ICA COMERCIAL SERVICIOS DEMÁS ACTIVIDADES DE SERVICIOS"/>
    <s v="Cédula de Ciudadanía"/>
    <x v="11"/>
    <s v="ALEXI CORONADO CORONADO"/>
    <n v="5786398"/>
    <n v="7.6E-3"/>
    <n v="15284022"/>
    <n v="44324"/>
    <n v="44324"/>
    <s v="13-01-01-DT"/>
    <s v="44-02-00"/>
    <n v="15284022"/>
    <n v="15222"/>
    <s v="NIT"/>
    <s v="899999061"/>
    <s v="BOGOTA DISTRITO CAPITAL"/>
  </r>
  <r>
    <s v="2-01-05-01-01-03-05"/>
    <s v="RETENCION ICA COMERCIAL SERVICIOS DEMÁS ACTIVIDADES DE SERVICIOS"/>
    <s v="Cédula de Ciudadanía"/>
    <x v="5"/>
    <s v="DAVID GONZALEZ GONZALEZ"/>
    <n v="2728000"/>
    <n v="7.6E-3"/>
    <n v="15946522"/>
    <n v="20896"/>
    <n v="20896"/>
    <s v="13-01-01-DT"/>
    <s v="44-02-00"/>
    <n v="15946522"/>
    <n v="16622"/>
    <s v="NIT"/>
    <s v="899999061"/>
    <s v="BOGOTA DISTRITO CAPITAL"/>
  </r>
  <r>
    <s v="2-01-05-01-01-03-05"/>
    <s v="RETENCION ICA COMERCIAL SERVICIOS DEMÁS ACTIVIDADES DE SERVICIOS"/>
    <s v="Cédula de Ciudadanía"/>
    <x v="12"/>
    <s v="ANGELA SANCHEZ RAVELO"/>
    <n v="2114000"/>
    <n v="9.6600000000000002E-3"/>
    <n v="15570022"/>
    <n v="20421"/>
    <n v="20421"/>
    <s v="13-01-01-DT"/>
    <s v="44-02-00"/>
    <n v="15570022"/>
    <n v="16022"/>
    <s v="NIT"/>
    <s v="899999061"/>
    <s v="BOGOTA DISTRITO CAPITAL"/>
  </r>
  <r>
    <s v="2-01-05-01-01-03-05"/>
    <s v="RETENCION ICA COMERCIAL SERVICIOS DEMÁS ACTIVIDADES DE SERVICIOS"/>
    <s v="Cédula de Ciudadanía"/>
    <x v="13"/>
    <s v="DAIANA TORRES NÚÑEZ"/>
    <n v="1462000"/>
    <n v="9.6600000000000002E-3"/>
    <n v="15227122"/>
    <n v="14123"/>
    <n v="14123"/>
    <s v="13-01-01-DT"/>
    <s v="44-02-00"/>
    <n v="15227122"/>
    <n v="4722"/>
    <s v="NIT"/>
    <s v="899999061"/>
    <s v="BOGOTA DISTRITO CAPITAL"/>
  </r>
  <r>
    <s v="2-01-05-01-01-03-05"/>
    <s v="RETENCION ICA COMERCIAL SERVICIOS DEMÁS ACTIVIDADES DE SERVICIOS"/>
    <s v="Cédula de Ciudadanía"/>
    <x v="14"/>
    <s v="ANGIE GOMEZ JEREZ"/>
    <n v="2619000"/>
    <n v="9.6600000000000002E-3"/>
    <n v="15603622"/>
    <n v="25300"/>
    <n v="25300"/>
    <s v="13-01-01-DT"/>
    <s v="44-02-00"/>
    <n v="15603622"/>
    <n v="15922"/>
    <s v="NIT"/>
    <s v="899999061"/>
    <s v="BOGOTA DISTRITO CAPITAL"/>
  </r>
  <r>
    <s v="2-01-05-01-01-03-05"/>
    <s v="RETENCION ICA COMERCIAL SERVICIOS DEMÁS ACTIVIDADES DE SERVICIOS"/>
    <s v="Cédula de Ciudadanía"/>
    <x v="15"/>
    <s v="KAREN ZIPA PERDOMO"/>
    <n v="1242147"/>
    <n v="9.6600000000000002E-3"/>
    <n v="15615622"/>
    <n v="11999"/>
    <n v="11999"/>
    <s v="13-01-01-DT"/>
    <s v="44-02-00"/>
    <n v="15615622"/>
    <n v="16122"/>
    <s v="NIT"/>
    <s v="899999061"/>
    <s v="BOGOTA DISTRITO CAPITAL"/>
  </r>
  <r>
    <s v="2-01-05-01-01-03-05"/>
    <s v="RETENCION ICA COMERCIAL SERVICIOS DEMÁS ACTIVIDADES DE SERVICIOS"/>
    <s v="Cédula de Ciudadanía"/>
    <x v="16"/>
    <s v="MARTHA PEREZ JIMENEZ"/>
    <n v="1932000"/>
    <n v="9.6600000000000002E-3"/>
    <n v="15293222"/>
    <n v="18663"/>
    <n v="18663"/>
    <s v="13-01-01-DT"/>
    <s v="44-02-00"/>
    <n v="15293222"/>
    <n v="5222"/>
    <s v="NIT"/>
    <s v="899999061"/>
    <s v="BOGOTA DISTRITO CAPITAL"/>
  </r>
  <r>
    <s v="2-01-05-01-01-03-05"/>
    <s v="RETENCION ICA COMERCIAL SERVICIOS DEMÁS ACTIVIDADES DE SERVICIOS"/>
    <s v="Cédula de Ciudadanía"/>
    <x v="17"/>
    <s v="LAURA MORON MEJIA"/>
    <n v="1432000"/>
    <n v="9.6600000000000002E-3"/>
    <n v="15136222"/>
    <n v="13833"/>
    <n v="13833"/>
    <s v="13-01-01-DT"/>
    <s v="44-02-00"/>
    <n v="15136222"/>
    <n v="15122"/>
    <s v="NIT"/>
    <s v="899999061"/>
    <s v="BOGOTA DISTRITO CAPITAL"/>
  </r>
  <r>
    <s v="2-01-05-01-01-03-05"/>
    <s v="RETENCION ICA COMERCIAL SERVICIOS DEMÁS ACTIVIDADES DE SERVICIOS"/>
    <s v="Cédula de Ciudadanía"/>
    <x v="18"/>
    <s v="MANUEL ALBARRACIN PINZON"/>
    <n v="5795000"/>
    <n v="9.6600000000000002E-3"/>
    <n v="15334222"/>
    <n v="55980"/>
    <n v="55980"/>
    <s v="13-01-01-DT"/>
    <s v="44-02-00"/>
    <n v="15334222"/>
    <n v="4122"/>
    <s v="NIT"/>
    <s v="899999061"/>
    <s v="BOGOTA DISTRITO CAPITAL"/>
  </r>
  <r>
    <s v="2-01-05-01-01-03-05"/>
    <s v="RETENCION ICA COMERCIAL SERVICIOS DEMÁS ACTIVIDADES DE SERVICIOS"/>
    <s v="Cédula de Ciudadanía"/>
    <x v="19"/>
    <s v="JHON NAVARRO ROJAS"/>
    <n v="4262000"/>
    <n v="9.6600000000000002E-3"/>
    <n v="15592922"/>
    <n v="41171"/>
    <n v="41171"/>
    <s v="13-01-01-DT"/>
    <s v="44-02-00"/>
    <n v="15592922"/>
    <n v="15822"/>
    <s v="NIT"/>
    <s v="899999061"/>
    <s v="BOGOTA DISTRITO CAPITAL"/>
  </r>
  <r>
    <s v="2-01-05-01-01-03-05"/>
    <s v="RETENCION ICA COMERCIAL SERVICIOS DEMÁS ACTIVIDADES DE SERVICIOS"/>
    <s v="Cédula de Ciudadanía"/>
    <x v="20"/>
    <s v="LILIANA PANTOJA ROJAS"/>
    <n v="3654000"/>
    <n v="9.6600000000000002E-3"/>
    <n v="15174722"/>
    <n v="35298"/>
    <n v="35298"/>
    <s v="13-01-01-DT"/>
    <s v="44-02-00"/>
    <n v="15174722"/>
    <n v="4822"/>
    <s v="NIT"/>
    <s v="899999061"/>
    <s v="BOGOTA DISTRITO CAPITAL"/>
  </r>
  <r>
    <s v="2-01-05-01-01-03-05"/>
    <s v="RETENCION ICA COMERCIAL SERVICIOS DEMÁS ACTIVIDADES DE SERVICIOS"/>
    <s v="Cédula de Ciudadanía"/>
    <x v="21"/>
    <s v="JENNIFER ALBARRACIN QUEMBA"/>
    <n v="2121680"/>
    <n v="9.6600000000000002E-3"/>
    <n v="15559422"/>
    <n v="20495"/>
    <n v="20495"/>
    <s v="13-01-01-DT"/>
    <s v="44-02-00"/>
    <n v="15559422"/>
    <n v="15522"/>
    <s v="NIT"/>
    <s v="899999061"/>
    <s v="BOGOTA DISTRITO CAPITAL"/>
  </r>
  <r>
    <s v="2-01-05-01-01-03-05"/>
    <s v="RETENCION ICA COMERCIAL SERVICIOS DEMÁS ACTIVIDADES DE SERVICIOS"/>
    <s v="Cédula de Ciudadanía"/>
    <x v="22"/>
    <s v="MARIA RICAURTE HERNANDEZ"/>
    <n v="3306514"/>
    <n v="9.6600000000000002E-3"/>
    <n v="15262822"/>
    <n v="31941"/>
    <n v="31941"/>
    <s v="13-01-01-DT"/>
    <s v="44-02-00"/>
    <n v="15262822"/>
    <n v="5022"/>
    <s v="NIT"/>
    <s v="899999061"/>
    <s v="BOGOTA DISTRITO CAPITAL"/>
  </r>
  <r>
    <s v="2-01-05-01-01-03-05"/>
    <s v="RETENCION ICA COMERCIAL SERVICIOS DEMÁS ACTIVIDADES DE SERVICIOS"/>
    <s v="Cédula de Ciudadanía"/>
    <x v="23"/>
    <s v="EDITH VELEZ HENAO"/>
    <n v="2160255"/>
    <n v="9.6600000000000002E-3"/>
    <n v="15564922"/>
    <n v="20868"/>
    <n v="20868"/>
    <s v="13-01-01-DT"/>
    <s v="44-02-00"/>
    <n v="15564922"/>
    <n v="15622"/>
    <s v="NIT"/>
    <s v="899999061"/>
    <s v="BOGOTA DISTRITO CAPITAL"/>
  </r>
  <r>
    <s v="2-01-05-01-01-03-05"/>
    <s v="RETENCION ICA COMERCIAL SERVICIOS DEMÁS ACTIVIDADES DE SERVICIOS"/>
    <s v="Cédula de Ciudadanía"/>
    <x v="24"/>
    <s v="JOHANNA TAVERA RUIZ"/>
    <n v="2436000"/>
    <n v="9.6600000000000002E-3"/>
    <n v="15307222"/>
    <n v="23532"/>
    <n v="23532"/>
    <s v="13-01-01-DT"/>
    <s v="44-02-00"/>
    <n v="15307222"/>
    <n v="1039321"/>
    <s v="NIT"/>
    <s v="899999061"/>
    <s v="BOGOTA DISTRITO CAPITAL"/>
  </r>
  <r>
    <s v="2-01-05-01-01-03-05"/>
    <s v="RETENCION ICA COMERCIAL SERVICIOS DEMÁS ACTIVIDADES DE SERVICIOS"/>
    <s v="Cédula de Ciudadanía"/>
    <x v="25"/>
    <s v="HECTOR DIAZ TORRES"/>
    <n v="2864000"/>
    <n v="7.6E-3"/>
    <n v="15708922"/>
    <n v="21938"/>
    <n v="21938"/>
    <s v="13-01-01-DT"/>
    <s v="44-02-00"/>
    <n v="15708922"/>
    <n v="16422"/>
    <s v="NIT"/>
    <s v="899999061"/>
    <s v="BOGOTA DISTRITO CAPITAL"/>
  </r>
  <r>
    <s v="2-01-05-01-01-03-05"/>
    <s v="RETENCION ICA COMERCIAL SERVICIOS DEMÁS ACTIVIDADES DE SERVICIOS"/>
    <s v="Cédula de Ciudadanía"/>
    <x v="26"/>
    <s v="DIEGO RUEDA PERALTA"/>
    <n v="3086079"/>
    <n v="9.6600000000000002E-3"/>
    <n v="16484422"/>
    <n v="29812"/>
    <n v="29812"/>
    <s v="13-01-01-DT"/>
    <s v="44-02-00"/>
    <n v="16484422"/>
    <n v="17822"/>
    <s v="NIT"/>
    <s v="899999061"/>
    <s v="BOGOTA DISTRITO CAPITAL"/>
  </r>
  <r>
    <s v="2-01-05-01-01-03-05"/>
    <s v="RETENCION ICA COMERCIAL SERVICIOS DEMÁS ACTIVIDADES DE SERVICIOS"/>
    <s v="Cédula de Ciudadanía"/>
    <x v="27"/>
    <s v="CESAR SALAZAR MARIN"/>
    <n v="1814000"/>
    <n v="9.6600000000000002E-3"/>
    <n v="17111122"/>
    <n v="17523"/>
    <n v="17523"/>
    <s v="13-01-01-DT"/>
    <s v="44-02-00"/>
    <n v="17111122"/>
    <n v="17722"/>
    <s v="NIT"/>
    <s v="899999061"/>
    <s v="BOGOTA DISTRITO CAPITAL"/>
  </r>
  <r>
    <s v="2-01-05-01-01-03-05"/>
    <s v="RETENCION ICA COMERCIAL SERVICIOS DEMÁS ACTIVIDADES DE SERVICIOS"/>
    <s v="Cédula de Ciudadanía"/>
    <x v="28"/>
    <s v="HEIDY GRACIA MARTINEZ"/>
    <n v="2218120"/>
    <n v="9.6600000000000002E-3"/>
    <n v="16704922"/>
    <n v="21427"/>
    <n v="21427"/>
    <s v="13-01-01-DT"/>
    <s v="44-02-00"/>
    <n v="16704922"/>
    <n v="18322"/>
    <s v="NIT"/>
    <s v="899999061"/>
    <s v="BOGOTA DISTRITO CAPITAL"/>
  </r>
  <r>
    <s v="2-01-05-01-01-03-05"/>
    <s v="RETENCION ICA COMERCIAL SERVICIOS DEMÁS ACTIVIDADES DE SERVICIOS"/>
    <s v="Cédula de Ciudadanía"/>
    <x v="29"/>
    <s v="JULY JAMAICA"/>
    <n v="1774496"/>
    <n v="9.6600000000000002E-3"/>
    <n v="16680022"/>
    <n v="17142"/>
    <n v="17142"/>
    <s v="13-01-01-DT"/>
    <s v="44-02-00"/>
    <n v="16680022"/>
    <n v="18222"/>
    <s v="NIT"/>
    <s v="899999061"/>
    <s v="BOGOTA DISTRITO CAPITAL"/>
  </r>
  <r>
    <s v="2-01-05-01-01-03-05"/>
    <s v="RETENCION ICA COMERCIAL SERVICIOS DEMÁS ACTIVIDADES DE SERVICIOS"/>
    <s v="Cédula de Ciudadanía"/>
    <x v="30"/>
    <s v="MIGUEL SUAREZ CASTAÑEDA"/>
    <n v="2160255"/>
    <n v="9.6600000000000002E-3"/>
    <n v="16816322"/>
    <n v="20868"/>
    <n v="20868"/>
    <s v="13-01-01-DT"/>
    <s v="44-02-00"/>
    <n v="16816322"/>
    <n v="18122"/>
    <s v="NIT"/>
    <s v="899999061"/>
    <s v="BOGOTA DISTRITO CAPITAL"/>
  </r>
  <r>
    <s v="2-01-05-01-01-03-05"/>
    <s v="RETENCION ICA COMERCIAL SERVICIOS DEMÁS ACTIVIDADES DE SERVICIOS"/>
    <s v="Cédula de Ciudadanía"/>
    <x v="31"/>
    <s v="HECTOR FRANCO REYES"/>
    <n v="1774000"/>
    <n v="9.6600000000000002E-3"/>
    <n v="17087522"/>
    <n v="17142"/>
    <n v="17142"/>
    <s v="13-01-01-DT"/>
    <s v="44-02-00"/>
    <n v="17087522"/>
    <n v="18522"/>
    <s v="NIT"/>
    <s v="899999061"/>
    <s v="BOGOTA DISTRITO CAPITAL"/>
  </r>
  <r>
    <s v="2-01-05-01-01-03-05"/>
    <s v="RETENCION ICA COMERCIAL SERVICIOS DEMÁS ACTIVIDADES DE SERVICIOS"/>
    <s v="Cédula de Ciudadanía"/>
    <x v="32"/>
    <s v="GERALDINE COCA POVEDA"/>
    <n v="1774496"/>
    <n v="9.6600000000000002E-3"/>
    <n v="16480122"/>
    <n v="17142"/>
    <n v="17142"/>
    <s v="13-01-01-DT"/>
    <s v="44-02-00"/>
    <n v="16480122"/>
    <n v="18022"/>
    <s v="NIT"/>
    <s v="899999061"/>
    <s v="BOGOTA DISTRITO CAPITAL"/>
  </r>
  <r>
    <s v="2-01-05-01-01-03-05"/>
    <s v="RETENCION ICA COMERCIAL SERVICIOS DEMÁS ACTIVIDADES DE SERVICIOS"/>
    <s v="Cédula de Ciudadanía"/>
    <x v="33"/>
    <s v="ANGELA MOLANO PAEZ"/>
    <n v="1855000"/>
    <n v="9.6600000000000002E-3"/>
    <n v="16690722"/>
    <n v="17919"/>
    <n v="17919"/>
    <s v="13-01-01-DT"/>
    <s v="44-02-00"/>
    <n v="16690722"/>
    <n v="18422"/>
    <s v="NIT"/>
    <s v="899999061"/>
    <s v="BOGOTA DISTRITO CAPITAL"/>
  </r>
  <r>
    <s v="2-01-05-01-01-03-05"/>
    <s v="RETENCION ICA COMERCIAL SERVICIOS DEMÁS ACTIVIDADES DE SERVICIOS"/>
    <s v="Cédula de Ciudadanía"/>
    <x v="34"/>
    <s v="LYDIA GARCIA ARAUJO"/>
    <n v="8961000"/>
    <n v="7.6E-3"/>
    <n v="17910822"/>
    <n v="68641"/>
    <n v="68641"/>
    <s v="13-01-01-DT"/>
    <s v="44-02-00"/>
    <n v="17910822"/>
    <n v="17422"/>
    <s v="NIT"/>
    <s v="899999061"/>
    <s v="BOGOTA DISTRITO CAPITAL"/>
  </r>
  <r>
    <s v="2-01-05-01-01-03-05"/>
    <s v="RETENCION ICA COMERCIAL SERVICIOS DEMÁS ACTIVIDADES DE SERVICIOS"/>
    <s v="Cédula de Ciudadanía"/>
    <x v="35"/>
    <s v="TATIANA SORIANO MORENO"/>
    <n v="1207000"/>
    <n v="7.6E-3"/>
    <n v="18173922"/>
    <n v="9246"/>
    <n v="9246"/>
    <s v="13-01-01-DT"/>
    <s v="44-02-00"/>
    <n v="18173922"/>
    <n v="20322"/>
    <s v="NIT"/>
    <s v="899999061"/>
    <s v="BOGOTA DISTRITO CAPITAL"/>
  </r>
  <r>
    <s v="2-01-05-01-01-03-05"/>
    <s v="RETENCION ICA COMERCIAL SERVICIOS DEMÁS ACTIVIDADES DE SERVICIOS"/>
    <s v="Cédula de Ciudadanía"/>
    <x v="36"/>
    <s v="JOHANNA VERGARA OSPINA"/>
    <n v="9334000"/>
    <n v="7.6E-3"/>
    <n v="17853222"/>
    <n v="71498"/>
    <n v="71498"/>
    <s v="13-01-01-DT"/>
    <s v="44-02-00"/>
    <n v="17853222"/>
    <n v="20422"/>
    <s v="NIT"/>
    <s v="899999061"/>
    <s v="BOGOTA DISTRITO CAPITAL"/>
  </r>
  <r>
    <s v="2-01-05-01-01-03-05"/>
    <s v="RETENCION ICA COMERCIAL SERVICIOS DEMÁS ACTIVIDADES DE SERVICIOS"/>
    <s v="Cédula de Ciudadanía"/>
    <x v="37"/>
    <s v="CARLOS PRIETO HERRERA"/>
    <n v="6376000"/>
    <n v="7.6E-3"/>
    <n v="17547422"/>
    <n v="48840"/>
    <n v="48840"/>
    <s v="13-01-01-DT"/>
    <s v="44-02-00"/>
    <n v="17547422"/>
    <n v="19522"/>
    <s v="NIT"/>
    <s v="899999061"/>
    <s v="BOGOTA DISTRITO CAPITAL"/>
  </r>
  <r>
    <s v="2-01-05-01-01-03-05"/>
    <s v="RETENCION ICA COMERCIAL SERVICIOS DEMÁS ACTIVIDADES DE SERVICIOS"/>
    <s v="Cédula de Ciudadanía"/>
    <x v="38"/>
    <s v="HEIDY GORDILLO BOGOTA"/>
    <n v="2148000"/>
    <n v="9.6600000000000002E-3"/>
    <n v="18103222"/>
    <n v="20750"/>
    <n v="20750"/>
    <s v="13-01-01-DT"/>
    <s v="44-02-00"/>
    <n v="18103222"/>
    <n v="19922"/>
    <s v="NIT"/>
    <s v="899999061"/>
    <s v="BOGOTA DISTRITO CAPITAL"/>
  </r>
  <r>
    <s v="2-01-05-01-01-03-05"/>
    <s v="RETENCION ICA COMERCIAL SERVICIOS DEMÁS ACTIVIDADES DE SERVICIOS"/>
    <s v="Cédula de Ciudadanía"/>
    <x v="39"/>
    <s v="JENNY PAEZ PINZON"/>
    <n v="4821999"/>
    <n v="7.6E-3"/>
    <n v="17499822"/>
    <n v="36937"/>
    <n v="36937"/>
    <s v="13-01-01-DT"/>
    <s v="44-02-00"/>
    <n v="17499822"/>
    <n v="18922"/>
    <s v="NIT"/>
    <s v="899999061"/>
    <s v="BOGOTA DISTRITO CAPITAL"/>
  </r>
  <r>
    <s v="2-01-05-01-01-03-05"/>
    <s v="RETENCION ICA COMERCIAL SERVICIOS DEMÁS ACTIVIDADES DE SERVICIOS"/>
    <s v="Cédula de Ciudadanía"/>
    <x v="40"/>
    <s v="ALIRIO MAYORGA PINTO"/>
    <n v="1568000"/>
    <n v="9.6600000000000002E-3"/>
    <n v="17529322"/>
    <n v="15147"/>
    <n v="15147"/>
    <s v="13-01-01-DT"/>
    <s v="44-02-00"/>
    <n v="17529322"/>
    <n v="19222"/>
    <s v="NIT"/>
    <s v="899999061"/>
    <s v="BOGOTA DISTRITO CAPITAL"/>
  </r>
  <r>
    <s v="2-01-05-01-01-03-05"/>
    <s v="RETENCION ICA COMERCIAL SERVICIOS DEMÁS ACTIVIDADES DE SERVICIOS"/>
    <s v="Cédula de Ciudadanía"/>
    <x v="41"/>
    <s v="EINER RUSSI"/>
    <n v="2187000"/>
    <n v="6.8999999999999999E-3"/>
    <n v="17435322"/>
    <n v="15287"/>
    <n v="15287"/>
    <s v="13-01-01-DT"/>
    <s v="44-02-00"/>
    <n v="17435322"/>
    <n v="17922"/>
    <s v="NIT"/>
    <s v="899999061"/>
    <s v="BOGOTA DISTRITO CAPITAL"/>
  </r>
  <r>
    <s v="2-01-05-01-01-03-05"/>
    <s v="RETENCION ICA COMERCIAL SERVICIOS DEMÁS ACTIVIDADES DE SERVICIOS"/>
    <s v="Cédula de Ciudadanía"/>
    <x v="42"/>
    <s v="CAROLINA LOPEZ RAMIREZ"/>
    <n v="1944000"/>
    <n v="9.6600000000000002E-3"/>
    <n v="17580322"/>
    <n v="18779"/>
    <n v="18779"/>
    <s v="13-01-01-DT"/>
    <s v="44-02-00"/>
    <n v="17580322"/>
    <n v="18822"/>
    <s v="NIT"/>
    <s v="899999061"/>
    <s v="BOGOTA DISTRITO CAPITAL"/>
  </r>
  <r>
    <s v="2-01-05-01-01-03-05"/>
    <s v="RETENCION ICA COMERCIAL SERVICIOS DEMÁS ACTIVIDADES DE SERVICIOS"/>
    <s v="Cédula de Ciudadanía"/>
    <x v="22"/>
    <s v="MARIA RICAURTE HERNANDEZ"/>
    <n v="1461000"/>
    <n v="9.6600000000000002E-3"/>
    <n v="18137022"/>
    <n v="14113"/>
    <n v="14113"/>
    <s v="13-01-01-DT"/>
    <s v="44-02-00"/>
    <n v="18137022"/>
    <n v="997621"/>
    <s v="NIT"/>
    <s v="899999061"/>
    <s v="BOGOTA DISTRITO CAPITAL"/>
  </r>
  <r>
    <s v="2-01-05-01-01-03-05"/>
    <s v="RETENCION ICA COMERCIAL SERVICIOS DEMÁS ACTIVIDADES DE SERVICIOS"/>
    <s v="Cédula de Ciudadanía"/>
    <x v="43"/>
    <s v="ALBA SAENZ MENDEZ"/>
    <n v="6138000"/>
    <n v="9.6600000000000002E-3"/>
    <n v="17505022"/>
    <n v="59293"/>
    <n v="59293"/>
    <s v="13-01-01-DT"/>
    <s v="44-02-00"/>
    <n v="17505022"/>
    <n v="17522"/>
    <s v="NIT"/>
    <s v="899999061"/>
    <s v="BOGOTA DISTRITO CAPITAL"/>
  </r>
  <r>
    <s v="2-01-05-01-01-03-05"/>
    <s v="RETENCION ICA COMERCIAL SERVICIOS DEMÁS ACTIVIDADES DE SERVICIOS"/>
    <s v="Cédula de Ciudadanía"/>
    <x v="44"/>
    <s v="DAYANA BERNAL"/>
    <n v="2660000"/>
    <n v="7.6E-3"/>
    <n v="18160822"/>
    <n v="20376"/>
    <n v="20376"/>
    <s v="13-01-01-DT"/>
    <s v="44-02-00"/>
    <n v="18160822"/>
    <n v="20122"/>
    <s v="NIT"/>
    <s v="899999061"/>
    <s v="BOGOTA DISTRITO CAPITAL"/>
  </r>
  <r>
    <s v="2-01-05-01-01-03-05"/>
    <s v="RETENCION ICA COMERCIAL SERVICIOS DEMÁS ACTIVIDADES DE SERVICIOS"/>
    <s v="Cédula de Ciudadanía"/>
    <x v="45"/>
    <s v="CLAUDIA CAICEDO GONZALEZ"/>
    <n v="2160255"/>
    <n v="9.6600000000000002E-3"/>
    <n v="18092222"/>
    <n v="20868"/>
    <n v="20868"/>
    <s v="13-01-01-DT"/>
    <s v="44-02-00"/>
    <n v="18092222"/>
    <n v="21122"/>
    <s v="NIT"/>
    <s v="899999061"/>
    <s v="BOGOTA DISTRITO CAPITAL"/>
  </r>
  <r>
    <s v="2-01-05-01-01-03-05"/>
    <s v="RETENCION ICA COMERCIAL SERVICIOS DEMÁS ACTIVIDADES DE SERVICIOS"/>
    <s v="Cédula de Ciudadanía"/>
    <x v="46"/>
    <s v="MARIA MALAGON GAMBOA"/>
    <n v="2537000"/>
    <n v="9.6600000000000002E-3"/>
    <n v="17515722"/>
    <n v="24507"/>
    <n v="24507"/>
    <s v="13-01-01-DT"/>
    <s v="44-02-00"/>
    <n v="17515722"/>
    <n v="19122"/>
    <s v="NIT"/>
    <s v="899999061"/>
    <s v="BOGOTA DISTRITO CAPITAL"/>
  </r>
  <r>
    <s v="2-01-05-01-01-03-05"/>
    <s v="RETENCION ICA COMERCIAL SERVICIOS DEMÁS ACTIVIDADES DE SERVICIOS"/>
    <s v="Cédula de Ciudadanía"/>
    <x v="47"/>
    <s v="YULY VILLAMIZAR SERRANO"/>
    <n v="1188140"/>
    <n v="9.6600000000000002E-3"/>
    <n v="17453722"/>
    <n v="11477"/>
    <n v="11477"/>
    <s v="13-01-01-DT"/>
    <s v="44-02-00"/>
    <n v="17453722"/>
    <n v="18622"/>
    <s v="NIT"/>
    <s v="899999061"/>
    <s v="BOGOTA DISTRITO CAPITAL"/>
  </r>
  <r>
    <s v="2-01-05-01-01-03-05"/>
    <s v="RETENCION ICA COMERCIAL SERVICIOS DEMÁS ACTIVIDADES DE SERVICIOS"/>
    <s v="Cédula de Ciudadanía"/>
    <x v="48"/>
    <s v="DANUIL SALAZAR AMAYA"/>
    <n v="1435000"/>
    <n v="9.6600000000000002E-3"/>
    <n v="17838522"/>
    <n v="13862"/>
    <n v="13862"/>
    <s v="13-01-01-DT"/>
    <s v="44-02-00"/>
    <n v="17838522"/>
    <n v="20222"/>
    <s v="NIT"/>
    <s v="899999061"/>
    <s v="BOGOTA DISTRITO CAPITAL"/>
  </r>
  <r>
    <s v="2-01-05-01-01-03-05"/>
    <s v="RETENCION ICA COMERCIAL SERVICIOS DEMÁS ACTIVIDADES DE SERVICIOS"/>
    <s v="Cédula de Ciudadanía"/>
    <x v="49"/>
    <s v="LINA LOZANO PERDOMO"/>
    <n v="2114000"/>
    <n v="9.6600000000000002E-3"/>
    <n v="17646522"/>
    <n v="20421"/>
    <n v="20421"/>
    <s v="13-01-01-DT"/>
    <s v="44-02-00"/>
    <n v="17646522"/>
    <n v="20022"/>
    <s v="NIT"/>
    <s v="899999061"/>
    <s v="BOGOTA DISTRITO CAPITAL"/>
  </r>
  <r>
    <s v="2-01-05-01-01-03-05"/>
    <s v="RETENCION ICA COMERCIAL SERVICIOS DEMÁS ACTIVIDADES DE SERVICIOS"/>
    <s v="Cédula de Ciudadanía"/>
    <x v="50"/>
    <s v="CAMILO REYES VELASCO"/>
    <n v="2160255"/>
    <n v="9.6600000000000002E-3"/>
    <n v="17432422"/>
    <n v="20868"/>
    <n v="20868"/>
    <s v="13-01-01-DT"/>
    <s v="44-02-00"/>
    <n v="17432422"/>
    <n v="16722"/>
    <s v="NIT"/>
    <s v="899999061"/>
    <s v="BOGOTA DISTRITO CAPITAL"/>
  </r>
  <r>
    <s v="2-01-05-01-01-03-05"/>
    <s v="RETENCION ICA COMERCIAL SERVICIOS DEMÁS ACTIVIDADES DE SERVICIOS"/>
    <s v="Cédula de Ciudadanía"/>
    <x v="51"/>
    <s v="MARIA HERRERA IRURITA"/>
    <n v="4535000"/>
    <n v="7.6E-3"/>
    <n v="17904222"/>
    <n v="34738"/>
    <n v="34738"/>
    <s v="13-01-01-DT"/>
    <s v="44-02-00"/>
    <n v="17904222"/>
    <n v="20822"/>
    <s v="NIT"/>
    <s v="899999061"/>
    <s v="BOGOTA DISTRITO CAPITAL"/>
  </r>
  <r>
    <s v="2-01-05-01-01-03-05"/>
    <s v="RETENCION ICA COMERCIAL SERVICIOS DEMÁS ACTIVIDADES DE SERVICIOS"/>
    <s v="Cédula de Ciudadanía"/>
    <x v="52"/>
    <s v="LAURA PARRA CLAVIJO"/>
    <n v="1620192"/>
    <n v="9.6600000000000002E-3"/>
    <n v="17450922"/>
    <n v="15651"/>
    <n v="15651"/>
    <s v="13-01-01-DT"/>
    <s v="44-02-00"/>
    <n v="17450922"/>
    <n v="17322"/>
    <s v="NIT"/>
    <s v="899999061"/>
    <s v="BOGOTA DISTRITO CAPITAL"/>
  </r>
  <r>
    <s v="2-01-05-01-01-03-05"/>
    <s v="RETENCION ICA COMERCIAL SERVICIOS DEMÁS ACTIVIDADES DE SERVICIOS"/>
    <s v="Cédula de Ciudadanía"/>
    <x v="53"/>
    <s v="MARIA DORADO CASTIBLANCO"/>
    <n v="2387000"/>
    <n v="7.6E-3"/>
    <n v="17446922"/>
    <n v="18284"/>
    <n v="18284"/>
    <s v="13-01-01-DT"/>
    <s v="44-02-00"/>
    <n v="17446922"/>
    <n v="19022"/>
    <s v="NIT"/>
    <s v="899999061"/>
    <s v="BOGOTA DISTRITO CAPITAL"/>
  </r>
  <r>
    <s v="2-01-05-01-01-03-05"/>
    <s v="RETENCION ICA COMERCIAL SERVICIOS DEMÁS ACTIVIDADES DE SERVICIOS"/>
    <s v="Cédula de Ciudadanía"/>
    <x v="54"/>
    <s v="JOSE QUEVEDO JEREZ"/>
    <n v="4050479"/>
    <n v="7.6E-3"/>
    <n v="19158922"/>
    <n v="31027"/>
    <n v="31027"/>
    <s v="13-01-01-DT"/>
    <s v="44-02-00"/>
    <n v="19158922"/>
    <n v="23022"/>
    <s v="NIT"/>
    <s v="899999061"/>
    <s v="BOGOTA DISTRITO CAPITAL"/>
  </r>
  <r>
    <s v="2-01-05-01-01-03-05"/>
    <s v="RETENCION ICA COMERCIAL SERVICIOS DEMÁS ACTIVIDADES DE SERVICIOS"/>
    <s v="Cédula de Ciudadanía"/>
    <x v="55"/>
    <s v="ANGGIE GALEANO SALCEDO"/>
    <n v="1432000"/>
    <n v="9.6600000000000002E-3"/>
    <n v="18894322"/>
    <n v="13833"/>
    <n v="13833"/>
    <s v="13-01-01-DT"/>
    <s v="44-02-00"/>
    <n v="18894322"/>
    <n v="22022"/>
    <s v="NIT"/>
    <s v="899999061"/>
    <s v="BOGOTA DISTRITO CAPITAL"/>
  </r>
  <r>
    <s v="2-01-05-01-01-03-05"/>
    <s v="RETENCION ICA COMERCIAL SERVICIOS DEMÁS ACTIVIDADES DE SERVICIOS"/>
    <s v="Cédula de Ciudadanía"/>
    <x v="56"/>
    <s v="JUAN RIVERA GUZMAN"/>
    <n v="1432000"/>
    <n v="1.1039999999999999E-2"/>
    <n v="19227922"/>
    <n v="15809"/>
    <n v="15809"/>
    <s v="13-01-01-DT"/>
    <s v="44-02-00"/>
    <n v="19227922"/>
    <n v="22122"/>
    <s v="NIT"/>
    <s v="899999061"/>
    <s v="BOGOTA DISTRITO CAPITAL"/>
  </r>
  <r>
    <s v="2-01-05-01-01-03-05"/>
    <s v="RETENCION ICA COMERCIAL SERVICIOS DEMÁS ACTIVIDADES DE SERVICIOS"/>
    <s v="Cédula de Ciudadanía"/>
    <x v="57"/>
    <s v="PAULA JARAMILLO BERNAL"/>
    <n v="4092000"/>
    <n v="7.6E-3"/>
    <n v="18819522"/>
    <n v="31345"/>
    <n v="31345"/>
    <s v="13-01-01-DT"/>
    <s v="44-02-00"/>
    <n v="18819522"/>
    <n v="21622"/>
    <s v="NIT"/>
    <s v="899999061"/>
    <s v="BOGOTA DISTRITO CAPITAL"/>
  </r>
  <r>
    <s v="2-01-05-01-01-03-05"/>
    <s v="RETENCION ICA COMERCIAL SERVICIOS DEMÁS ACTIVIDADES DE SERVICIOS"/>
    <s v="Cédula de Ciudadanía"/>
    <x v="58"/>
    <s v="PAMELA CIFUENTES RODRIGUEZ"/>
    <n v="1794000"/>
    <n v="9.6600000000000002E-3"/>
    <n v="18928122"/>
    <n v="17330"/>
    <n v="17330"/>
    <s v="13-01-01-DT"/>
    <s v="44-02-00"/>
    <n v="18928122"/>
    <n v="22222"/>
    <s v="NIT"/>
    <s v="899999061"/>
    <s v="BOGOTA DISTRITO CAPITAL"/>
  </r>
  <r>
    <s v="2-01-05-01-01-03-05"/>
    <s v="RETENCION ICA COMERCIAL SERVICIOS DEMÁS ACTIVIDADES DE SERVICIOS"/>
    <s v="Cédula de Ciudadanía"/>
    <x v="59"/>
    <s v="CARLOS CASTELLANOS MEDINA"/>
    <n v="5786399"/>
    <n v="9.6600000000000002E-3"/>
    <n v="18907922"/>
    <n v="55897"/>
    <n v="55897"/>
    <s v="13-01-01-DT"/>
    <s v="44-02-00"/>
    <n v="18907922"/>
    <n v="19722"/>
    <s v="NIT"/>
    <s v="899999061"/>
    <s v="BOGOTA DISTRITO CAPITAL"/>
  </r>
  <r>
    <s v="2-01-05-01-01-03-05"/>
    <s v="RETENCION ICA COMERCIAL SERVICIOS DEMÁS ACTIVIDADES DE SERVICIOS"/>
    <s v="Cédula de Ciudadanía"/>
    <x v="60"/>
    <s v="MIGUEL OLARTE COSSIO"/>
    <n v="2046000"/>
    <n v="9.6600000000000002E-3"/>
    <n v="18767422"/>
    <n v="19764"/>
    <n v="19764"/>
    <s v="13-01-01-DT"/>
    <s v="44-02-00"/>
    <n v="18767422"/>
    <n v="20622"/>
    <s v="NIT"/>
    <s v="899999061"/>
    <s v="BOGOTA DISTRITO CAPITAL"/>
  </r>
  <r>
    <s v="2-01-05-01-01-03-05"/>
    <s v="RETENCION ICA COMERCIAL SERVICIOS DEMÁS ACTIVIDADES DE SERVICIOS"/>
    <s v="Cédula de Ciudadanía"/>
    <x v="61"/>
    <s v="QUENA LEONEL LOAIZA"/>
    <n v="2130000"/>
    <n v="7.6E-3"/>
    <n v="18844222"/>
    <n v="16316"/>
    <n v="16316"/>
    <s v="13-01-01-DT"/>
    <s v="44-02-00"/>
    <n v="18844222"/>
    <n v="21422"/>
    <s v="NIT"/>
    <s v="899999061"/>
    <s v="BOGOTA DISTRITO CAPITAL"/>
  </r>
  <r>
    <s v="2-01-05-01-01-03-05"/>
    <s v="RETENCION ICA COMERCIAL SERVICIOS DEMÁS ACTIVIDADES DE SERVICIOS"/>
    <s v="Cédula de Ciudadanía"/>
    <x v="62"/>
    <s v="DIANA MOZO MORALES"/>
    <n v="2619000"/>
    <n v="7.6E-3"/>
    <n v="18947522"/>
    <n v="20062"/>
    <n v="20062"/>
    <s v="13-01-01-DT"/>
    <s v="44-02-00"/>
    <n v="18947522"/>
    <n v="22622"/>
    <s v="NIT"/>
    <s v="899999061"/>
    <s v="BOGOTA DISTRITO CAPITAL"/>
  </r>
  <r>
    <s v="2-01-05-01-01-03-05"/>
    <s v="RETENCION ICA COMERCIAL SERVICIOS DEMÁS ACTIVIDADES DE SERVICIOS"/>
    <s v="Cédula de Ciudadanía"/>
    <x v="63"/>
    <s v="CAMILA ACOSTA ALZATE"/>
    <n v="1420000"/>
    <n v="9.6600000000000002E-3"/>
    <n v="18801522"/>
    <n v="13717"/>
    <n v="13717"/>
    <s v="13-01-01-DT"/>
    <s v="44-02-00"/>
    <n v="18801522"/>
    <n v="21322"/>
    <s v="NIT"/>
    <s v="899999061"/>
    <s v="BOGOTA DISTRITO CAPITAL"/>
  </r>
  <r>
    <s v="2-01-05-01-01-03-05"/>
    <s v="RETENCION ICA COMERCIAL SERVICIOS DEMÁS ACTIVIDADES DE SERVICIOS"/>
    <s v="Cédula de Ciudadanía"/>
    <x v="64"/>
    <s v="JEFFERSON GALLEGO FIGUEREDO"/>
    <n v="3955000"/>
    <n v="7.6E-3"/>
    <n v="18759122"/>
    <n v="30295"/>
    <n v="30295"/>
    <s v="13-01-01-DT"/>
    <s v="44-02-00"/>
    <n v="18759122"/>
    <n v="21022"/>
    <s v="NIT"/>
    <s v="899999061"/>
    <s v="BOGOTA DISTRITO CAPITAL"/>
  </r>
  <r>
    <s v="2-01-05-01-01-03-05"/>
    <s v="RETENCION ICA COMERCIAL SERVICIOS DEMÁS ACTIVIDADES DE SERVICIOS"/>
    <s v="Cédula de Ciudadanía"/>
    <x v="65"/>
    <s v="ALEJANDRA BUITRAGO ORTEGON"/>
    <n v="2222000"/>
    <n v="9.6600000000000002E-3"/>
    <n v="18810022"/>
    <n v="21465"/>
    <n v="21465"/>
    <s v="13-01-01-DT"/>
    <s v="44-02-00"/>
    <n v="18810022"/>
    <n v="20722"/>
    <s v="NIT"/>
    <s v="899999061"/>
    <s v="BOGOTA DISTRITO CAPITAL"/>
  </r>
  <r>
    <s v="2-01-05-01-01-03-05"/>
    <s v="RETENCION ICA COMERCIAL SERVICIOS DEMÁS ACTIVIDADES DE SERVICIOS"/>
    <s v="Cédula de Ciudadanía"/>
    <x v="66"/>
    <s v="MARIA MORALES VEGA"/>
    <n v="1774496"/>
    <n v="9.6600000000000002E-3"/>
    <n v="18852222"/>
    <n v="17142"/>
    <n v="17142"/>
    <s v="13-01-01-DT"/>
    <s v="44-02-00"/>
    <n v="18852222"/>
    <n v="21722"/>
    <s v="NIT"/>
    <s v="899999061"/>
    <s v="BOGOTA DISTRITO CAPITAL"/>
  </r>
  <r>
    <s v="2-01-05-01-01-03-05"/>
    <s v="RETENCION ICA COMERCIAL SERVICIOS DEMÁS ACTIVIDADES DE SERVICIOS"/>
    <s v="Cédula de Ciudadanía"/>
    <x v="67"/>
    <s v="KAREN PALACIOS MENDEZ"/>
    <n v="1330000"/>
    <n v="7.6E-3"/>
    <n v="19149122"/>
    <n v="10188"/>
    <n v="10188"/>
    <s v="13-01-01-DT"/>
    <s v="44-02-00"/>
    <n v="19149122"/>
    <n v="22422"/>
    <s v="NIT"/>
    <s v="899999061"/>
    <s v="BOGOTA DISTRITO CAPITAL"/>
  </r>
  <r>
    <s v="2-01-05-01-01-03-05"/>
    <s v="RETENCION ICA COMERCIAL SERVICIOS DEMÁS ACTIVIDADES DE SERVICIOS"/>
    <s v="Cédula de Ciudadanía"/>
    <x v="68"/>
    <s v="MONICA ESCOBAR GUENGUE"/>
    <n v="4821999"/>
    <n v="7.6E-3"/>
    <n v="20091422"/>
    <n v="36937"/>
    <n v="36937"/>
    <s v="13-01-01-DT"/>
    <s v="44-02-00"/>
    <n v="20091422"/>
    <n v="19422"/>
    <s v="NIT"/>
    <s v="899999061"/>
    <s v="BOGOTA DISTRITO CAPITAL"/>
  </r>
  <r>
    <s v="2-01-05-01-01-03-05"/>
    <s v="RETENCION ICA COMERCIAL SERVICIOS DEMÁS ACTIVIDADES DE SERVICIOS"/>
    <s v="Cédula de Ciudadanía"/>
    <x v="69"/>
    <s v="JOSE PINEDA PINEDA"/>
    <n v="501000"/>
    <n v="9.6600000000000002E-3"/>
    <n v="20662622"/>
    <n v="4840"/>
    <n v="4840"/>
    <s v="13-01-01-DT"/>
    <s v="44-02-00"/>
    <n v="20662622"/>
    <n v="24322"/>
    <s v="NIT"/>
    <s v="899999061"/>
    <s v="BOGOTA DISTRITO CAPITAL"/>
  </r>
  <r>
    <s v="2-01-05-01-01-03-05"/>
    <s v="RETENCION ICA COMERCIAL SERVICIOS DEMÁS ACTIVIDADES DE SERVICIOS"/>
    <s v="Cédula de Ciudadanía"/>
    <x v="70"/>
    <s v="RAUL BLANCO RODRIGUEZ"/>
    <n v="2468863"/>
    <n v="9.6600000000000002E-3"/>
    <n v="20513622"/>
    <n v="23849"/>
    <n v="23849"/>
    <s v="13-01-01-DT"/>
    <s v="44-02-00"/>
    <n v="20513622"/>
    <n v="25422"/>
    <s v="NIT"/>
    <s v="899999061"/>
    <s v="BOGOTA DISTRITO CAPITAL"/>
  </r>
  <r>
    <s v="2-01-05-01-01-03-05"/>
    <s v="RETENCION ICA COMERCIAL SERVICIOS DEMÁS ACTIVIDADES DE SERVICIOS"/>
    <s v="Cédula de Ciudadanía"/>
    <x v="71"/>
    <s v="LEYDY CAPERA TIQUE"/>
    <n v="2129395"/>
    <n v="9.6600000000000002E-3"/>
    <n v="20121722"/>
    <n v="20570"/>
    <n v="20570"/>
    <s v="13-01-01-DT"/>
    <s v="44-02-00"/>
    <n v="20121722"/>
    <n v="24122"/>
    <s v="NIT"/>
    <s v="899999061"/>
    <s v="BOGOTA DISTRITO CAPITAL"/>
  </r>
  <r>
    <s v="2-01-05-01-01-03-05"/>
    <s v="RETENCION ICA COMERCIAL SERVICIOS DEMÁS ACTIVIDADES DE SERVICIOS"/>
    <s v="Cédula de Ciudadanía"/>
    <x v="72"/>
    <s v="HECTOR QUEVEDO GUTIERREZ"/>
    <n v="7502000"/>
    <n v="9.6600000000000002E-3"/>
    <n v="20094122"/>
    <n v="72469"/>
    <n v="72469"/>
    <s v="13-01-01-DT"/>
    <s v="44-02-00"/>
    <n v="20094122"/>
    <n v="23922"/>
    <s v="NIT"/>
    <s v="899999061"/>
    <s v="BOGOTA DISTRITO CAPITAL"/>
  </r>
  <r>
    <s v="2-01-05-01-01-03-05"/>
    <s v="RETENCION ICA COMERCIAL SERVICIOS DEMÁS ACTIVIDADES DE SERVICIOS"/>
    <s v="Cédula de Ciudadanía"/>
    <x v="73"/>
    <s v="MARIA CABRERA COTTE"/>
    <n v="2324000"/>
    <n v="7.6E-3"/>
    <n v="20113622"/>
    <n v="17802"/>
    <n v="17802"/>
    <s v="13-01-01-DT"/>
    <s v="44-02-00"/>
    <n v="20113622"/>
    <n v="24422"/>
    <s v="NIT"/>
    <s v="899999061"/>
    <s v="BOGOTA DISTRITO CAPITAL"/>
  </r>
  <r>
    <s v="2-01-05-01-01-03-05"/>
    <s v="RETENCION ICA COMERCIAL SERVICIOS DEMÁS ACTIVIDADES DE SERVICIOS"/>
    <s v="Cédula de Ciudadanía"/>
    <x v="74"/>
    <s v="JOULINE ROPERO PATARROYO"/>
    <n v="2455000"/>
    <n v="7.6E-3"/>
    <n v="20082522"/>
    <n v="18805"/>
    <n v="18805"/>
    <s v="13-01-01-DT"/>
    <s v="44-02-00"/>
    <n v="20082522"/>
    <n v="23822"/>
    <s v="NIT"/>
    <s v="899999061"/>
    <s v="BOGOTA DISTRITO CAPITAL"/>
  </r>
  <r>
    <s v="2-01-05-01-01-03-05"/>
    <s v="RETENCION ICA COMERCIAL SERVICIOS DEMÁS ACTIVIDADES DE SERVICIOS"/>
    <s v="Cédula de Ciudadanía"/>
    <x v="75"/>
    <s v="CARLOS NAVARRETE DUQUE"/>
    <n v="4296000"/>
    <n v="7.6E-3"/>
    <n v="20102922"/>
    <n v="32907"/>
    <n v="32907"/>
    <s v="13-01-01-DT"/>
    <s v="44-02-00"/>
    <n v="20102922"/>
    <n v="24522"/>
    <s v="NIT"/>
    <s v="899999061"/>
    <s v="BOGOTA DISTRITO CAPITAL"/>
  </r>
  <r>
    <s v="2-01-05-01-01-03-05"/>
    <s v="RETENCION ICA COMERCIAL SERVICIOS DEMÁS ACTIVIDADES DE SERVICIOS"/>
    <s v="Cédula de Ciudadanía"/>
    <x v="76"/>
    <s v="MARIA RODRIGUEZ SANCHEZ"/>
    <n v="1282000"/>
    <n v="7.6E-3"/>
    <n v="20560322"/>
    <n v="9820"/>
    <n v="9820"/>
    <s v="13-01-01-DT"/>
    <s v="44-02-00"/>
    <n v="20560322"/>
    <n v="24022"/>
    <s v="NIT"/>
    <s v="899999061"/>
    <s v="BOGOTA DISTRITO CAPITAL"/>
  </r>
  <r>
    <s v="2-01-05-01-01-03-05"/>
    <s v="RETENCION ICA COMERCIAL SERVICIOS DEMÁS ACTIVIDADES DE SERVICIOS"/>
    <s v="Cédula de Ciudadanía"/>
    <x v="77"/>
    <s v="GIOVANNA MORALES AGUIRRE"/>
    <n v="4910000"/>
    <n v="7.6E-3"/>
    <n v="20098322"/>
    <n v="37611"/>
    <n v="37611"/>
    <s v="13-01-01-DT"/>
    <s v="44-02-00"/>
    <n v="20098322"/>
    <n v="24222"/>
    <s v="NIT"/>
    <s v="899999061"/>
    <s v="BOGOTA DISTRITO CAPITAL"/>
  </r>
  <r>
    <s v="2-01-05-01-01-03-05"/>
    <s v="RETENCION ICA COMERCIAL SERVICIOS DEMÁS ACTIVIDADES DE SERVICIOS"/>
    <s v="Cédula de Ciudadanía"/>
    <x v="78"/>
    <s v="BRAYAN ROMAN MARTINEZ"/>
    <n v="1777000"/>
    <n v="7.6E-3"/>
    <n v="20137822"/>
    <n v="13612"/>
    <n v="13612"/>
    <s v="13-01-01-DT"/>
    <s v="44-02-00"/>
    <n v="20137822"/>
    <n v="19822"/>
    <s v="NIT"/>
    <s v="899999061"/>
    <s v="BOGOTA DISTRITO CAPITAL"/>
  </r>
  <r>
    <s v="2-01-05-01-01-03-05"/>
    <s v="RETENCION ICA COMERCIAL SERVICIOS DEMÁS ACTIVIDADES DE SERVICIOS"/>
    <s v="Cédula de Ciudadanía"/>
    <x v="79"/>
    <s v="PAOLA GENOY MUÑOZ"/>
    <n v="1364000"/>
    <n v="9.6600000000000002E-3"/>
    <n v="20596922"/>
    <n v="13176"/>
    <n v="13176"/>
    <s v="13-01-01-DT"/>
    <s v="44-02-00"/>
    <n v="20596922"/>
    <n v="25022"/>
    <s v="NIT"/>
    <s v="899999061"/>
    <s v="BOGOTA DISTRITO CAPITAL"/>
  </r>
  <r>
    <s v="2-01-05-01-01-03-05"/>
    <s v="RETENCION ICA COMERCIAL SERVICIOS DEMÁS ACTIVIDADES DE SERVICIOS"/>
    <s v="Cédula de Ciudadanía"/>
    <x v="80"/>
    <s v="DAVID MENDEZ VILLAMIZAR"/>
    <n v="4092000"/>
    <n v="7.6E-3"/>
    <n v="21804822"/>
    <n v="31345"/>
    <n v="31345"/>
    <s v="13-01-01-DT"/>
    <s v="44-02-00"/>
    <n v="21804822"/>
    <n v="26722"/>
    <s v="NIT"/>
    <s v="899999061"/>
    <s v="BOGOTA DISTRITO CAPITAL"/>
  </r>
  <r>
    <s v="2-01-05-01-01-03-05"/>
    <s v="RETENCION ICA COMERCIAL SERVICIOS DEMÁS ACTIVIDADES DE SERVICIOS"/>
    <s v="Cédula de Ciudadanía"/>
    <x v="81"/>
    <s v="DIANA ROMERO VARILLA"/>
    <n v="1909000"/>
    <n v="7.6E-3"/>
    <n v="21396922"/>
    <n v="14623"/>
    <n v="14623"/>
    <s v="13-01-01-DT"/>
    <s v="44-02-00"/>
    <n v="21396922"/>
    <n v="26522"/>
    <s v="NIT"/>
    <s v="899999061"/>
    <s v="BOGOTA DISTRITO CAPITAL"/>
  </r>
  <r>
    <s v="2-01-05-01-01-03-05"/>
    <s v="RETENCION ICA COMERCIAL SERVICIOS DEMÁS ACTIVIDADES DE SERVICIOS"/>
    <s v="Cédula de Ciudadanía"/>
    <x v="82"/>
    <s v="DAVID LANCHEROS ROJAS"/>
    <n v="1490000"/>
    <n v="9.6600000000000002E-3"/>
    <n v="20470022"/>
    <n v="14393"/>
    <n v="14393"/>
    <s v="13-01-01-DT"/>
    <s v="44-02-00"/>
    <n v="20470022"/>
    <n v="21222"/>
    <s v="NIT"/>
    <s v="899999061"/>
    <s v="BOGOTA DISTRITO CAPITAL"/>
  </r>
  <r>
    <s v="2-01-05-01-01-03-05"/>
    <s v="RETENCION ICA COMERCIAL SERVICIOS DEMÁS ACTIVIDADES DE SERVICIOS"/>
    <s v="Cédula de Ciudadanía"/>
    <x v="83"/>
    <s v="ERIKA PERAFAN VILLOTA"/>
    <n v="3240383"/>
    <n v="7.6E-3"/>
    <n v="21649122"/>
    <n v="24821"/>
    <n v="24821"/>
    <s v="13-01-01-DT"/>
    <s v="44-02-00"/>
    <n v="21649122"/>
    <n v="25922"/>
    <s v="NIT"/>
    <s v="899999061"/>
    <s v="BOGOTA DISTRITO CAPITAL"/>
  </r>
  <r>
    <s v="2-01-05-01-01-03-05"/>
    <s v="RETENCION ICA COMERCIAL SERVICIOS DEMÁS ACTIVIDADES DE SERVICIOS"/>
    <s v="Cédula de Ciudadanía"/>
    <x v="84"/>
    <s v="ANDRES CEDEÑO MARRUGO"/>
    <n v="6393000"/>
    <n v="7.6E-3"/>
    <n v="22639722"/>
    <n v="48970"/>
    <n v="48970"/>
    <s v="13-01-01-DT"/>
    <s v="44-02-00"/>
    <n v="22639722"/>
    <n v="27622"/>
    <s v="NIT"/>
    <s v="899999061"/>
    <s v="BOGOTA DISTRITO CAPITAL"/>
  </r>
  <r>
    <s v="2-01-05-01-01-03-05"/>
    <s v="RETENCION ICA COMERCIAL SERVICIOS DEMÁS ACTIVIDADES DE SERVICIOS"/>
    <s v="Cédula de Ciudadanía"/>
    <x v="85"/>
    <s v="JULIANA GAITAN GONZALEZ"/>
    <n v="1490000"/>
    <n v="7.6E-3"/>
    <n v="22611222"/>
    <n v="11413"/>
    <n v="11413"/>
    <s v="13-01-01-DT"/>
    <s v="44-02-00"/>
    <n v="22611222"/>
    <n v="27522"/>
    <s v="NIT"/>
    <s v="899999061"/>
    <s v="BOGOTA DISTRITO CAPITAL"/>
  </r>
  <r>
    <s v="2-01-05-01-01-03-05"/>
    <s v="RETENCION ICA COMERCIAL SERVICIOS DEMÁS ACTIVIDADES DE SERVICIOS"/>
    <s v="Cédula de Ciudadanía"/>
    <x v="86"/>
    <s v="ANDREA CRUZ ROJAS"/>
    <n v="1909000"/>
    <n v="7.6E-3"/>
    <n v="23340322"/>
    <n v="14623"/>
    <n v="14623"/>
    <s v="13-01-01-DT"/>
    <s v="44-02-00"/>
    <n v="23340322"/>
    <n v="19322"/>
    <s v="NIT"/>
    <s v="899999061"/>
    <s v="BOGOTA DISTRITO CAPITAL"/>
  </r>
  <r>
    <s v="2-01-05-01-01-03-05"/>
    <s v="RETENCION ICA COMERCIAL SERVICIOS DEMÁS ACTIVIDADES DE SERVICIOS"/>
    <s v="Cédula de Ciudadanía"/>
    <x v="87"/>
    <s v="IVAN TABORDA LEON"/>
    <n v="4859000"/>
    <n v="7.6E-3"/>
    <n v="22605622"/>
    <n v="37220"/>
    <n v="37220"/>
    <s v="13-01-01-DT"/>
    <s v="44-02-00"/>
    <n v="22605622"/>
    <n v="26822"/>
    <s v="NIT"/>
    <s v="899999061"/>
    <s v="BOGOTA DISTRITO CAPITAL"/>
  </r>
  <r>
    <s v="2-01-05-01-01-03-05"/>
    <s v="RETENCION ICA COMERCIAL SERVICIOS DEMÁS ACTIVIDADES DE SERVICIOS"/>
    <s v="Cédula de Ciudadanía"/>
    <x v="88"/>
    <s v="HELBERTH PLAZAS MOLINA"/>
    <n v="4629119"/>
    <n v="7.6E-3"/>
    <n v="23796322"/>
    <n v="35459"/>
    <n v="35459"/>
    <s v="13-01-01-DT"/>
    <s v="44-02-00"/>
    <n v="23796322"/>
    <n v="28222"/>
    <s v="NIT"/>
    <s v="899999061"/>
    <s v="BOGOTA DISTRITO CAPITAL"/>
  </r>
  <r>
    <s v="2-01-05-01-01-03-05"/>
    <s v="RETENCION ICA COMERCIAL SERVICIOS DEMÁS ACTIVIDADES DE SERVICIOS"/>
    <s v="Cédula de Ciudadanía"/>
    <x v="89"/>
    <s v="MARIA FUENTES FIGUEROA"/>
    <n v="1568000"/>
    <n v="9.6600000000000002E-3"/>
    <n v="23797322"/>
    <n v="15147"/>
    <n v="15147"/>
    <s v="13-01-01-DT"/>
    <s v="44-02-00"/>
    <n v="23797322"/>
    <n v="28022"/>
    <s v="NIT"/>
    <s v="899999061"/>
    <s v="BOGOTA DISTRITO CAPITAL"/>
  </r>
  <r>
    <s v="2-01-05-01-01-03-05"/>
    <s v="RETENCION ICA COMERCIAL SERVICIOS DEMÁS ACTIVIDADES DE SERVICIOS"/>
    <s v="Cédula de Ciudadanía"/>
    <x v="90"/>
    <s v="CARLOS CASTILLO CARRILLO"/>
    <n v="4636000"/>
    <n v="9.6600000000000002E-3"/>
    <n v="25920422"/>
    <n v="44784"/>
    <n v="44784"/>
    <s v="13-01-01-DT"/>
    <s v="44-02-00"/>
    <n v="25920422"/>
    <n v="26622"/>
    <s v="NIT"/>
    <s v="899999061"/>
    <s v="BOGOTA DISTRITO CAPITAL"/>
  </r>
  <r>
    <s v="2-01-05-01-01-03-05"/>
    <s v="RETENCION ICA COMERCIAL SERVICIOS DEMÁS ACTIVIDADES DE SERVICIOS"/>
    <s v="Cédula de Ciudadanía"/>
    <x v="91"/>
    <s v="JOSEFINA GARCES VELASCO"/>
    <n v="1825000"/>
    <n v="7.6E-3"/>
    <n v="28437822"/>
    <n v="13980"/>
    <n v="13980"/>
    <s v="13-01-01-DT"/>
    <s v="44-02-00"/>
    <n v="28437822"/>
    <n v="32122"/>
    <s v="NIT"/>
    <s v="899999061"/>
    <s v="BOGOTA DISTRITO CAPITAL"/>
  </r>
  <r>
    <s v="2-01-05-01-01-03-05"/>
    <s v="RETENCION ICA COMERCIAL SERVICIOS DEMÁS ACTIVIDADES DE SERVICIOS"/>
    <s v="Cédula de Ciudadanía"/>
    <x v="92"/>
    <s v="ERIKA SEPULVEDA ROJAS"/>
    <n v="1228000"/>
    <n v="7.6E-3"/>
    <n v="28404922"/>
    <n v="9406"/>
    <n v="9406"/>
    <s v="13-01-01-DT"/>
    <s v="44-02-00"/>
    <n v="28404922"/>
    <n v="31622"/>
    <s v="NIT"/>
    <s v="899999061"/>
    <s v="BOGOTA DISTRITO CAPITAL"/>
  </r>
  <r>
    <s v="2-01-05-01-01-03-05"/>
    <s v="RETENCION ICA COMERCIAL SERVICIOS DEMÁS ACTIVIDADES DE SERVICIOS"/>
    <s v="Cédula de Ciudadanía"/>
    <x v="93"/>
    <s v="JULIAN RUIZ SALINAS"/>
    <n v="1773000"/>
    <n v="7.6E-3"/>
    <n v="28707322"/>
    <n v="13581"/>
    <n v="13581"/>
    <s v="13-01-01-DT"/>
    <s v="44-02-00"/>
    <n v="28707322"/>
    <n v="32022"/>
    <s v="NIT"/>
    <s v="899999061"/>
    <s v="BOGOTA DISTRITO CAPITAL"/>
  </r>
  <r>
    <s v="2-01-05-01-01-03-05"/>
    <s v="RETENCION ICA COMERCIAL SERVICIOS DEMÁS ACTIVIDADES DE SERVICIOS"/>
    <s v="Cédula de Ciudadanía"/>
    <x v="94"/>
    <s v="MARIA TIRADO RAMOS"/>
    <n v="215000"/>
    <n v="7.6E-3"/>
    <n v="28737522"/>
    <n v="1647"/>
    <n v="1647"/>
    <s v="13-01-01-DT"/>
    <s v="44-02-00"/>
    <n v="28737522"/>
    <n v="36122"/>
    <s v="NIT"/>
    <s v="899999061"/>
    <s v="BOGOTA DISTRITO CAPITAL"/>
  </r>
  <r>
    <s v="2-01-05-01-01-03-05"/>
    <s v="RETENCION ICA COMERCIAL SERVICIOS DEMÁS ACTIVIDADES DE SERVICIOS"/>
    <s v="Cédula de Ciudadanía"/>
    <x v="95"/>
    <s v="HEILLY SEPULVEDA CORTES"/>
    <n v="1739000"/>
    <n v="7.6E-3"/>
    <n v="28722022"/>
    <n v="13321"/>
    <n v="13321"/>
    <s v="13-01-01-DT"/>
    <s v="44-02-00"/>
    <n v="28722022"/>
    <n v="33122"/>
    <s v="NIT"/>
    <s v="899999061"/>
    <s v="BOGOTA DISTRITO CAPITAL"/>
  </r>
  <r>
    <s v="2-01-05-01-01-03-05"/>
    <s v="RETENCION ICA COMERCIAL SERVICIOS DEMÁS ACTIVIDADES DE SERVICIOS"/>
    <s v="Cédula de Ciudadanía"/>
    <x v="96"/>
    <s v="KAREN DIAZ RESTREPO"/>
    <n v="1217000"/>
    <n v="9.6600000000000002E-3"/>
    <n v="28312422"/>
    <n v="11756"/>
    <n v="11756"/>
    <s v="13-01-01-DT"/>
    <s v="44-02-00"/>
    <n v="28312422"/>
    <n v="28922"/>
    <s v="NIT"/>
    <s v="899999061"/>
    <s v="BOGOTA DISTRITO CAPITAL"/>
  </r>
  <r>
    <s v="2-01-05-01-01-03-05"/>
    <s v="RETENCION ICA COMERCIAL SERVICIOS DEMÁS ACTIVIDADES DE SERVICIOS"/>
    <s v="Cédula de Ciudadanía"/>
    <x v="97"/>
    <s v="FRANCISCO GOMEZ ZARATE"/>
    <n v="2637000"/>
    <n v="9.6600000000000002E-3"/>
    <n v="28728922"/>
    <n v="25473"/>
    <n v="25473"/>
    <s v="13-01-01-DT"/>
    <s v="44-02-00"/>
    <n v="28728922"/>
    <n v="34422"/>
    <s v="NIT"/>
    <s v="899999061"/>
    <s v="BOGOTA DISTRITO CAPITAL"/>
  </r>
  <r>
    <s v="2-01-05-01-01-03-05"/>
    <s v="RETENCION ICA COMERCIAL SERVICIOS DEMÁS ACTIVIDADES DE SERVICIOS"/>
    <s v="Cédula de Ciudadanía"/>
    <x v="98"/>
    <s v="DIEGO TORRES VILLALOBOS"/>
    <n v="2046000"/>
    <n v="9.6600000000000002E-3"/>
    <n v="28317122"/>
    <n v="19764"/>
    <n v="19764"/>
    <s v="13-01-01-DT"/>
    <s v="44-02-00"/>
    <n v="28317122"/>
    <n v="29022"/>
    <s v="NIT"/>
    <s v="899999061"/>
    <s v="BOGOTA DISTRITO CAPITAL"/>
  </r>
  <r>
    <s v="2-01-05-01-01-03-05"/>
    <s v="RETENCION ICA COMERCIAL SERVICIOS DEMÁS ACTIVIDADES DE SERVICIOS"/>
    <s v="Cédula de Ciudadanía"/>
    <x v="99"/>
    <s v="DAVID SANTAMARIA TOBAR"/>
    <n v="2267000"/>
    <n v="7.6E-3"/>
    <n v="28397722"/>
    <n v="17365"/>
    <n v="17365"/>
    <s v="13-01-01-DT"/>
    <s v="44-02-00"/>
    <n v="28397722"/>
    <n v="31722"/>
    <s v="NIT"/>
    <s v="899999061"/>
    <s v="BOGOTA DISTRITO CAPITAL"/>
  </r>
  <r>
    <s v="2-01-05-01-01-03-05"/>
    <s v="RETENCION ICA COMERCIAL SERVICIOS DEMÁS ACTIVIDADES DE SERVICIOS"/>
    <s v="Cédula de Ciudadanía"/>
    <x v="100"/>
    <s v="LEYDI CATUMBA RINCON"/>
    <n v="955000"/>
    <n v="9.6600000000000002E-3"/>
    <n v="28272222"/>
    <n v="9225"/>
    <n v="9225"/>
    <s v="13-01-01-DT"/>
    <s v="44-02-00"/>
    <n v="28272222"/>
    <n v="30022"/>
    <s v="NIT"/>
    <s v="899999061"/>
    <s v="BOGOTA DISTRITO CAPITAL"/>
  </r>
  <r>
    <s v="2-01-05-01-01-03-05"/>
    <s v="RETENCION ICA COMERCIAL SERVICIOS DEMÁS ACTIVIDADES DE SERVICIOS"/>
    <s v="Cédula de Ciudadanía"/>
    <x v="101"/>
    <s v="DIANA VELASQUEZ VILLATE"/>
    <n v="3651000"/>
    <n v="7.6E-3"/>
    <n v="28248222"/>
    <n v="27967"/>
    <n v="27967"/>
    <s v="13-01-01-DT"/>
    <s v="44-02-00"/>
    <n v="28248222"/>
    <n v="29622"/>
    <s v="NIT"/>
    <s v="899999061"/>
    <s v="BOGOTA DISTRITO CAPITAL"/>
  </r>
  <r>
    <s v="2-01-05-01-01-03-05"/>
    <s v="RETENCION ICA COMERCIAL SERVICIOS DEMÁS ACTIVIDADES DE SERVICIOS"/>
    <s v="Cédula de Ciudadanía"/>
    <x v="102"/>
    <s v="ALEXIS MAYORGA SARMIENTO"/>
    <n v="2591000"/>
    <n v="9.6600000000000002E-3"/>
    <n v="28328022"/>
    <n v="25029"/>
    <n v="25029"/>
    <s v="13-01-01-DT"/>
    <s v="44-02-00"/>
    <n v="28328022"/>
    <n v="31122"/>
    <s v="NIT"/>
    <s v="899999061"/>
    <s v="BOGOTA DISTRITO CAPITAL"/>
  </r>
  <r>
    <s v="2-01-05-01-01-03-05"/>
    <s v="RETENCION ICA COMERCIAL SERVICIOS DEMÁS ACTIVIDADES DE SERVICIOS"/>
    <s v="Cédula de Ciudadanía"/>
    <x v="103"/>
    <s v="MARIA CORTES SIERRA"/>
    <n v="1364000"/>
    <n v="7.6E-3"/>
    <n v="28446122"/>
    <n v="10448"/>
    <n v="10448"/>
    <s v="13-01-01-DT"/>
    <s v="44-02-00"/>
    <n v="28446122"/>
    <n v="31822"/>
    <s v="NIT"/>
    <s v="899999061"/>
    <s v="BOGOTA DISTRITO CAPITAL"/>
  </r>
  <r>
    <s v="2-01-05-01-01-03-05"/>
    <s v="RETENCION ICA COMERCIAL SERVICIOS DEMÁS ACTIVIDADES DE SERVICIOS"/>
    <s v="Cédula de Ciudadanía"/>
    <x v="104"/>
    <s v="BEATRIZ MEJIA RAMIREZ"/>
    <n v="1500000"/>
    <n v="7.6E-3"/>
    <n v="28743222"/>
    <n v="11490"/>
    <n v="11490"/>
    <s v="13-01-01-DT"/>
    <s v="44-02-00"/>
    <n v="28743222"/>
    <n v="33222"/>
    <s v="NIT"/>
    <s v="899999061"/>
    <s v="BOGOTA DISTRITO CAPITAL"/>
  </r>
  <r>
    <s v="2-01-05-01-01-03-05"/>
    <s v="RETENCION ICA COMERCIAL SERVICIOS DEMÁS ACTIVIDADES DE SERVICIOS"/>
    <s v="Cédula de Ciudadanía"/>
    <x v="105"/>
    <s v="DANIELA OSORIO CASTRO"/>
    <n v="512000"/>
    <n v="7.6E-3"/>
    <n v="28620722"/>
    <n v="3922"/>
    <n v="3922"/>
    <s v="13-01-01-DT"/>
    <s v="44-02-00"/>
    <n v="28620722"/>
    <n v="33522"/>
    <s v="NIT"/>
    <s v="899999061"/>
    <s v="BOGOTA DISTRITO CAPITAL"/>
  </r>
  <r>
    <s v="2-01-05-01-01-03-05"/>
    <s v="RETENCION ICA COMERCIAL SERVICIOS DEMÁS ACTIVIDADES DE SERVICIOS"/>
    <s v="Cédula de Ciudadanía"/>
    <x v="106"/>
    <s v="PAULA RINCON CHITIVA"/>
    <n v="1125000"/>
    <n v="7.6E-3"/>
    <n v="28661022"/>
    <n v="8618"/>
    <n v="8618"/>
    <s v="13-01-01-DT"/>
    <s v="44-02-00"/>
    <n v="28661022"/>
    <n v="33722"/>
    <s v="NIT"/>
    <s v="899999061"/>
    <s v="BOGOTA DISTRITO CAPITAL"/>
  </r>
  <r>
    <s v="2-01-05-01-01-03-05"/>
    <s v="RETENCION ICA COMERCIAL SERVICIOS DEMÁS ACTIVIDADES DE SERVICIOS"/>
    <s v="Cédula de Ciudadanía"/>
    <x v="107"/>
    <s v="WILSON MARTINEZ RAMIREZ"/>
    <n v="2871000"/>
    <n v="7.6E-3"/>
    <n v="28461122"/>
    <n v="21992"/>
    <n v="21992"/>
    <s v="13-01-01-DT"/>
    <s v="44-02-00"/>
    <n v="28461122"/>
    <n v="32322"/>
    <s v="NIT"/>
    <s v="899999061"/>
    <s v="BOGOTA DISTRITO CAPITAL"/>
  </r>
  <r>
    <s v="2-01-05-01-01-03-05"/>
    <s v="RETENCION ICA COMERCIAL SERVICIOS DEMÁS ACTIVIDADES DE SERVICIOS"/>
    <s v="Cédula de Ciudadanía"/>
    <x v="108"/>
    <s v="MARIA RIVERA GONZALEZ"/>
    <n v="1790000"/>
    <n v="7.6E-3"/>
    <n v="28295922"/>
    <n v="13711"/>
    <n v="13711"/>
    <s v="13-01-01-DT"/>
    <s v="44-02-00"/>
    <n v="28295922"/>
    <n v="30222"/>
    <s v="NIT"/>
    <s v="899999061"/>
    <s v="BOGOTA DISTRITO CAPITAL"/>
  </r>
  <r>
    <s v="2-01-05-01-01-03-05"/>
    <s v="RETENCION ICA COMERCIAL SERVICIOS DEMÁS ACTIVIDADES DE SERVICIOS"/>
    <s v="Cédula de Ciudadanía"/>
    <x v="109"/>
    <s v="JUANA DURAN BERMUDEZ"/>
    <n v="933000"/>
    <n v="7.6E-3"/>
    <n v="28733822"/>
    <n v="7147"/>
    <n v="7147"/>
    <s v="13-01-01-DT"/>
    <s v="44-02-00"/>
    <n v="28733822"/>
    <n v="33922"/>
    <s v="NIT"/>
    <s v="899999061"/>
    <s v="BOGOTA DISTRITO CAPITAL"/>
  </r>
  <r>
    <s v="2-01-05-01-01-03-05"/>
    <s v="RETENCION ICA COMERCIAL SERVICIOS DEMÁS ACTIVIDADES DE SERVICIOS"/>
    <s v="Cédula de Ciudadanía"/>
    <x v="110"/>
    <s v="LINA CASTAÑO CARDENAS"/>
    <n v="3042000"/>
    <n v="4.1399999999999996E-3"/>
    <n v="28753422"/>
    <n v="12594"/>
    <n v="12594"/>
    <s v="13-01-01-DT"/>
    <s v="44-02-00"/>
    <n v="28753422"/>
    <n v="36922"/>
    <s v="NIT"/>
    <s v="899999061"/>
    <s v="BOGOTA DISTRITO CAPITAL"/>
  </r>
  <r>
    <s v="2-01-05-01-01-03-05"/>
    <s v="RETENCION ICA COMERCIAL SERVICIOS DEMÁS ACTIVIDADES DE SERVICIOS"/>
    <s v="Cédula de Ciudadanía"/>
    <x v="111"/>
    <s v="JULIAN GARCIA MURCIA"/>
    <n v="406000"/>
    <n v="9.6600000000000002E-3"/>
    <n v="28678622"/>
    <n v="3922"/>
    <n v="3922"/>
    <s v="13-01-01-DT"/>
    <s v="44-02-00"/>
    <n v="28678622"/>
    <n v="35422"/>
    <s v="NIT"/>
    <s v="899999061"/>
    <s v="BOGOTA DISTRITO CAPITAL"/>
  </r>
  <r>
    <s v="2-01-05-01-01-03-05"/>
    <s v="RETENCION ICA COMERCIAL SERVICIOS DEMÁS ACTIVIDADES DE SERVICIOS"/>
    <s v="Cédula de Ciudadanía"/>
    <x v="112"/>
    <s v="KAREN MENESES ROMERO"/>
    <n v="2046000"/>
    <n v="9.6600000000000002E-3"/>
    <n v="28301722"/>
    <n v="19764"/>
    <n v="19764"/>
    <s v="13-01-01-DT"/>
    <s v="44-02-00"/>
    <n v="28301722"/>
    <n v="31022"/>
    <s v="NIT"/>
    <s v="899999061"/>
    <s v="BOGOTA DISTRITO CAPITAL"/>
  </r>
  <r>
    <s v="2-01-05-01-01-03-05"/>
    <s v="RETENCION ICA COMERCIAL SERVICIOS DEMÁS ACTIVIDADES DE SERVICIOS"/>
    <s v="Cédula de Ciudadanía"/>
    <x v="113"/>
    <s v="NICOLAS SADOVNIK GALLEGO"/>
    <n v="1183000"/>
    <n v="1.1039999999999999E-2"/>
    <n v="28278922"/>
    <n v="13060"/>
    <n v="13060"/>
    <s v="13-01-01-DT"/>
    <s v="44-02-00"/>
    <n v="28278922"/>
    <n v="29322"/>
    <s v="NIT"/>
    <s v="899999061"/>
    <s v="BOGOTA DISTRITO CAPITAL"/>
  </r>
  <r>
    <s v="2-01-05-01-01-03-05"/>
    <s v="RETENCION ICA COMERCIAL SERVICIOS DEMÁS ACTIVIDADES DE SERVICIOS"/>
    <s v="Cédula de Ciudadanía"/>
    <x v="114"/>
    <s v="YAMILLE PARRA GOMEZ"/>
    <n v="1944000"/>
    <n v="9.6600000000000002E-3"/>
    <n v="28652322"/>
    <n v="18779"/>
    <n v="18779"/>
    <s v="13-01-01-DT"/>
    <s v="44-02-00"/>
    <n v="28652322"/>
    <n v="32522"/>
    <s v="NIT"/>
    <s v="899999061"/>
    <s v="BOGOTA DISTRITO CAPITAL"/>
  </r>
  <r>
    <s v="2-01-05-01-01-03-05"/>
    <s v="RETENCION ICA COMERCIAL SERVICIOS DEMÁS ACTIVIDADES DE SERVICIOS"/>
    <s v="Cédula de Ciudadanía"/>
    <x v="115"/>
    <s v="JONATHAN JIMENEZ AREVALO"/>
    <n v="1279000"/>
    <n v="7.6E-3"/>
    <n v="28428222"/>
    <n v="9797"/>
    <n v="9797"/>
    <s v="13-01-01-DT"/>
    <s v="44-02-00"/>
    <n v="28428222"/>
    <n v="31222"/>
    <s v="NIT"/>
    <s v="899999061"/>
    <s v="BOGOTA DISTRITO CAPITAL"/>
  </r>
  <r>
    <s v="2-01-05-01-01-03-05"/>
    <s v="RETENCION ICA COMERCIAL SERVICIOS DEMÁS ACTIVIDADES DE SERVICIOS"/>
    <s v="Cédula de Ciudadanía"/>
    <x v="116"/>
    <s v="DAVID ALVEAR RINCON"/>
    <n v="2820000"/>
    <n v="7.6E-3"/>
    <n v="28707122"/>
    <n v="21601"/>
    <n v="21601"/>
    <s v="13-01-01-DT"/>
    <s v="44-02-00"/>
    <n v="28707122"/>
    <n v="33822"/>
    <s v="NIT"/>
    <s v="899999061"/>
    <s v="BOGOTA DISTRITO CAPITAL"/>
  </r>
  <r>
    <s v="2-01-05-01-01-03-05"/>
    <s v="RETENCION ICA COMERCIAL SERVICIOS DEMÁS ACTIVIDADES DE SERVICIOS"/>
    <s v="Cédula de Ciudadanía"/>
    <x v="117"/>
    <s v="MARIA DIAZ CASTILLO"/>
    <n v="818000"/>
    <n v="7.6E-3"/>
    <n v="28428422"/>
    <n v="6266"/>
    <n v="6266"/>
    <s v="13-01-01-DT"/>
    <s v="44-02-00"/>
    <n v="28428422"/>
    <n v="30922"/>
    <s v="NIT"/>
    <s v="899999061"/>
    <s v="BOGOTA DISTRITO CAPITAL"/>
  </r>
  <r>
    <s v="2-01-05-01-01-03-05"/>
    <s v="RETENCION ICA COMERCIAL SERVICIOS DEMÁS ACTIVIDADES DE SERVICIOS"/>
    <s v="Cédula de Ciudadanía"/>
    <x v="118"/>
    <s v="FRANCISCO LARA CARRILLO"/>
    <n v="2455000"/>
    <n v="7.6E-3"/>
    <n v="28292122"/>
    <n v="18805"/>
    <n v="18805"/>
    <s v="13-01-01-DT"/>
    <s v="44-02-00"/>
    <n v="28292122"/>
    <n v="29222"/>
    <s v="NIT"/>
    <s v="899999061"/>
    <s v="BOGOTA DISTRITO CAPITAL"/>
  </r>
  <r>
    <s v="2-01-05-01-01-03-05"/>
    <s v="RETENCION ICA COMERCIAL SERVICIOS DEMÁS ACTIVIDADES DE SERVICIOS"/>
    <s v="Cédula de Ciudadanía"/>
    <x v="119"/>
    <s v="MAIRA OLAVE ORDOÑEZ"/>
    <n v="546000"/>
    <n v="7.6E-3"/>
    <n v="28286622"/>
    <n v="4182"/>
    <n v="4182"/>
    <s v="13-01-01-DT"/>
    <s v="44-02-00"/>
    <n v="28286622"/>
    <n v="29122"/>
    <s v="NIT"/>
    <s v="899999061"/>
    <s v="BOGOTA DISTRITO CAPITAL"/>
  </r>
  <r>
    <s v="2-01-05-01-01-03-05"/>
    <s v="RETENCION ICA COMERCIAL SERVICIOS DEMÁS ACTIVIDADES DE SERVICIOS"/>
    <s v="Cédula de Ciudadanía"/>
    <x v="120"/>
    <s v="YIRA ROJAS ACOSTA"/>
    <n v="2666000"/>
    <n v="1.1039999999999999E-2"/>
    <n v="28299422"/>
    <n v="29433"/>
    <n v="29433"/>
    <s v="13-01-01-DT"/>
    <s v="44-02-00"/>
    <n v="28299422"/>
    <n v="29522"/>
    <s v="NIT"/>
    <s v="899999061"/>
    <s v="BOGOTA DISTRITO CAPITAL"/>
  </r>
  <r>
    <s v="2-01-05-01-01-03-05"/>
    <s v="RETENCION ICA COMERCIAL SERVICIOS DEMÁS ACTIVIDADES DE SERVICIOS"/>
    <s v="Cédula de Ciudadanía"/>
    <x v="121"/>
    <s v="SERGIO CONTRERAS VELEZ"/>
    <n v="1432000"/>
    <n v="9.6600000000000002E-3"/>
    <n v="28321522"/>
    <n v="13833"/>
    <n v="13833"/>
    <s v="13-01-01-DT"/>
    <s v="44-02-00"/>
    <n v="28321522"/>
    <n v="30722"/>
    <s v="NIT"/>
    <s v="899999061"/>
    <s v="BOGOTA DISTRITO CAPITAL"/>
  </r>
  <r>
    <s v="2-01-05-01-01-03-05"/>
    <s v="RETENCION ICA COMERCIAL SERVICIOS DEMÁS ACTIVIDADES DE SERVICIOS"/>
    <s v="Cédula de Ciudadanía"/>
    <x v="122"/>
    <s v="LAURA PACHON PASTRAN"/>
    <n v="933000"/>
    <n v="7.6E-3"/>
    <n v="28798922"/>
    <n v="7147"/>
    <n v="7147"/>
    <s v="13-01-01-DT"/>
    <s v="44-02-00"/>
    <n v="28798922"/>
    <n v="34022"/>
    <s v="NIT"/>
    <s v="899999061"/>
    <s v="BOGOTA DISTRITO CAPITAL"/>
  </r>
  <r>
    <s v="2-01-05-01-01-03-05"/>
    <s v="RETENCION ICA COMERCIAL SERVICIOS DEMÁS ACTIVIDADES DE SERVICIOS"/>
    <s v="Cédula de Ciudadanía"/>
    <x v="123"/>
    <s v="MARIA MARTINEZ"/>
    <n v="887248"/>
    <n v="7.6E-3"/>
    <n v="28743922"/>
    <n v="6796"/>
    <n v="6796"/>
    <s v="13-01-01-DT"/>
    <s v="44-02-00"/>
    <n v="28743922"/>
    <n v="36022"/>
    <s v="NIT"/>
    <s v="899999061"/>
    <s v="BOGOTA DISTRITO CAPITAL"/>
  </r>
  <r>
    <s v="2-01-05-01-01-03-05"/>
    <s v="RETENCION ICA COMERCIAL SERVICIOS DEMÁS ACTIVIDADES DE SERVICIOS"/>
    <s v="Cédula de Ciudadanía"/>
    <x v="124"/>
    <s v="ELENA AMBROSI TURBAY"/>
    <n v="4126000"/>
    <n v="7.6E-3"/>
    <n v="28816022"/>
    <n v="31605"/>
    <n v="31605"/>
    <s v="13-01-01-DT"/>
    <s v="44-02-00"/>
    <n v="28816022"/>
    <n v="33022"/>
    <s v="NIT"/>
    <s v="899999061"/>
    <s v="BOGOTA DISTRITO CAPITAL"/>
  </r>
  <r>
    <s v="2-01-05-01-01-03-05"/>
    <s v="RETENCION ICA COMERCIAL SERVICIOS DEMÁS ACTIVIDADES DE SERVICIOS"/>
    <s v="Cédula de Ciudadanía"/>
    <x v="7"/>
    <s v="MARIA HERRERA CHACON"/>
    <n v="1014000"/>
    <n v="7.6E-3"/>
    <n v="28723822"/>
    <n v="7767"/>
    <n v="7767"/>
    <s v="13-01-01-DT"/>
    <s v="44-02-00"/>
    <n v="28723822"/>
    <n v="35522"/>
    <s v="NIT"/>
    <s v="899999061"/>
    <s v="BOGOTA DISTRITO CAPITAL"/>
  </r>
  <r>
    <s v="2-01-05-01-01-03-05"/>
    <s v="RETENCION ICA COMERCIAL SERVICIOS DEMÁS ACTIVIDADES DE SERVICIOS"/>
    <s v="Cédula de Ciudadanía"/>
    <x v="125"/>
    <s v="TATIANA MENDEZ GIL"/>
    <n v="4262000"/>
    <n v="7.6E-3"/>
    <n v="28362922"/>
    <n v="32647"/>
    <n v="32647"/>
    <s v="13-01-01-DT"/>
    <s v="44-02-00"/>
    <n v="28362922"/>
    <n v="30522"/>
    <s v="NIT"/>
    <s v="899999061"/>
    <s v="BOGOTA DISTRITO CAPITAL"/>
  </r>
  <r>
    <s v="2-01-05-01-01-03-05"/>
    <s v="RETENCION ICA COMERCIAL SERVICIOS DEMÁS ACTIVIDADES DE SERVICIOS"/>
    <s v="Cédula de Ciudadanía"/>
    <x v="126"/>
    <s v="LUISA VIATELA LOZANO"/>
    <n v="682000"/>
    <n v="9.6600000000000002E-3"/>
    <n v="28296322"/>
    <n v="6588"/>
    <n v="6588"/>
    <s v="13-01-01-DT"/>
    <s v="44-02-00"/>
    <n v="28296322"/>
    <n v="29422"/>
    <s v="NIT"/>
    <s v="899999061"/>
    <s v="BOGOTA DISTRITO CAPITAL"/>
  </r>
  <r>
    <s v="2-01-05-01-01-03-05"/>
    <s v="RETENCION ICA COMERCIAL SERVICIOS DEMÁS ACTIVIDADES DE SERVICIOS"/>
    <s v="Cédula de Ciudadanía"/>
    <x v="127"/>
    <s v="CHRISTIAN VILLEGAS SOLIS"/>
    <n v="1228000"/>
    <n v="7.6E-3"/>
    <n v="28304122"/>
    <n v="9406"/>
    <n v="9406"/>
    <s v="13-01-01-DT"/>
    <s v="44-02-00"/>
    <n v="28304122"/>
    <n v="30322"/>
    <s v="NIT"/>
    <s v="899999061"/>
    <s v="BOGOTA DISTRITO CAPITAL"/>
  </r>
  <r>
    <s v="2-01-05-01-01-03-05"/>
    <s v="RETENCION ICA COMERCIAL SERVICIOS DEMÁS ACTIVIDADES DE SERVICIOS"/>
    <s v="Cédula de Extranjería"/>
    <x v="128"/>
    <s v="VICTORIA CAMACHO OCHOA"/>
    <n v="3580000"/>
    <n v="9.6600000000000002E-3"/>
    <n v="28455622"/>
    <n v="34583"/>
    <n v="34583"/>
    <s v="13-01-01-DT"/>
    <s v="44-02-00"/>
    <n v="28455622"/>
    <n v="31422"/>
    <s v="NIT"/>
    <s v="899999061"/>
    <s v="BOGOTA DISTRITO CAPITAL"/>
  </r>
  <r>
    <s v="2-01-05-01-01-03-05"/>
    <s v="RETENCION ICA COMERCIAL SERVICIOS DEMÁS ACTIVIDADES DE SERVICIOS"/>
    <s v="Cédula de Ciudadanía"/>
    <x v="129"/>
    <s v="CARLOS ESPEJO GARCIA"/>
    <n v="1500000"/>
    <n v="9.6600000000000002E-3"/>
    <n v="28788922"/>
    <n v="14490"/>
    <n v="14490"/>
    <s v="13-01-01-DT"/>
    <s v="44-02-00"/>
    <n v="28788922"/>
    <n v="32922"/>
    <s v="NIT"/>
    <s v="899999061"/>
    <s v="BOGOTA DISTRITO CAPITAL"/>
  </r>
  <r>
    <s v="2-01-05-01-01-03-05"/>
    <s v="RETENCION ICA COMERCIAL SERVICIOS DEMÁS ACTIVIDADES DE SERVICIOS"/>
    <s v="Cédula de Ciudadanía"/>
    <x v="130"/>
    <s v="JULIO ROMERO SANABRIA"/>
    <n v="2387000"/>
    <n v="9.6600000000000002E-3"/>
    <n v="28625822"/>
    <n v="23058"/>
    <n v="23058"/>
    <s v="13-01-01-DT"/>
    <s v="44-02-00"/>
    <n v="28625822"/>
    <n v="32622"/>
    <s v="NIT"/>
    <s v="899999061"/>
    <s v="BOGOTA DISTRITO CAPITAL"/>
  </r>
  <r>
    <s v="2-01-05-01-01-03-05"/>
    <s v="RETENCION ICA COMERCIAL SERVICIOS DEMÁS ACTIVIDADES DE SERVICIOS"/>
    <s v="Cédula de Ciudadanía"/>
    <x v="131"/>
    <s v="JUANA SALDARRIAGA ROMERO"/>
    <n v="2864000"/>
    <n v="7.6E-3"/>
    <n v="28309522"/>
    <n v="21938"/>
    <n v="21938"/>
    <s v="13-01-01-DT"/>
    <s v="44-02-00"/>
    <n v="28309522"/>
    <n v="30422"/>
    <s v="NIT"/>
    <s v="899999061"/>
    <s v="BOGOTA DISTRITO CAPITAL"/>
  </r>
  <r>
    <s v="2-01-05-01-01-03-05"/>
    <s v="RETENCION ICA COMERCIAL SERVICIOS DEMÁS ACTIVIDADES DE SERVICIOS"/>
    <s v="Cédula de Ciudadanía"/>
    <x v="132"/>
    <s v="DAVID VILLEGAS BERNAL"/>
    <n v="546000"/>
    <n v="7.6E-3"/>
    <n v="28481522"/>
    <n v="4182"/>
    <n v="4182"/>
    <s v="13-01-01-DT"/>
    <s v="44-02-00"/>
    <n v="28481522"/>
    <n v="31522"/>
    <s v="NIT"/>
    <s v="899999061"/>
    <s v="BOGOTA DISTRITO CAPITAL"/>
  </r>
  <r>
    <s v="2-01-05-01-01-03-05"/>
    <s v="RETENCION ICA COMERCIAL SERVICIOS DEMÁS ACTIVIDADES DE SERVICIOS"/>
    <s v="Cédula de Ciudadanía"/>
    <x v="133"/>
    <s v="DIANA HORTUA HORTUA"/>
    <n v="1773000"/>
    <n v="7.6E-3"/>
    <n v="28286122"/>
    <n v="13581"/>
    <n v="13581"/>
    <s v="13-01-01-DT"/>
    <s v="44-02-00"/>
    <n v="28286122"/>
    <n v="30122"/>
    <s v="NIT"/>
    <s v="899999061"/>
    <s v="BOGOTA DISTRITO CAPITAL"/>
  </r>
  <r>
    <s v="2-01-05-01-01-03-05"/>
    <s v="RETENCION ICA COMERCIAL SERVICIOS DEMÁS ACTIVIDADES DE SERVICIOS"/>
    <s v="Cédula de Ciudadanía"/>
    <x v="134"/>
    <s v="NESTOR PARRA CACERES"/>
    <n v="1364000"/>
    <n v="7.6E-3"/>
    <n v="28257922"/>
    <n v="10448"/>
    <n v="10448"/>
    <s v="13-01-01-DT"/>
    <s v="44-02-00"/>
    <n v="28257922"/>
    <n v="29822"/>
    <s v="NIT"/>
    <s v="899999061"/>
    <s v="BOGOTA DISTRITO CAPITAL"/>
  </r>
  <r>
    <s v="2-01-05-01-01-03-05"/>
    <s v="RETENCION ICA COMERCIAL SERVICIOS DEMÁS ACTIVIDADES DE SERVICIOS"/>
    <s v="Cédula de Ciudadanía"/>
    <x v="135"/>
    <s v="Sara Padilla Vivero"/>
    <n v="818000"/>
    <n v="7.6E-3"/>
    <n v="28658722"/>
    <n v="6266"/>
    <n v="6266"/>
    <s v="13-01-01-DT"/>
    <s v="44-02-00"/>
    <n v="28658722"/>
    <n v="32422"/>
    <s v="NIT"/>
    <s v="899999061"/>
    <s v="BOGOTA DISTRITO CAPITAL"/>
  </r>
  <r>
    <s v="2-01-05-01-01-03-05"/>
    <s v="RETENCION ICA COMERCIAL SERVICIOS DEMÁS ACTIVIDADES DE SERVICIOS"/>
    <s v="Cédula de Ciudadanía"/>
    <x v="136"/>
    <s v="IDAIRA ORTEGA FIGUEROA"/>
    <n v="1909000"/>
    <n v="9.6600000000000002E-3"/>
    <n v="28765222"/>
    <n v="18441"/>
    <n v="18441"/>
    <s v="13-01-01-DT"/>
    <s v="44-02-00"/>
    <n v="28765222"/>
    <n v="33422"/>
    <s v="NIT"/>
    <s v="899999061"/>
    <s v="BOGOTA DISTRITO CAPITAL"/>
  </r>
  <r>
    <s v="2-01-05-01-01-03-05"/>
    <s v="RETENCION ICA COMERCIAL SERVICIOS DEMÁS ACTIVIDADES DE SERVICIOS"/>
    <s v="Cédula de Ciudadanía"/>
    <x v="137"/>
    <s v="JAVIER RUIZ MORENO"/>
    <n v="1388736"/>
    <n v="9.6600000000000002E-3"/>
    <n v="28351722"/>
    <n v="13415"/>
    <n v="13415"/>
    <s v="13-01-01-DT"/>
    <s v="44-02-00"/>
    <n v="28351722"/>
    <n v="31322"/>
    <s v="NIT"/>
    <s v="899999061"/>
    <s v="BOGOTA DISTRITO CAPITAL"/>
  </r>
  <r>
    <s v="2-01-05-01-01-03-05"/>
    <s v="RETENCION ICA COMERCIAL SERVICIOS DEMÁS ACTIVIDADES DE SERVICIOS"/>
    <s v="Cédula de Ciudadanía"/>
    <x v="138"/>
    <s v="JOSE RODRIGUEZ DONCEL"/>
    <n v="2455000"/>
    <n v="7.6E-3"/>
    <n v="28682522"/>
    <n v="18805"/>
    <n v="18805"/>
    <s v="13-01-01-DT"/>
    <s v="44-02-00"/>
    <n v="28682522"/>
    <n v="33322"/>
    <s v="NIT"/>
    <s v="899999061"/>
    <s v="BOGOTA DISTRITO CAPITAL"/>
  </r>
  <r>
    <s v="2-01-05-01-01-03-05"/>
    <s v="RETENCION ICA COMERCIAL SERVICIOS DEMÁS ACTIVIDADES DE SERVICIOS"/>
    <s v="Cédula de Ciudadanía"/>
    <x v="139"/>
    <s v="Jean Caicedo vargas"/>
    <n v="1637000"/>
    <n v="7.6E-3"/>
    <n v="28805322"/>
    <n v="12539"/>
    <n v="12539"/>
    <s v="13-01-01-DT"/>
    <s v="44-02-00"/>
    <n v="28805322"/>
    <n v="32822"/>
    <s v="NIT"/>
    <s v="899999061"/>
    <s v="BOGOTA DISTRITO CAPITAL"/>
  </r>
  <r>
    <s v="2-01-05-01-01-03-05"/>
    <s v="RETENCION ICA COMERCIAL SERVICIOS DEMÁS ACTIVIDADES DE SERVICIOS"/>
    <s v="Cédula de Ciudadanía"/>
    <x v="140"/>
    <s v="FLORA SINISTERRA RUIZ"/>
    <n v="1230000"/>
    <n v="7.6E-3"/>
    <n v="29541922"/>
    <n v="9422"/>
    <n v="9422"/>
    <s v="13-01-01-DT"/>
    <s v="44-02-00"/>
    <n v="29541922"/>
    <n v="41422"/>
    <s v="NIT"/>
    <s v="899999061"/>
    <s v="BOGOTA DISTRITO CAPITAL"/>
  </r>
  <r>
    <s v="2-01-05-01-01-03-05"/>
    <s v="RETENCION ICA COMERCIAL SERVICIOS DEMÁS ACTIVIDADES DE SERVICIOS"/>
    <s v="Cédula de Ciudadanía"/>
    <x v="141"/>
    <s v="LAURA POSADA ORJUELA"/>
    <n v="3324000"/>
    <n v="7.6E-3"/>
    <n v="29856722"/>
    <n v="25462"/>
    <n v="25462"/>
    <s v="13-01-01-DT"/>
    <s v="44-02-00"/>
    <n v="29856722"/>
    <n v="45722"/>
    <s v="NIT"/>
    <s v="899999061"/>
    <s v="BOGOTA DISTRITO CAPITAL"/>
  </r>
  <r>
    <s v="2-01-05-01-01-03-05"/>
    <s v="RETENCION ICA COMERCIAL SERVICIOS DEMÁS ACTIVIDADES DE SERVICIOS"/>
    <s v="Cédula de Ciudadanía"/>
    <x v="142"/>
    <s v="GABRIELA GARCIA AGUILAR"/>
    <n v="614000"/>
    <n v="9.6600000000000002E-3"/>
    <n v="29536622"/>
    <n v="5931"/>
    <n v="5931"/>
    <s v="13-01-01-DT"/>
    <s v="44-02-00"/>
    <n v="29536622"/>
    <n v="41322"/>
    <s v="NIT"/>
    <s v="899999061"/>
    <s v="BOGOTA DISTRITO CAPITAL"/>
  </r>
  <r>
    <s v="2-01-05-01-01-03-05"/>
    <s v="RETENCION ICA COMERCIAL SERVICIOS DEMÁS ACTIVIDADES DE SERVICIOS"/>
    <s v="Cédula de Ciudadanía"/>
    <x v="143"/>
    <s v="MARCELA RIVERA OSPINA"/>
    <n v="1446600"/>
    <n v="7.6E-3"/>
    <n v="29565222"/>
    <n v="11081"/>
    <n v="11081"/>
    <s v="13-01-01-DT"/>
    <s v="44-02-00"/>
    <n v="29565222"/>
    <n v="43422"/>
    <s v="NIT"/>
    <s v="899999061"/>
    <s v="BOGOTA DISTRITO CAPITAL"/>
  </r>
  <r>
    <s v="2-01-05-01-01-03-05"/>
    <s v="RETENCION ICA COMERCIAL SERVICIOS DEMÁS ACTIVIDADES DE SERVICIOS"/>
    <s v="Cédula de Ciudadanía"/>
    <x v="144"/>
    <s v="JOHN RODRIGUEZ MORENO"/>
    <n v="1183000"/>
    <n v="9.6600000000000002E-3"/>
    <n v="30013822"/>
    <n v="11428"/>
    <n v="11428"/>
    <s v="13-01-01-DT"/>
    <s v="44-02-00"/>
    <n v="30013822"/>
    <n v="43822"/>
    <s v="NIT"/>
    <s v="899999061"/>
    <s v="BOGOTA DISTRITO CAPITAL"/>
  </r>
  <r>
    <s v="2-01-05-01-01-03-05"/>
    <s v="RETENCION ICA COMERCIAL SERVICIOS DEMÁS ACTIVIDADES DE SERVICIOS"/>
    <s v="Cédula de Ciudadanía"/>
    <x v="145"/>
    <s v="JUAN PEREZ CAMACHO"/>
    <n v="2046000"/>
    <n v="7.6E-3"/>
    <n v="29652422"/>
    <n v="15672"/>
    <n v="15672"/>
    <s v="13-01-01-DT"/>
    <s v="44-02-00"/>
    <n v="29652422"/>
    <n v="35922"/>
    <s v="NIT"/>
    <s v="899999061"/>
    <s v="BOGOTA DISTRITO CAPITAL"/>
  </r>
  <r>
    <s v="2-01-05-01-01-03-05"/>
    <s v="RETENCION ICA COMERCIAL SERVICIOS DEMÁS ACTIVIDADES DE SERVICIOS"/>
    <s v="Cédula de Ciudadanía"/>
    <x v="146"/>
    <s v="CESAR GARCIA GARZON"/>
    <n v="1435000"/>
    <n v="9.6600000000000002E-3"/>
    <n v="29444122"/>
    <n v="13862"/>
    <n v="13862"/>
    <s v="13-01-01-DT"/>
    <s v="44-02-00"/>
    <n v="29444122"/>
    <n v="34222"/>
    <s v="NIT"/>
    <s v="899999061"/>
    <s v="BOGOTA DISTRITO CAPITAL"/>
  </r>
  <r>
    <s v="2-01-05-01-01-03-05"/>
    <s v="RETENCION ICA COMERCIAL SERVICIOS DEMÁS ACTIVIDADES DE SERVICIOS"/>
    <s v="Cédula de Ciudadanía"/>
    <x v="147"/>
    <s v="ADRIANA VERA AGUILERA"/>
    <n v="2660000"/>
    <n v="7.6E-3"/>
    <n v="29566222"/>
    <n v="20376"/>
    <n v="20376"/>
    <s v="13-01-01-DT"/>
    <s v="44-02-00"/>
    <n v="29566222"/>
    <n v="36522"/>
    <s v="NIT"/>
    <s v="899999061"/>
    <s v="BOGOTA DISTRITO CAPITAL"/>
  </r>
  <r>
    <s v="2-01-05-01-01-03-05"/>
    <s v="RETENCION ICA COMERCIAL SERVICIOS DEMÁS ACTIVIDADES DE SERVICIOS"/>
    <s v="Cédula de Ciudadanía"/>
    <x v="148"/>
    <s v="CAMILO PEREZ NOVOA"/>
    <n v="682000"/>
    <n v="7.6E-3"/>
    <n v="29999522"/>
    <n v="5224"/>
    <n v="5224"/>
    <s v="13-01-01-DT"/>
    <s v="44-02-00"/>
    <n v="29999522"/>
    <n v="43222"/>
    <s v="NIT"/>
    <s v="899999061"/>
    <s v="BOGOTA DISTRITO CAPITAL"/>
  </r>
  <r>
    <s v="2-01-05-01-01-03-05"/>
    <s v="RETENCION ICA COMERCIAL SERVICIOS DEMÁS ACTIVIDADES DE SERVICIOS"/>
    <s v="Cédula de Ciudadanía"/>
    <x v="149"/>
    <s v="PAULA MORENO PINZON"/>
    <n v="3332000"/>
    <n v="7.6E-3"/>
    <n v="29880422"/>
    <n v="25523"/>
    <n v="25523"/>
    <s v="13-01-01-DT"/>
    <s v="44-02-00"/>
    <n v="29880422"/>
    <n v="44222"/>
    <s v="NIT"/>
    <s v="899999061"/>
    <s v="BOGOTA DISTRITO CAPITAL"/>
  </r>
  <r>
    <s v="2-01-05-01-01-03-05"/>
    <s v="RETENCION ICA COMERCIAL SERVICIOS DEMÁS ACTIVIDADES DE SERVICIOS"/>
    <s v="Cédula de Ciudadanía"/>
    <x v="150"/>
    <s v="VALENTINA GOMEZ CALDERON"/>
    <n v="1432000"/>
    <n v="7.6E-3"/>
    <n v="29466622"/>
    <n v="10969"/>
    <n v="10969"/>
    <s v="13-01-01-DT"/>
    <s v="44-02-00"/>
    <n v="29466622"/>
    <n v="38222"/>
    <s v="NIT"/>
    <s v="899999061"/>
    <s v="BOGOTA DISTRITO CAPITAL"/>
  </r>
  <r>
    <s v="2-01-05-01-01-03-05"/>
    <s v="RETENCION ICA COMERCIAL SERVICIOS DEMÁS ACTIVIDADES DE SERVICIOS"/>
    <s v="Cédula de Ciudadanía"/>
    <x v="151"/>
    <s v="MARIA PEÑA SARMIENTO"/>
    <n v="1534000"/>
    <n v="7.6E-3"/>
    <n v="29621322"/>
    <n v="11750"/>
    <n v="11750"/>
    <s v="13-01-01-DT"/>
    <s v="44-02-00"/>
    <n v="29621322"/>
    <n v="40922"/>
    <s v="NIT"/>
    <s v="899999061"/>
    <s v="BOGOTA DISTRITO CAPITAL"/>
  </r>
  <r>
    <s v="2-01-05-01-01-03-05"/>
    <s v="RETENCION ICA COMERCIAL SERVICIOS DEMÁS ACTIVIDADES DE SERVICIOS"/>
    <s v="Cédula de Ciudadanía"/>
    <x v="152"/>
    <s v="OLGA CORZO VELASQUEZ"/>
    <n v="3589000"/>
    <n v="7.6E-3"/>
    <n v="29552422"/>
    <n v="27492"/>
    <n v="27492"/>
    <s v="13-01-01-DT"/>
    <s v="44-02-00"/>
    <n v="29552422"/>
    <n v="43722"/>
    <s v="NIT"/>
    <s v="899999061"/>
    <s v="BOGOTA DISTRITO CAPITAL"/>
  </r>
  <r>
    <s v="2-01-05-01-01-03-05"/>
    <s v="RETENCION ICA COMERCIAL SERVICIOS DEMÁS ACTIVIDADES DE SERVICIOS"/>
    <s v="Cédula de Ciudadanía"/>
    <x v="153"/>
    <s v="KATERINA TINJACA URIZA"/>
    <n v="3069000"/>
    <n v="9.6600000000000002E-3"/>
    <n v="29488722"/>
    <n v="29647"/>
    <n v="29647"/>
    <s v="13-01-01-DT"/>
    <s v="44-02-00"/>
    <n v="29488722"/>
    <n v="39422"/>
    <s v="NIT"/>
    <s v="899999061"/>
    <s v="BOGOTA DISTRITO CAPITAL"/>
  </r>
  <r>
    <s v="2-01-05-01-01-03-05"/>
    <s v="RETENCION ICA COMERCIAL SERVICIOS DEMÁS ACTIVIDADES DE SERVICIOS"/>
    <s v="Cédula de Ciudadanía"/>
    <x v="154"/>
    <s v="JOSE DELGADILLO CASTRO"/>
    <n v="2216000"/>
    <n v="9.6600000000000002E-3"/>
    <n v="29995022"/>
    <n v="21407"/>
    <n v="21407"/>
    <s v="13-01-01-DT"/>
    <s v="44-02-00"/>
    <n v="29995022"/>
    <n v="44622"/>
    <s v="NIT"/>
    <s v="899999061"/>
    <s v="BOGOTA DISTRITO CAPITAL"/>
  </r>
  <r>
    <s v="2-01-05-01-01-03-05"/>
    <s v="RETENCION ICA COMERCIAL SERVICIOS DEMÁS ACTIVIDADES DE SERVICIOS"/>
    <s v="Cédula de Ciudadanía"/>
    <x v="155"/>
    <s v="MARITZA LOAIZA ROJAS"/>
    <n v="409000"/>
    <n v="7.6E-3"/>
    <n v="29489522"/>
    <n v="3133"/>
    <n v="3133"/>
    <s v="13-01-01-DT"/>
    <s v="44-02-00"/>
    <n v="29489522"/>
    <n v="38622"/>
    <s v="NIT"/>
    <s v="899999061"/>
    <s v="BOGOTA DISTRITO CAPITAL"/>
  </r>
  <r>
    <s v="2-01-05-01-01-03-05"/>
    <s v="RETENCION ICA COMERCIAL SERVICIOS DEMÁS ACTIVIDADES DE SERVICIOS"/>
    <s v="Cédula de Ciudadanía"/>
    <x v="156"/>
    <s v="WILLIAM GUERRERO RODRÍGUEZ"/>
    <n v="1534000"/>
    <n v="7.6E-3"/>
    <n v="29524222"/>
    <n v="11750"/>
    <n v="11750"/>
    <s v="13-01-01-DT"/>
    <s v="44-02-00"/>
    <n v="29524222"/>
    <n v="40122"/>
    <s v="NIT"/>
    <s v="899999061"/>
    <s v="BOGOTA DISTRITO CAPITAL"/>
  </r>
  <r>
    <s v="2-01-05-01-01-03-05"/>
    <s v="RETENCION ICA COMERCIAL SERVICIOS DEMÁS ACTIVIDADES DE SERVICIOS"/>
    <s v="Cédula de Ciudadanía"/>
    <x v="157"/>
    <s v="LAURA CORTES CARRILLO"/>
    <n v="1432000"/>
    <n v="7.6E-3"/>
    <n v="29476622"/>
    <n v="10969"/>
    <n v="10969"/>
    <s v="13-01-01-DT"/>
    <s v="44-02-00"/>
    <n v="29476622"/>
    <n v="42822"/>
    <s v="NIT"/>
    <s v="899999061"/>
    <s v="BOGOTA DISTRITO CAPITAL"/>
  </r>
  <r>
    <s v="2-01-05-01-01-03-05"/>
    <s v="RETENCION ICA COMERCIAL SERVICIOS DEMÁS ACTIVIDADES DE SERVICIOS"/>
    <s v="Cédula de Ciudadanía"/>
    <x v="158"/>
    <s v="RUGELES DE NARVAEZ"/>
    <n v="1193000"/>
    <n v="9.6600000000000002E-3"/>
    <n v="29560222"/>
    <n v="11524"/>
    <n v="11524"/>
    <s v="13-01-01-DT"/>
    <s v="44-02-00"/>
    <n v="29560222"/>
    <n v="41822"/>
    <s v="NIT"/>
    <s v="899999061"/>
    <s v="BOGOTA DISTRITO CAPITAL"/>
  </r>
  <r>
    <s v="2-01-05-01-01-03-05"/>
    <s v="RETENCION ICA COMERCIAL SERVICIOS DEMÁS ACTIVIDADES DE SERVICIOS"/>
    <s v="Cédula de Ciudadanía"/>
    <x v="159"/>
    <s v="LUIS CASTRO PEREZ"/>
    <n v="716000"/>
    <n v="7.6E-3"/>
    <n v="29589322"/>
    <n v="5485"/>
    <n v="5485"/>
    <s v="13-01-01-DT"/>
    <s v="44-02-00"/>
    <n v="29589322"/>
    <n v="38922"/>
    <s v="NIT"/>
    <s v="899999061"/>
    <s v="BOGOTA DISTRITO CAPITAL"/>
  </r>
  <r>
    <s v="2-01-05-01-01-03-05"/>
    <s v="RETENCION ICA COMERCIAL SERVICIOS DEMÁS ACTIVIDADES DE SERVICIOS"/>
    <s v="Cédula de Ciudadanía"/>
    <x v="160"/>
    <s v="LAURA ZAMBRANO MONROY"/>
    <n v="213000"/>
    <n v="9.6600000000000002E-3"/>
    <n v="29507322"/>
    <n v="2058"/>
    <n v="2058"/>
    <s v="13-01-01-DT"/>
    <s v="44-02-00"/>
    <n v="29507322"/>
    <n v="40422"/>
    <s v="NIT"/>
    <s v="899999061"/>
    <s v="BOGOTA DISTRITO CAPITAL"/>
  </r>
  <r>
    <s v="2-01-05-01-01-03-05"/>
    <s v="RETENCION ICA COMERCIAL SERVICIOS DEMÁS ACTIVIDADES DE SERVICIOS"/>
    <s v="Cédula de Ciudadanía"/>
    <x v="20"/>
    <s v="LILIANA PANTOJA ROJAS"/>
    <n v="2557000"/>
    <n v="7.6E-3"/>
    <n v="29422722"/>
    <n v="19587"/>
    <n v="19587"/>
    <s v="13-01-01-DT"/>
    <s v="44-02-00"/>
    <n v="29422722"/>
    <n v="36622"/>
    <s v="NIT"/>
    <s v="899999061"/>
    <s v="BOGOTA DISTRITO CAPITAL"/>
  </r>
  <r>
    <s v="2-01-05-01-01-03-05"/>
    <s v="RETENCION ICA COMERCIAL SERVICIOS DEMÁS ACTIVIDADES DE SERVICIOS"/>
    <s v="Cédula de Ciudadanía"/>
    <x v="161"/>
    <s v="LAURA PALACIO QUIROGA"/>
    <n v="430000"/>
    <n v="9.6600000000000002E-3"/>
    <n v="29478322"/>
    <n v="4154"/>
    <n v="4154"/>
    <s v="13-01-01-DT"/>
    <s v="44-02-00"/>
    <n v="29478322"/>
    <n v="38422"/>
    <s v="NIT"/>
    <s v="899999061"/>
    <s v="BOGOTA DISTRITO CAPITAL"/>
  </r>
  <r>
    <s v="2-01-05-01-01-03-05"/>
    <s v="RETENCION ICA COMERCIAL SERVICIOS DEMÁS ACTIVIDADES DE SERVICIOS"/>
    <s v="Cédula de Ciudadanía"/>
    <x v="162"/>
    <s v="CRISTIAN BARRERA ROBAYO"/>
    <n v="1002000"/>
    <n v="7.6E-3"/>
    <n v="29628922"/>
    <n v="7675"/>
    <n v="7675"/>
    <s v="13-01-01-DT"/>
    <s v="44-02-00"/>
    <n v="29628922"/>
    <n v="41022"/>
    <s v="NIT"/>
    <s v="899999061"/>
    <s v="BOGOTA DISTRITO CAPITAL"/>
  </r>
  <r>
    <s v="2-01-05-01-01-03-05"/>
    <s v="RETENCION ICA COMERCIAL SERVICIOS DEMÁS ACTIVIDADES DE SERVICIOS"/>
    <s v="Cédula de Ciudadanía"/>
    <x v="163"/>
    <s v="MARIA RINCON ALONSO"/>
    <n v="3478000"/>
    <n v="7.6E-3"/>
    <n v="29435822"/>
    <n v="26641"/>
    <n v="26641"/>
    <s v="13-01-01-DT"/>
    <s v="44-02-00"/>
    <n v="29435822"/>
    <n v="37422"/>
    <s v="NIT"/>
    <s v="899999061"/>
    <s v="BOGOTA DISTRITO CAPITAL"/>
  </r>
  <r>
    <s v="2-01-05-01-01-03-05"/>
    <s v="RETENCION ICA COMERCIAL SERVICIOS DEMÁS ACTIVIDADES DE SERVICIOS"/>
    <s v="NIT"/>
    <x v="164"/>
    <s v="SUBATOURS SAS"/>
    <n v="5024908"/>
    <n v="9.6600000000000002E-3"/>
    <n v="29552522"/>
    <n v="48541"/>
    <n v="48541"/>
    <s v="13-01-01-DT"/>
    <s v="44-02-00"/>
    <n v="29552522"/>
    <n v="42122"/>
    <s v="NIT"/>
    <s v="899999061"/>
    <s v="BOGOTA DISTRITO CAPITAL"/>
  </r>
  <r>
    <s v="2-01-05-01-01-03-05"/>
    <s v="RETENCION ICA COMERCIAL SERVICIOS DEMÁS ACTIVIDADES DE SERVICIOS"/>
    <s v="Cédula de Ciudadanía"/>
    <x v="165"/>
    <s v="JENNY RIVERA BURGOS"/>
    <n v="1279000"/>
    <n v="9.6600000000000002E-3"/>
    <n v="29633322"/>
    <n v="12355"/>
    <n v="12355"/>
    <s v="13-01-01-DT"/>
    <s v="44-02-00"/>
    <n v="29633322"/>
    <n v="41122"/>
    <s v="NIT"/>
    <s v="899999061"/>
    <s v="BOGOTA DISTRITO CAPITAL"/>
  </r>
  <r>
    <s v="2-01-05-01-01-03-05"/>
    <s v="RETENCION ICA COMERCIAL SERVICIOS DEMÁS ACTIVIDADES DE SERVICIOS"/>
    <s v="Cédula de Ciudadanía"/>
    <x v="166"/>
    <s v="CRISTHIAN PAEZ PARRA"/>
    <n v="716000"/>
    <n v="7.6E-3"/>
    <n v="29562422"/>
    <n v="5485"/>
    <n v="5485"/>
    <s v="13-01-01-DT"/>
    <s v="44-02-00"/>
    <n v="29562422"/>
    <n v="42022"/>
    <s v="NIT"/>
    <s v="899999061"/>
    <s v="BOGOTA DISTRITO CAPITAL"/>
  </r>
  <r>
    <s v="2-01-05-01-01-03-05"/>
    <s v="RETENCION ICA COMERCIAL SERVICIOS DEMÁS ACTIVIDADES DE SERVICIOS"/>
    <s v="Cédula de Ciudadanía"/>
    <x v="167"/>
    <s v="JESSICA LEAL GAMBA"/>
    <n v="955000"/>
    <n v="7.6E-3"/>
    <n v="29839322"/>
    <n v="7315"/>
    <n v="7315"/>
    <s v="13-01-01-DT"/>
    <s v="44-02-00"/>
    <n v="29839322"/>
    <n v="44322"/>
    <s v="NIT"/>
    <s v="899999061"/>
    <s v="BOGOTA DISTRITO CAPITAL"/>
  </r>
  <r>
    <s v="2-01-05-01-01-03-05"/>
    <s v="RETENCION ICA COMERCIAL SERVICIOS DEMÁS ACTIVIDADES DE SERVICIOS"/>
    <s v="Cédula de Ciudadanía"/>
    <x v="168"/>
    <s v="LARIZA PIZANO ROJAS"/>
    <n v="2970351"/>
    <n v="7.6E-3"/>
    <n v="29945222"/>
    <n v="22753"/>
    <n v="22753"/>
    <s v="13-01-01-DT"/>
    <s v="44-02-00"/>
    <n v="29945222"/>
    <n v="44722"/>
    <s v="NIT"/>
    <s v="899999061"/>
    <s v="BOGOTA DISTRITO CAPITAL"/>
  </r>
  <r>
    <s v="2-01-05-01-01-03-05"/>
    <s v="RETENCION ICA COMERCIAL SERVICIOS DEMÁS ACTIVIDADES DE SERVICIOS"/>
    <s v="Cédula de Ciudadanía"/>
    <x v="169"/>
    <s v="SEBASTIAN ZULETA HENRIQUEZ"/>
    <n v="2864000"/>
    <n v="7.6E-3"/>
    <n v="29408222"/>
    <n v="21938"/>
    <n v="21938"/>
    <s v="13-01-01-DT"/>
    <s v="44-02-00"/>
    <n v="29408222"/>
    <n v="36422"/>
    <s v="NIT"/>
    <s v="899999061"/>
    <s v="BOGOTA DISTRITO CAPITAL"/>
  </r>
  <r>
    <s v="2-01-05-01-01-03-05"/>
    <s v="RETENCION ICA COMERCIAL SERVICIOS DEMÁS ACTIVIDADES DE SERVICIOS"/>
    <s v="Cédula de Ciudadanía"/>
    <x v="170"/>
    <s v="LEYDY ROMERO GOMEZ"/>
    <n v="409000"/>
    <n v="9.6600000000000002E-3"/>
    <n v="30006922"/>
    <n v="3951"/>
    <n v="3951"/>
    <s v="13-01-01-DT"/>
    <s v="44-02-00"/>
    <n v="30006922"/>
    <n v="39022"/>
    <s v="NIT"/>
    <s v="899999061"/>
    <s v="BOGOTA DISTRITO CAPITAL"/>
  </r>
  <r>
    <s v="2-01-05-01-01-03-05"/>
    <s v="RETENCION ICA COMERCIAL SERVICIOS DEMÁS ACTIVIDADES DE SERVICIOS"/>
    <s v="Cédula de Ciudadanía"/>
    <x v="171"/>
    <s v="MARIA COTE ACOSTA"/>
    <n v="1134134"/>
    <n v="7.6E-3"/>
    <n v="29869422"/>
    <n v="8687"/>
    <n v="8687"/>
    <s v="13-01-01-DT"/>
    <s v="44-02-00"/>
    <n v="29869422"/>
    <n v="45422"/>
    <s v="NIT"/>
    <s v="899999061"/>
    <s v="BOGOTA DISTRITO CAPITAL"/>
  </r>
  <r>
    <s v="2-01-05-01-01-03-05"/>
    <s v="RETENCION ICA COMERCIAL SERVICIOS DEMÁS ACTIVIDADES DE SERVICIOS"/>
    <s v="Cédula de Ciudadanía"/>
    <x v="172"/>
    <s v="MATEO MORALES CALLEJAS"/>
    <n v="2557000"/>
    <n v="7.6E-3"/>
    <n v="29573522"/>
    <n v="19587"/>
    <n v="19587"/>
    <s v="13-01-01-DT"/>
    <s v="44-02-00"/>
    <n v="29573522"/>
    <n v="43522"/>
    <s v="NIT"/>
    <s v="899999061"/>
    <s v="BOGOTA DISTRITO CAPITAL"/>
  </r>
  <r>
    <s v="2-01-05-01-01-03-05"/>
    <s v="RETENCION ICA COMERCIAL SERVICIOS DEMÁS ACTIVIDADES DE SERVICIOS"/>
    <s v="Cédula de Ciudadanía"/>
    <x v="173"/>
    <s v="NANCY MACIAS AYALA"/>
    <n v="3580000"/>
    <n v="7.6E-3"/>
    <n v="29564122"/>
    <n v="27423"/>
    <n v="27423"/>
    <s v="13-01-01-DT"/>
    <s v="44-02-00"/>
    <n v="29564122"/>
    <n v="35322"/>
    <s v="NIT"/>
    <s v="899999061"/>
    <s v="BOGOTA DISTRITO CAPITAL"/>
  </r>
  <r>
    <s v="2-01-05-01-01-03-05"/>
    <s v="RETENCION ICA COMERCIAL SERVICIOS DEMÁS ACTIVIDADES DE SERVICIOS"/>
    <s v="Cédula de Ciudadanía"/>
    <x v="174"/>
    <s v="NATALIA ESCOBAR SABOGAL"/>
    <n v="2820000"/>
    <n v="7.6E-3"/>
    <n v="29425222"/>
    <n v="21601"/>
    <n v="21601"/>
    <s v="13-01-01-DT"/>
    <s v="44-02-00"/>
    <n v="29425222"/>
    <n v="36222"/>
    <s v="NIT"/>
    <s v="899999061"/>
    <s v="BOGOTA DISTRITO CAPITAL"/>
  </r>
  <r>
    <s v="2-01-05-01-01-03-05"/>
    <s v="RETENCION ICA COMERCIAL SERVICIOS DEMÁS ACTIVIDADES DE SERVICIOS"/>
    <s v="Cédula de Ciudadanía"/>
    <x v="175"/>
    <s v="ADRIAN VILLA DAVILA"/>
    <n v="2563000"/>
    <n v="7.6E-3"/>
    <n v="29409822"/>
    <n v="19633"/>
    <n v="19633"/>
    <s v="13-01-01-DT"/>
    <s v="44-02-00"/>
    <n v="29409822"/>
    <n v="39322"/>
    <s v="NIT"/>
    <s v="899999061"/>
    <s v="BOGOTA DISTRITO CAPITAL"/>
  </r>
  <r>
    <s v="2-01-05-01-01-03-05"/>
    <s v="RETENCION ICA COMERCIAL SERVICIOS DEMÁS ACTIVIDADES DE SERVICIOS"/>
    <s v="Cédula de Ciudadanía"/>
    <x v="176"/>
    <s v="ANDREA CORREA PERDOMO"/>
    <n v="682000"/>
    <n v="7.6E-3"/>
    <n v="29638322"/>
    <n v="5224"/>
    <n v="5224"/>
    <s v="13-01-01-DT"/>
    <s v="44-02-00"/>
    <n v="29638322"/>
    <n v="31922"/>
    <s v="NIT"/>
    <s v="899999061"/>
    <s v="BOGOTA DISTRITO CAPITAL"/>
  </r>
  <r>
    <s v="2-01-05-01-01-03-05"/>
    <s v="RETENCION ICA COMERCIAL SERVICIOS DEMÁS ACTIVIDADES DE SERVICIOS"/>
    <s v="Cédula de Ciudadanía"/>
    <x v="177"/>
    <s v="JULIAN PEÑA AGUDELO"/>
    <n v="1023000"/>
    <n v="7.6E-3"/>
    <n v="29385822"/>
    <n v="7836"/>
    <n v="7836"/>
    <s v="13-01-01-DT"/>
    <s v="44-02-00"/>
    <n v="29385822"/>
    <n v="35222"/>
    <s v="NIT"/>
    <s v="899999061"/>
    <s v="BOGOTA DISTRITO CAPITAL"/>
  </r>
  <r>
    <s v="2-01-05-01-01-03-05"/>
    <s v="RETENCION ICA COMERCIAL SERVICIOS DEMÁS ACTIVIDADES DE SERVICIOS"/>
    <s v="Cédula de Ciudadanía"/>
    <x v="178"/>
    <s v="LEONARDO PARRA PUENTES"/>
    <n v="1432000"/>
    <n v="7.6E-3"/>
    <n v="29866822"/>
    <n v="10969"/>
    <n v="10969"/>
    <s v="13-01-01-DT"/>
    <s v="44-02-00"/>
    <n v="29866822"/>
    <n v="43122"/>
    <s v="NIT"/>
    <s v="899999061"/>
    <s v="BOGOTA DISTRITO CAPITAL"/>
  </r>
  <r>
    <s v="2-01-05-01-01-03-05"/>
    <s v="RETENCION ICA COMERCIAL SERVICIOS DEMÁS ACTIVIDADES DE SERVICIOS"/>
    <s v="Cédula de Ciudadanía"/>
    <x v="179"/>
    <s v="ESTEBAN ESPINOSA MARTINEZ"/>
    <n v="3478000"/>
    <n v="9.6600000000000002E-3"/>
    <n v="29585422"/>
    <n v="33597"/>
    <n v="33597"/>
    <s v="13-01-01-DT"/>
    <s v="44-02-00"/>
    <n v="29585422"/>
    <n v="34522"/>
    <s v="NIT"/>
    <s v="899999061"/>
    <s v="BOGOTA DISTRITO CAPITAL"/>
  </r>
  <r>
    <s v="2-01-05-01-01-03-05"/>
    <s v="RETENCION ICA COMERCIAL SERVICIOS DEMÁS ACTIVIDADES DE SERVICIOS"/>
    <s v="Cédula de Ciudadanía"/>
    <x v="180"/>
    <s v="SAMMY SANCHEZ GARAVITO"/>
    <n v="1014000"/>
    <n v="7.6E-3"/>
    <n v="29859822"/>
    <n v="7767"/>
    <n v="7767"/>
    <s v="13-01-01-DT"/>
    <s v="44-02-00"/>
    <n v="29859822"/>
    <n v="44522"/>
    <s v="NIT"/>
    <s v="899999061"/>
    <s v="BOGOTA DISTRITO CAPITAL"/>
  </r>
  <r>
    <s v="2-01-05-01-01-03-05"/>
    <s v="RETENCION ICA COMERCIAL SERVICIOS DEMÁS ACTIVIDADES DE SERVICIOS"/>
    <s v="Cédula de Ciudadanía"/>
    <x v="181"/>
    <s v="CAMILO RODRIGUEZ FONSECA"/>
    <n v="1023000"/>
    <n v="7.6E-3"/>
    <n v="29677022"/>
    <n v="7836"/>
    <n v="7836"/>
    <s v="13-01-01-DT"/>
    <s v="44-02-00"/>
    <n v="29677022"/>
    <n v="44822"/>
    <s v="NIT"/>
    <s v="899999061"/>
    <s v="BOGOTA DISTRITO CAPITAL"/>
  </r>
  <r>
    <s v="2-01-05-01-01-03-05"/>
    <s v="RETENCION ICA COMERCIAL SERVICIOS DEMÁS ACTIVIDADES DE SERVICIOS"/>
    <s v="Cédula de Ciudadanía"/>
    <x v="182"/>
    <s v="GISEL CUNCANCHON BARBOSA"/>
    <n v="2728000"/>
    <n v="9.6600000000000002E-3"/>
    <n v="29416122"/>
    <n v="26352"/>
    <n v="26352"/>
    <s v="13-01-01-DT"/>
    <s v="44-02-00"/>
    <n v="29416122"/>
    <n v="38322"/>
    <s v="NIT"/>
    <s v="899999061"/>
    <s v="BOGOTA DISTRITO CAPITAL"/>
  </r>
  <r>
    <s v="2-01-05-01-01-03-05"/>
    <s v="RETENCION ICA COMERCIAL SERVICIOS DEMÁS ACTIVIDADES DE SERVICIOS"/>
    <s v="Cédula de Ciudadanía"/>
    <x v="183"/>
    <s v="OSCAR MONTERO DE LA ROSA"/>
    <n v="1282000"/>
    <n v="7.6E-3"/>
    <n v="29580822"/>
    <n v="9820"/>
    <n v="9820"/>
    <s v="13-01-01-DT"/>
    <s v="44-02-00"/>
    <n v="29580822"/>
    <n v="37722"/>
    <s v="NIT"/>
    <s v="899999061"/>
    <s v="BOGOTA DISTRITO CAPITAL"/>
  </r>
  <r>
    <s v="2-01-05-01-01-03-05"/>
    <s v="RETENCION ICA COMERCIAL SERVICIOS DEMÁS ACTIVIDADES DE SERVICIOS"/>
    <s v="Cédula de Ciudadanía"/>
    <x v="184"/>
    <s v="MARIA PEREZ ORDOÑEZ"/>
    <n v="1374000"/>
    <n v="6.8999999999999999E-3"/>
    <n v="30019122"/>
    <n v="9481"/>
    <n v="9481"/>
    <s v="13-01-01-DT"/>
    <s v="44-02-00"/>
    <n v="30019122"/>
    <n v="45022"/>
    <s v="NIT"/>
    <s v="899999061"/>
    <s v="BOGOTA DISTRITO CAPITAL"/>
  </r>
  <r>
    <s v="2-01-05-01-01-03-05"/>
    <s v="RETENCION ICA COMERCIAL SERVICIOS DEMÁS ACTIVIDADES DE SERVICIOS"/>
    <s v="Cédula de Ciudadanía"/>
    <x v="185"/>
    <s v="DANIEL ORTEGA ORTEGA"/>
    <n v="1268000"/>
    <n v="7.6E-3"/>
    <n v="29875722"/>
    <n v="9713"/>
    <n v="9713"/>
    <s v="13-01-01-DT"/>
    <s v="44-02-00"/>
    <n v="29875722"/>
    <n v="45122"/>
    <s v="NIT"/>
    <s v="899999061"/>
    <s v="BOGOTA DISTRITO CAPITAL"/>
  </r>
  <r>
    <s v="2-01-05-01-01-03-05"/>
    <s v="RETENCION ICA COMERCIAL SERVICIOS DEMÁS ACTIVIDADES DE SERVICIOS"/>
    <s v="Cédula de Ciudadanía"/>
    <x v="186"/>
    <s v="MERLY CALDERON TRIVIÑO"/>
    <n v="2728000"/>
    <n v="7.6E-3"/>
    <n v="29467122"/>
    <n v="20896"/>
    <n v="20896"/>
    <s v="13-01-01-DT"/>
    <s v="44-02-00"/>
    <n v="29467122"/>
    <n v="42622"/>
    <s v="NIT"/>
    <s v="899999061"/>
    <s v="BOGOTA DISTRITO CAPITAL"/>
  </r>
  <r>
    <s v="2-01-05-01-01-03-05"/>
    <s v="RETENCION ICA COMERCIAL SERVICIOS DEMÁS ACTIVIDADES DE SERVICIOS"/>
    <s v="Cédula de Ciudadanía"/>
    <x v="187"/>
    <s v="MARIA NEIRA NIÑO"/>
    <n v="682000"/>
    <n v="9.6600000000000002E-3"/>
    <n v="29532822"/>
    <n v="6588"/>
    <n v="6588"/>
    <s v="13-01-01-DT"/>
    <s v="44-02-00"/>
    <n v="29532822"/>
    <n v="40722"/>
    <s v="NIT"/>
    <s v="899999061"/>
    <s v="BOGOTA DISTRITO CAPITAL"/>
  </r>
  <r>
    <s v="2-01-05-01-01-03-05"/>
    <s v="RETENCION ICA COMERCIAL SERVICIOS DEMÁS ACTIVIDADES DE SERVICIOS"/>
    <s v="Cédula de Ciudadanía"/>
    <x v="13"/>
    <s v="DAIANA TORRES NÚÑEZ"/>
    <n v="767000"/>
    <n v="7.6E-3"/>
    <n v="29692122"/>
    <n v="5875"/>
    <n v="5875"/>
    <s v="13-01-01-DT"/>
    <s v="44-02-00"/>
    <n v="29692122"/>
    <n v="42922"/>
    <s v="NIT"/>
    <s v="899999061"/>
    <s v="BOGOTA DISTRITO CAPITAL"/>
  </r>
  <r>
    <s v="2-01-05-01-01-03-05"/>
    <s v="RETENCION ICA COMERCIAL SERVICIOS DEMÁS ACTIVIDADES DE SERVICIOS"/>
    <s v="Cédula de Ciudadanía"/>
    <x v="188"/>
    <s v="DAVID ORDOÑEZ NARVAEZ"/>
    <n v="955000"/>
    <n v="7.6E-3"/>
    <n v="29506022"/>
    <n v="7315"/>
    <n v="7315"/>
    <s v="13-01-01-DT"/>
    <s v="44-02-00"/>
    <n v="29506022"/>
    <n v="39922"/>
    <s v="NIT"/>
    <s v="899999061"/>
    <s v="BOGOTA DISTRITO CAPITAL"/>
  </r>
  <r>
    <s v="2-01-05-01-01-03-05"/>
    <s v="RETENCION ICA COMERCIAL SERVICIOS DEMÁS ACTIVIDADES DE SERVICIOS"/>
    <s v="Cédula de Ciudadanía"/>
    <x v="189"/>
    <s v="LUIS ESCOBEDO DAVID"/>
    <n v="4244000"/>
    <n v="7.6E-3"/>
    <n v="29723822"/>
    <n v="32509"/>
    <n v="32509"/>
    <s v="13-01-01-DT"/>
    <s v="44-02-00"/>
    <n v="29723822"/>
    <n v="34722"/>
    <s v="NIT"/>
    <s v="899999061"/>
    <s v="BOGOTA DISTRITO CAPITAL"/>
  </r>
  <r>
    <s v="2-01-05-01-01-03-05"/>
    <s v="RETENCION ICA COMERCIAL SERVICIOS DEMÁS ACTIVIDADES DE SERVICIOS"/>
    <s v="Cédula de Ciudadanía"/>
    <x v="190"/>
    <s v="JULY CASTRO HERNANDEZ"/>
    <n v="682000"/>
    <n v="9.6600000000000002E-3"/>
    <n v="29562222"/>
    <n v="6588"/>
    <n v="6588"/>
    <s v="13-01-01-DT"/>
    <s v="44-02-00"/>
    <n v="29562222"/>
    <n v="36322"/>
    <s v="NIT"/>
    <s v="899999061"/>
    <s v="BOGOTA DISTRITO CAPITAL"/>
  </r>
  <r>
    <s v="2-01-05-01-01-03-05"/>
    <s v="RETENCION ICA COMERCIAL SERVICIOS DEMÁS ACTIVIDADES DE SERVICIOS"/>
    <s v="Cédula de Ciudadanía"/>
    <x v="191"/>
    <s v="ANGELICA CANTOR MOLINA"/>
    <n v="1230000"/>
    <n v="9.6600000000000002E-3"/>
    <n v="29434422"/>
    <n v="11882"/>
    <n v="11882"/>
    <s v="13-01-01-DT"/>
    <s v="44-02-00"/>
    <n v="29434422"/>
    <n v="35622"/>
    <s v="NIT"/>
    <s v="899999061"/>
    <s v="BOGOTA DISTRITO CAPITAL"/>
  </r>
  <r>
    <s v="2-01-05-01-01-03-05"/>
    <s v="RETENCION ICA COMERCIAL SERVICIOS DEMÁS ACTIVIDADES DE SERVICIOS"/>
    <s v="Cédula de Ciudadanía"/>
    <x v="192"/>
    <s v="SILVIA MEJIA MARTINEZ"/>
    <n v="215000"/>
    <n v="7.6E-3"/>
    <n v="30061822"/>
    <n v="1647"/>
    <n v="1647"/>
    <s v="13-01-01-DT"/>
    <s v="44-02-00"/>
    <n v="30061822"/>
    <n v="43622"/>
    <s v="NIT"/>
    <s v="899999061"/>
    <s v="BOGOTA DISTRITO CAPITAL"/>
  </r>
  <r>
    <s v="2-01-05-01-01-03-05"/>
    <s v="RETENCION ICA COMERCIAL SERVICIOS DEMÁS ACTIVIDADES DE SERVICIOS"/>
    <s v="Cédula de Ciudadanía"/>
    <x v="193"/>
    <s v="ELVIS ROJAS RODRIGUEZ"/>
    <n v="1125000"/>
    <n v="7.6E-3"/>
    <n v="29603822"/>
    <n v="8618"/>
    <n v="8618"/>
    <s v="13-01-01-DT"/>
    <s v="44-02-00"/>
    <n v="29603822"/>
    <n v="39222"/>
    <s v="NIT"/>
    <s v="899999061"/>
    <s v="BOGOTA DISTRITO CAPITAL"/>
  </r>
  <r>
    <s v="2-01-05-01-01-03-05"/>
    <s v="RETENCION ICA COMERCIAL SERVICIOS DEMÁS ACTIVIDADES DE SERVICIOS"/>
    <s v="Cédula de Ciudadanía"/>
    <x v="194"/>
    <s v="OSCAR GUERRERO HURTADO"/>
    <n v="546000"/>
    <n v="7.6E-3"/>
    <n v="29699922"/>
    <n v="4182"/>
    <n v="4182"/>
    <s v="13-01-01-DT"/>
    <s v="44-02-00"/>
    <n v="29699922"/>
    <n v="39722"/>
    <s v="NIT"/>
    <s v="899999061"/>
    <s v="BOGOTA DISTRITO CAPITAL"/>
  </r>
  <r>
    <s v="2-01-05-01-01-03-05"/>
    <s v="RETENCION ICA COMERCIAL SERVICIOS DEMÁS ACTIVIDADES DE SERVICIOS"/>
    <s v="Cédula de Ciudadanía"/>
    <x v="195"/>
    <s v="FELIX CORREDOR BENITEZ"/>
    <n v="3076000"/>
    <n v="1.1039999999999999E-2"/>
    <n v="29556822"/>
    <n v="33959"/>
    <n v="33959"/>
    <s v="13-01-01-DT"/>
    <s v="44-02-00"/>
    <n v="29556822"/>
    <n v="38822"/>
    <s v="NIT"/>
    <s v="899999061"/>
    <s v="BOGOTA DISTRITO CAPITAL"/>
  </r>
  <r>
    <s v="2-01-05-01-01-03-05"/>
    <s v="RETENCION ICA COMERCIAL SERVICIOS DEMÁS ACTIVIDADES DE SERVICIOS"/>
    <s v="Cédula de Ciudadanía"/>
    <x v="196"/>
    <s v="CARLOS SANTACRUZ ZAMBRANO"/>
    <n v="767000"/>
    <n v="7.6E-3"/>
    <n v="29547322"/>
    <n v="5875"/>
    <n v="5875"/>
    <s v="13-01-01-DT"/>
    <s v="44-02-00"/>
    <n v="29547322"/>
    <n v="40822"/>
    <s v="NIT"/>
    <s v="899999061"/>
    <s v="BOGOTA DISTRITO CAPITAL"/>
  </r>
  <r>
    <s v="2-01-05-01-01-03-05"/>
    <s v="RETENCION ICA COMERCIAL SERVICIOS DEMÁS ACTIVIDADES DE SERVICIOS"/>
    <s v="Cédula de Ciudadanía"/>
    <x v="197"/>
    <s v="ALEXA OSPINA BLANCO"/>
    <n v="2660000"/>
    <n v="7.6E-3"/>
    <n v="29744422"/>
    <n v="20376"/>
    <n v="20376"/>
    <s v="13-01-01-DT"/>
    <s v="44-02-00"/>
    <n v="29744422"/>
    <n v="43022"/>
    <s v="NIT"/>
    <s v="899999061"/>
    <s v="BOGOTA DISTRITO CAPITAL"/>
  </r>
  <r>
    <s v="2-01-05-01-01-03-05"/>
    <s v="RETENCION ICA COMERCIAL SERVICIOS DEMÁS ACTIVIDADES DE SERVICIOS"/>
    <s v="Cédula de Ciudadanía"/>
    <x v="198"/>
    <s v="CARMEN CASSERES HENRY"/>
    <n v="2314560"/>
    <n v="7.6E-3"/>
    <n v="29848422"/>
    <n v="17730"/>
    <n v="17730"/>
    <s v="13-01-01-DT"/>
    <s v="44-02-00"/>
    <n v="29848422"/>
    <n v="45222"/>
    <s v="NIT"/>
    <s v="899999061"/>
    <s v="BOGOTA DISTRITO CAPITAL"/>
  </r>
  <r>
    <s v="2-01-05-01-01-03-05"/>
    <s v="RETENCION ICA COMERCIAL SERVICIOS DEMÁS ACTIVIDADES DE SERVICIOS"/>
    <s v="Cédula de Ciudadanía"/>
    <x v="199"/>
    <s v="SERGIO PINILLA RIVEROS"/>
    <n v="1875000"/>
    <n v="9.6600000000000002E-3"/>
    <n v="29514422"/>
    <n v="18113"/>
    <n v="18113"/>
    <s v="13-01-01-DT"/>
    <s v="44-02-00"/>
    <n v="29514422"/>
    <n v="40022"/>
    <s v="NIT"/>
    <s v="899999061"/>
    <s v="BOGOTA DISTRITO CAPITAL"/>
  </r>
  <r>
    <s v="2-01-05-01-01-03-05"/>
    <s v="RETENCION ICA COMERCIAL SERVICIOS DEMÁS ACTIVIDADES DE SERVICIOS"/>
    <s v="Cédula de Ciudadanía"/>
    <x v="200"/>
    <s v="LAURA GOMEZ PEÑA"/>
    <n v="682000"/>
    <n v="7.6E-3"/>
    <n v="29569022"/>
    <n v="5224"/>
    <n v="5224"/>
    <s v="13-01-01-DT"/>
    <s v="44-02-00"/>
    <n v="29569022"/>
    <n v="37322"/>
    <s v="NIT"/>
    <s v="899999061"/>
    <s v="BOGOTA DISTRITO CAPITAL"/>
  </r>
  <r>
    <s v="2-01-05-01-01-03-05"/>
    <s v="RETENCION ICA COMERCIAL SERVICIOS DEMÁS ACTIVIDADES DE SERVICIOS"/>
    <s v="Cédula de Ciudadanía"/>
    <x v="201"/>
    <s v="CARLOS CORTES LOMBANA"/>
    <n v="286000"/>
    <n v="9.6600000000000002E-3"/>
    <n v="29759122"/>
    <n v="2763"/>
    <n v="2763"/>
    <s v="13-01-01-DT"/>
    <s v="44-02-00"/>
    <n v="29759122"/>
    <n v="43922"/>
    <s v="NIT"/>
    <s v="899999061"/>
    <s v="BOGOTA DISTRITO CAPITAL"/>
  </r>
  <r>
    <s v="2-01-05-01-01-03-05"/>
    <s v="RETENCION ICA COMERCIAL SERVICIOS DEMÁS ACTIVIDADES DE SERVICIOS"/>
    <s v="Cédula de Ciudadanía"/>
    <x v="202"/>
    <s v="LUZ BERNAL MUÑOZ"/>
    <n v="4347000"/>
    <n v="9.6600000000000002E-3"/>
    <n v="29668622"/>
    <n v="41992"/>
    <n v="41992"/>
    <s v="13-01-01-DT"/>
    <s v="44-02-00"/>
    <n v="29668622"/>
    <n v="34822"/>
    <s v="NIT"/>
    <s v="899999061"/>
    <s v="BOGOTA DISTRITO CAPITAL"/>
  </r>
  <r>
    <s v="2-01-05-01-01-03-05"/>
    <s v="RETENCION ICA COMERCIAL SERVICIOS DEMÁS ACTIVIDADES DE SERVICIOS"/>
    <s v="Cédula de Ciudadanía"/>
    <x v="203"/>
    <s v="SANTIAGO GALLEGO FRANCO"/>
    <n v="1193000"/>
    <n v="9.6600000000000002E-3"/>
    <n v="29576922"/>
    <n v="11524"/>
    <n v="11524"/>
    <s v="13-01-01-DT"/>
    <s v="44-02-00"/>
    <n v="29576922"/>
    <n v="37622"/>
    <s v="NIT"/>
    <s v="899999061"/>
    <s v="BOGOTA DISTRITO CAPITAL"/>
  </r>
  <r>
    <s v="2-01-05-01-01-03-05"/>
    <s v="RETENCION ICA COMERCIAL SERVICIOS DEMÁS ACTIVIDADES DE SERVICIOS"/>
    <s v="Cédula de Ciudadanía"/>
    <x v="204"/>
    <s v="JAIME MONCAYO RODRIGUEZ"/>
    <n v="2251000"/>
    <n v="9.6600000000000002E-3"/>
    <n v="29559922"/>
    <n v="21745"/>
    <n v="21745"/>
    <s v="13-01-01-DT"/>
    <s v="44-02-00"/>
    <n v="29559922"/>
    <n v="34122"/>
    <s v="NIT"/>
    <s v="899999061"/>
    <s v="BOGOTA DISTRITO CAPITAL"/>
  </r>
  <r>
    <s v="2-01-05-01-01-03-05"/>
    <s v="RETENCION ICA COMERCIAL SERVICIOS DEMÁS ACTIVIDADES DE SERVICIOS"/>
    <s v="Cédula de Ciudadanía"/>
    <x v="205"/>
    <s v="SILVIA AYALA JOYA"/>
    <n v="767000"/>
    <n v="7.6E-3"/>
    <n v="30038622"/>
    <n v="5875"/>
    <n v="5875"/>
    <s v="13-01-01-DT"/>
    <s v="44-02-00"/>
    <n v="30038622"/>
    <n v="44022"/>
    <s v="NIT"/>
    <s v="899999061"/>
    <s v="BOGOTA DISTRITO CAPITAL"/>
  </r>
  <r>
    <s v="2-01-05-01-01-03-05"/>
    <s v="RETENCION ICA COMERCIAL SERVICIOS DEMÁS ACTIVIDADES DE SERVICIOS"/>
    <s v="Cédula de Ciudadanía"/>
    <x v="206"/>
    <s v="LILIANA MERIZALDE GONZALEZ"/>
    <n v="769000"/>
    <n v="9.6600000000000002E-3"/>
    <n v="29498222"/>
    <n v="7429"/>
    <n v="7429"/>
    <s v="13-01-01-DT"/>
    <s v="44-02-00"/>
    <n v="29498222"/>
    <n v="40322"/>
    <s v="NIT"/>
    <s v="899999061"/>
    <s v="BOGOTA DISTRITO CAPITAL"/>
  </r>
  <r>
    <s v="2-01-05-01-01-03-05"/>
    <s v="RETENCION ICA COMERCIAL SERVICIOS DEMÁS ACTIVIDADES DE SERVICIOS"/>
    <s v="Cédula de Ciudadanía"/>
    <x v="207"/>
    <s v="DANIEL GONZALEZ CONTRERAS"/>
    <n v="716000"/>
    <n v="9.6600000000000002E-3"/>
    <n v="29495822"/>
    <n v="6917"/>
    <n v="6917"/>
    <s v="13-01-01-DT"/>
    <s v="44-02-00"/>
    <n v="29495822"/>
    <n v="39822"/>
    <s v="NIT"/>
    <s v="899999061"/>
    <s v="BOGOTA DISTRITO CAPITAL"/>
  </r>
  <r>
    <s v="2-01-05-01-01-03-05"/>
    <s v="RETENCION ICA COMERCIAL SERVICIOS DEMÁS ACTIVIDADES DE SERVICIOS"/>
    <s v="Cédula de Ciudadanía"/>
    <x v="208"/>
    <s v="DIEGO BUSTOS ROJAS"/>
    <n v="2455000"/>
    <n v="1.1039999999999999E-2"/>
    <n v="29421322"/>
    <n v="27103"/>
    <n v="27103"/>
    <s v="13-01-01-DT"/>
    <s v="44-02-00"/>
    <n v="29421322"/>
    <n v="38522"/>
    <s v="NIT"/>
    <s v="899999061"/>
    <s v="BOGOTA DISTRITO CAPITAL"/>
  </r>
  <r>
    <s v="2-01-05-01-01-03-05"/>
    <s v="RETENCION ICA COMERCIAL SERVICIOS DEMÁS ACTIVIDADES DE SERVICIOS"/>
    <s v="Cédula de Ciudadanía"/>
    <x v="209"/>
    <s v="HAROLD RODRIGUEZ CRUZ"/>
    <n v="933000"/>
    <n v="7.6E-3"/>
    <n v="29452622"/>
    <n v="7147"/>
    <n v="7147"/>
    <s v="13-01-01-DT"/>
    <s v="44-02-00"/>
    <n v="29452622"/>
    <n v="38722"/>
    <s v="NIT"/>
    <s v="899999061"/>
    <s v="BOGOTA DISTRITO CAPITAL"/>
  </r>
  <r>
    <s v="2-01-05-01-01-03-05"/>
    <s v="RETENCION ICA COMERCIAL SERVICIOS DEMÁS ACTIVIDADES DE SERVICIOS"/>
    <s v="Cédula de Ciudadanía"/>
    <x v="210"/>
    <s v="WINDI OLMOS HERNANDEZ"/>
    <n v="1157280"/>
    <n v="7.6E-3"/>
    <n v="29453822"/>
    <n v="8865"/>
    <n v="8865"/>
    <s v="13-01-01-DT"/>
    <s v="44-02-00"/>
    <n v="29453822"/>
    <n v="38122"/>
    <s v="NIT"/>
    <s v="899999061"/>
    <s v="BOGOTA DISTRITO CAPITAL"/>
  </r>
  <r>
    <s v="2-01-05-01-01-03-05"/>
    <s v="RETENCION ICA COMERCIAL SERVICIOS DEMÁS ACTIVIDADES DE SERVICIOS"/>
    <s v="Cédula de Ciudadanía"/>
    <x v="211"/>
    <s v="ANGIE DELGADO RUIZ"/>
    <n v="1023000"/>
    <n v="7.6E-3"/>
    <n v="29556522"/>
    <n v="7836"/>
    <n v="7836"/>
    <s v="13-01-01-DT"/>
    <s v="44-02-00"/>
    <n v="29556522"/>
    <n v="43322"/>
    <s v="NIT"/>
    <s v="899999061"/>
    <s v="BOGOTA DISTRITO CAPITAL"/>
  </r>
  <r>
    <s v="2-01-05-01-01-03-05"/>
    <s v="RETENCION ICA COMERCIAL SERVICIOS DEMÁS ACTIVIDADES DE SERVICIOS"/>
    <s v="Cédula de Ciudadanía"/>
    <x v="212"/>
    <s v="JUAN MOJICA GOMEZ"/>
    <n v="546000"/>
    <n v="7.6E-3"/>
    <n v="29580922"/>
    <n v="4182"/>
    <n v="4182"/>
    <s v="13-01-01-DT"/>
    <s v="44-02-00"/>
    <n v="29580922"/>
    <n v="35722"/>
    <s v="NIT"/>
    <s v="899999061"/>
    <s v="BOGOTA DISTRITO CAPITAL"/>
  </r>
  <r>
    <s v="2-01-05-01-01-03-05"/>
    <s v="RETENCION ICA COMERCIAL SERVICIOS DEMÁS ACTIVIDADES DE SERVICIOS"/>
    <s v="Cédula de Ciudadanía"/>
    <x v="213"/>
    <s v="PAULA VASQUEZ SALAZAR"/>
    <n v="1739000"/>
    <n v="7.6E-3"/>
    <n v="29596522"/>
    <n v="13321"/>
    <n v="13321"/>
    <s v="13-01-01-DT"/>
    <s v="44-02-00"/>
    <n v="29596522"/>
    <n v="39122"/>
    <s v="NIT"/>
    <s v="899999061"/>
    <s v="BOGOTA DISTRITO CAPITAL"/>
  </r>
  <r>
    <s v="2-01-05-01-01-03-05"/>
    <s v="RETENCION ICA COMERCIAL SERVICIOS DEMÁS ACTIVIDADES DE SERVICIOS"/>
    <s v="Cédula de Ciudadanía"/>
    <x v="214"/>
    <s v="FERNANDO MURCIA SANCHEZ"/>
    <n v="818000"/>
    <n v="7.6E-3"/>
    <n v="29567722"/>
    <n v="6266"/>
    <n v="6266"/>
    <s v="13-01-01-DT"/>
    <s v="44-02-00"/>
    <n v="29567722"/>
    <n v="42422"/>
    <s v="NIT"/>
    <s v="899999061"/>
    <s v="BOGOTA DISTRITO CAPITAL"/>
  </r>
  <r>
    <s v="2-01-05-01-01-03-05"/>
    <s v="RETENCION ICA COMERCIAL SERVICIOS DEMÁS ACTIVIDADES DE SERVICIOS"/>
    <s v="Cédula de Ciudadanía"/>
    <x v="215"/>
    <s v="LUSIMAR ASPRILLA MORALES"/>
    <n v="1025000"/>
    <n v="7.6E-3"/>
    <n v="29526922"/>
    <n v="7852"/>
    <n v="7852"/>
    <s v="13-01-01-DT"/>
    <s v="44-02-00"/>
    <n v="29526922"/>
    <n v="40622"/>
    <s v="NIT"/>
    <s v="899999061"/>
    <s v="BOGOTA DISTRITO CAPITAL"/>
  </r>
  <r>
    <s v="2-01-05-01-01-03-05"/>
    <s v="RETENCION ICA COMERCIAL SERVICIOS DEMÁS ACTIVIDADES DE SERVICIOS"/>
    <s v="Cédula de Ciudadanía"/>
    <x v="216"/>
    <s v="NATALIA RUBIANO RODRIGUEZ"/>
    <n v="3069000"/>
    <n v="7.6E-3"/>
    <n v="29521122"/>
    <n v="23509"/>
    <n v="23509"/>
    <s v="13-01-01-DT"/>
    <s v="44-02-00"/>
    <n v="29521122"/>
    <n v="40222"/>
    <s v="NIT"/>
    <s v="899999061"/>
    <s v="BOGOTA DISTRITO CAPITAL"/>
  </r>
  <r>
    <s v="2-01-05-01-01-03-05"/>
    <s v="RETENCION ICA COMERCIAL SERVICIOS DEMÁS ACTIVIDADES DE SERVICIOS"/>
    <s v="Cédula de Ciudadanía"/>
    <x v="217"/>
    <s v="JULIANA RODRIGUEZ RODRIGUEZ"/>
    <n v="1352000"/>
    <n v="9.6600000000000002E-3"/>
    <n v="29484422"/>
    <n v="13060"/>
    <n v="13060"/>
    <s v="13-01-01-DT"/>
    <s v="44-02-00"/>
    <n v="29484422"/>
    <n v="42322"/>
    <s v="NIT"/>
    <s v="899999061"/>
    <s v="BOGOTA DISTRITO CAPITAL"/>
  </r>
  <r>
    <s v="2-01-05-01-01-03-05"/>
    <s v="RETENCION ICA COMERCIAL SERVICIOS DEMÁS ACTIVIDADES DE SERVICIOS"/>
    <s v="Cédula de Ciudadanía"/>
    <x v="218"/>
    <s v="SARA MUÑOZ USSA"/>
    <n v="853000"/>
    <n v="9.6600000000000002E-3"/>
    <n v="29431322"/>
    <n v="8240"/>
    <n v="8240"/>
    <s v="13-01-01-DT"/>
    <s v="44-02-00"/>
    <n v="29431322"/>
    <n v="37022"/>
    <s v="NIT"/>
    <s v="899999061"/>
    <s v="BOGOTA DISTRITO CAPITAL"/>
  </r>
  <r>
    <s v="2-01-05-01-01-03-05"/>
    <s v="RETENCION ICA COMERCIAL SERVICIOS DEMÁS ACTIVIDADES DE SERVICIOS"/>
    <s v="Cédula de Ciudadanía"/>
    <x v="219"/>
    <s v="SILVIA CORREDOR RODRIGUEZ"/>
    <n v="1217000"/>
    <n v="9.6600000000000002E-3"/>
    <n v="29837022"/>
    <n v="11756"/>
    <n v="11756"/>
    <s v="13-01-01-DT"/>
    <s v="44-02-00"/>
    <n v="29837022"/>
    <n v="29722"/>
    <s v="NIT"/>
    <s v="899999061"/>
    <s v="BOGOTA DISTRITO CAPITAL"/>
  </r>
  <r>
    <s v="2-01-05-01-01-03-05"/>
    <s v="RETENCION ICA COMERCIAL SERVICIOS DEMÁS ACTIVIDADES DE SERVICIOS"/>
    <s v="Cédula de Ciudadanía"/>
    <x v="220"/>
    <s v="JOHN NARVAEZ"/>
    <n v="1333000"/>
    <n v="7.6E-3"/>
    <n v="29461722"/>
    <n v="10211"/>
    <n v="10211"/>
    <s v="13-01-01-DT"/>
    <s v="44-02-00"/>
    <n v="29461722"/>
    <n v="36822"/>
    <s v="NIT"/>
    <s v="899999061"/>
    <s v="BOGOTA DISTRITO CAPITAL"/>
  </r>
  <r>
    <s v="2-01-05-01-01-03-05"/>
    <s v="RETENCION ICA COMERCIAL SERVICIOS DEMÁS ACTIVIDADES DE SERVICIOS"/>
    <s v="Cédula de Ciudadanía"/>
    <x v="221"/>
    <s v="LUIS CARDENAS ECHEVERRY"/>
    <n v="3069000"/>
    <n v="7.6E-3"/>
    <n v="30895822"/>
    <n v="23509"/>
    <n v="23509"/>
    <s v="13-01-01-DT"/>
    <s v="44-02-00"/>
    <n v="30895822"/>
    <n v="47922"/>
    <s v="NIT"/>
    <s v="899999061"/>
    <s v="BOGOTA DISTRITO CAPITAL"/>
  </r>
  <r>
    <s v="2-01-05-01-01-03-05"/>
    <s v="RETENCION ICA COMERCIAL SERVICIOS DEMÁS ACTIVIDADES DE SERVICIOS"/>
    <s v="Cédula de Ciudadanía"/>
    <x v="222"/>
    <s v="MYRIAM RIASCOS ROMERO"/>
    <n v="5115000"/>
    <n v="7.6E-3"/>
    <n v="31004722"/>
    <n v="39181"/>
    <n v="39181"/>
    <s v="13-01-01-DT"/>
    <s v="44-02-00"/>
    <n v="31004722"/>
    <n v="46722"/>
    <s v="NIT"/>
    <s v="899999061"/>
    <s v="BOGOTA DISTRITO CAPITAL"/>
  </r>
  <r>
    <s v="2-01-05-01-01-03-05"/>
    <s v="RETENCION ICA COMERCIAL SERVICIOS DEMÁS ACTIVIDADES DE SERVICIOS"/>
    <s v="Cédula de Ciudadanía"/>
    <x v="223"/>
    <s v="ALICIA QUIÑONEZ ARVILLA"/>
    <n v="1739000"/>
    <n v="7.6E-3"/>
    <n v="31078922"/>
    <n v="15060"/>
    <n v="15060"/>
    <s v="13-01-01-DT"/>
    <s v="44-02-00"/>
    <n v="31078922"/>
    <n v="49222"/>
    <s v="NIT"/>
    <s v="899999061"/>
    <s v="BOGOTA DISTRITO CAPITAL"/>
  </r>
  <r>
    <s v="2-01-05-01-01-03-05"/>
    <s v="RETENCION ICA COMERCIAL SERVICIOS DEMÁS ACTIVIDADES DE SERVICIOS"/>
    <s v="Cédula de Ciudadanía"/>
    <x v="224"/>
    <s v="KATHERINE RODRIGUEZ CARDONA"/>
    <n v="2216000"/>
    <n v="9.6600000000000002E-3"/>
    <n v="30861522"/>
    <n v="21407"/>
    <n v="21407"/>
    <s v="13-01-01-DT"/>
    <s v="44-02-00"/>
    <n v="30861522"/>
    <n v="46522"/>
    <s v="NIT"/>
    <s v="899999061"/>
    <s v="BOGOTA DISTRITO CAPITAL"/>
  </r>
  <r>
    <s v="2-01-05-01-01-03-05"/>
    <s v="RETENCION ICA COMERCIAL SERVICIOS DEMÁS ACTIVIDADES DE SERVICIOS"/>
    <s v="Cédula de Ciudadanía"/>
    <x v="225"/>
    <s v="KEVIN FONSECA LAVERDE"/>
    <n v="676000"/>
    <n v="7.6E-3"/>
    <n v="31049522"/>
    <n v="5178"/>
    <n v="5178"/>
    <s v="13-01-01-DT"/>
    <s v="44-02-00"/>
    <n v="31049522"/>
    <n v="49022"/>
    <s v="NIT"/>
    <s v="899999061"/>
    <s v="BOGOTA DISTRITO CAPITAL"/>
  </r>
  <r>
    <s v="2-01-05-01-01-03-05"/>
    <s v="RETENCION ICA COMERCIAL SERVICIOS DEMÁS ACTIVIDADES DE SERVICIOS"/>
    <s v="Cédula de Ciudadanía"/>
    <x v="226"/>
    <s v="LUZ ORJUELA ROJAS"/>
    <n v="3069000"/>
    <n v="7.6E-3"/>
    <n v="30847022"/>
    <n v="23509"/>
    <n v="23509"/>
    <s v="13-01-01-DT"/>
    <s v="44-02-00"/>
    <n v="30847022"/>
    <n v="46122"/>
    <s v="NIT"/>
    <s v="899999061"/>
    <s v="BOGOTA DISTRITO CAPITAL"/>
  </r>
  <r>
    <s v="2-01-05-01-01-03-05"/>
    <s v="RETENCION ICA COMERCIAL SERVICIOS DEMÁS ACTIVIDADES DE SERVICIOS"/>
    <s v="Cédula de Ciudadanía"/>
    <x v="227"/>
    <s v="DAVID RIAÑO VALENCIA"/>
    <n v="1538000"/>
    <n v="9.6600000000000002E-3"/>
    <n v="30932822"/>
    <n v="14857"/>
    <n v="14857"/>
    <s v="13-01-01-DT"/>
    <s v="44-02-00"/>
    <n v="30932822"/>
    <n v="47322"/>
    <s v="NIT"/>
    <s v="899999061"/>
    <s v="BOGOTA DISTRITO CAPITAL"/>
  </r>
  <r>
    <s v="2-01-05-01-01-03-05"/>
    <s v="RETENCION ICA COMERCIAL SERVICIOS DEMÁS ACTIVIDADES DE SERVICIOS"/>
    <s v="Cédula de Ciudadanía"/>
    <x v="228"/>
    <s v="JOHN HUERFANO CALCETERO"/>
    <n v="215000"/>
    <n v="9.6600000000000002E-3"/>
    <n v="30885322"/>
    <n v="2077"/>
    <n v="2077"/>
    <s v="13-01-01-DT"/>
    <s v="44-02-00"/>
    <n v="30885322"/>
    <n v="41222"/>
    <s v="NIT"/>
    <s v="899999061"/>
    <s v="BOGOTA DISTRITO CAPITAL"/>
  </r>
  <r>
    <s v="2-01-05-01-01-03-05"/>
    <s v="RETENCION ICA COMERCIAL SERVICIOS DEMÁS ACTIVIDADES DE SERVICIOS"/>
    <s v="Cédula de Ciudadanía"/>
    <x v="229"/>
    <s v="GLORIA FERNANDEZ GUTIERREZ"/>
    <n v="1709000"/>
    <n v="7.6E-3"/>
    <n v="31006322"/>
    <n v="13091"/>
    <n v="13091"/>
    <s v="13-01-01-DT"/>
    <s v="44-02-00"/>
    <n v="31006322"/>
    <n v="45822"/>
    <s v="NIT"/>
    <s v="899999061"/>
    <s v="BOGOTA DISTRITO CAPITAL"/>
  </r>
  <r>
    <s v="2-01-05-01-01-03-05"/>
    <s v="RETENCION ICA COMERCIAL SERVICIOS DEMÁS ACTIVIDADES DE SERVICIOS"/>
    <s v="Cédula de Ciudadanía"/>
    <x v="230"/>
    <s v="DAVID RAMIREZ MARIN"/>
    <n v="853000"/>
    <n v="9.6600000000000002E-3"/>
    <n v="31000522"/>
    <n v="8240"/>
    <n v="8240"/>
    <s v="13-01-01-DT"/>
    <s v="44-02-00"/>
    <n v="31000522"/>
    <n v="48922"/>
    <s v="NIT"/>
    <s v="899999061"/>
    <s v="BOGOTA DISTRITO CAPITAL"/>
  </r>
  <r>
    <s v="2-01-05-01-01-03-05"/>
    <s v="RETENCION ICA COMERCIAL SERVICIOS DEMÁS ACTIVIDADES DE SERVICIOS"/>
    <s v="Cédula de Ciudadanía"/>
    <x v="231"/>
    <s v="DINA RIAÑO CARDENAS"/>
    <n v="2319000"/>
    <n v="9.6600000000000002E-3"/>
    <n v="30994822"/>
    <n v="22402"/>
    <n v="22402"/>
    <s v="13-01-01-DT"/>
    <s v="44-02-00"/>
    <n v="30994822"/>
    <n v="49822"/>
    <s v="NIT"/>
    <s v="899999061"/>
    <s v="BOGOTA DISTRITO CAPITAL"/>
  </r>
  <r>
    <s v="2-01-05-01-01-03-05"/>
    <s v="RETENCION ICA COMERCIAL SERVICIOS DEMÁS ACTIVIDADES DE SERVICIOS"/>
    <s v="Cédula de Ciudadanía"/>
    <x v="232"/>
    <s v="MARYOLI MARIN CORRALES"/>
    <n v="1432000"/>
    <n v="7.6E-3"/>
    <n v="30880822"/>
    <n v="10969"/>
    <n v="10969"/>
    <s v="13-01-01-DT"/>
    <s v="44-02-00"/>
    <n v="30880822"/>
    <n v="46622"/>
    <s v="NIT"/>
    <s v="899999061"/>
    <s v="BOGOTA DISTRITO CAPITAL"/>
  </r>
  <r>
    <s v="2-01-05-01-01-03-05"/>
    <s v="RETENCION ICA COMERCIAL SERVICIOS DEMÁS ACTIVIDADES DE SERVICIOS"/>
    <s v="Cédula de Ciudadanía"/>
    <x v="233"/>
    <s v="LENIN MONAK SALINAS"/>
    <n v="767000"/>
    <n v="7.6E-3"/>
    <n v="30916022"/>
    <n v="5875"/>
    <n v="5875"/>
    <s v="13-01-01-DT"/>
    <s v="44-02-00"/>
    <n v="30916022"/>
    <n v="46422"/>
    <s v="NIT"/>
    <s v="899999061"/>
    <s v="BOGOTA DISTRITO CAPITAL"/>
  </r>
  <r>
    <s v="2-01-05-01-01-03-05"/>
    <s v="RETENCION ICA COMERCIAL SERVICIOS DEMÁS ACTIVIDADES DE SERVICIOS"/>
    <s v="Cédula de Ciudadanía"/>
    <x v="234"/>
    <s v="ANDERSON ALEXIS PEÑA CASTAÑEDA"/>
    <n v="1228000"/>
    <n v="7.6E-3"/>
    <n v="30977322"/>
    <n v="9406"/>
    <n v="9406"/>
    <s v="13-01-01-DT"/>
    <s v="44-02-00"/>
    <n v="30977322"/>
    <n v="39622"/>
    <s v="NIT"/>
    <s v="899999061"/>
    <s v="BOGOTA DISTRITO CAPITAL"/>
  </r>
  <r>
    <s v="2-01-05-01-01-03-05"/>
    <s v="RETENCION ICA COMERCIAL SERVICIOS DEMÁS ACTIVIDADES DE SERVICIOS"/>
    <s v="Cédula de Ciudadanía"/>
    <x v="235"/>
    <s v="LADY RENDON ZAPATA"/>
    <n v="2387000"/>
    <n v="7.6E-3"/>
    <n v="31057122"/>
    <n v="18284"/>
    <n v="18284"/>
    <s v="13-01-01-DT"/>
    <s v="44-02-00"/>
    <n v="31057122"/>
    <n v="37822"/>
    <s v="NIT"/>
    <s v="899999061"/>
    <s v="BOGOTA DISTRITO CAPITAL"/>
  </r>
  <r>
    <s v="2-01-05-01-01-03-05"/>
    <s v="RETENCION ICA COMERCIAL SERVICIOS DEMÁS ACTIVIDADES DE SERVICIOS"/>
    <s v="Cédula de Ciudadanía"/>
    <x v="236"/>
    <s v="ZUÑIGA IVONNE MARITZA"/>
    <n v="1534000"/>
    <n v="7.6E-3"/>
    <n v="31368422"/>
    <n v="11750"/>
    <n v="11750"/>
    <s v="13-01-01-DT"/>
    <s v="44-02-00"/>
    <n v="31368422"/>
    <n v="42522"/>
    <s v="NIT"/>
    <s v="899999061"/>
    <s v="BOGOTA DISTRITO CAPITAL"/>
  </r>
  <r>
    <s v="2-01-05-01-01-03-05"/>
    <s v="RETENCION ICA COMERCIAL SERVICIOS DEMÁS ACTIVIDADES DE SERVICIOS"/>
    <s v="Cédula de Ciudadanía"/>
    <x v="237"/>
    <s v="DANNA CAICEDO SIMIJACA"/>
    <n v="215000"/>
    <n v="7.6E-3"/>
    <n v="30965722"/>
    <n v="1647"/>
    <n v="1647"/>
    <s v="13-01-01-DT"/>
    <s v="44-02-00"/>
    <n v="30965722"/>
    <n v="48422"/>
    <s v="NIT"/>
    <s v="899999061"/>
    <s v="BOGOTA DISTRITO CAPITAL"/>
  </r>
  <r>
    <s v="2-01-05-01-01-03-05"/>
    <s v="RETENCION ICA COMERCIAL SERVICIOS DEMÁS ACTIVIDADES DE SERVICIOS"/>
    <s v="Cédula de Ciudadanía"/>
    <x v="238"/>
    <s v="ANDRES CRISTANCHO"/>
    <n v="430000"/>
    <n v="7.6E-3"/>
    <n v="30968122"/>
    <n v="3294"/>
    <n v="3294"/>
    <s v="13-01-01-DT"/>
    <s v="44-02-00"/>
    <n v="30968122"/>
    <n v="48522"/>
    <s v="NIT"/>
    <s v="899999061"/>
    <s v="BOGOTA DISTRITO CAPITAL"/>
  </r>
  <r>
    <s v="2-01-05-01-01-03-05"/>
    <s v="RETENCION ICA COMERCIAL SERVICIOS DEMÁS ACTIVIDADES DE SERVICIOS"/>
    <s v="Cédula de Ciudadanía"/>
    <x v="239"/>
    <s v="NIKITA DUPUIS-VARGAS LATORRE"/>
    <n v="2660000"/>
    <n v="7.6E-3"/>
    <n v="31086422"/>
    <n v="20376"/>
    <n v="20376"/>
    <s v="13-01-01-DT"/>
    <s v="44-02-00"/>
    <n v="31086422"/>
    <n v="49722"/>
    <s v="NIT"/>
    <s v="899999061"/>
    <s v="BOGOTA DISTRITO CAPITAL"/>
  </r>
  <r>
    <s v="2-01-05-01-01-03-05"/>
    <s v="RETENCION ICA COMERCIAL SERVICIOS DEMÁS ACTIVIDADES DE SERVICIOS"/>
    <s v="Cédula de Ciudadanía"/>
    <x v="240"/>
    <s v="LAURA GUERRERO VELASQUEZ"/>
    <n v="1432000"/>
    <n v="7.6E-3"/>
    <n v="30841822"/>
    <n v="10969"/>
    <n v="10969"/>
    <s v="13-01-01-DT"/>
    <s v="44-02-00"/>
    <n v="30841822"/>
    <n v="47122"/>
    <s v="NIT"/>
    <s v="899999061"/>
    <s v="BOGOTA DISTRITO CAPITAL"/>
  </r>
  <r>
    <s v="2-01-05-01-01-03-05"/>
    <s v="RETENCION ICA COMERCIAL SERVICIOS DEMÁS ACTIVIDADES DE SERVICIOS"/>
    <s v="Cédula de Ciudadanía"/>
    <x v="241"/>
    <s v="VALERIA LURDUY TABARES"/>
    <n v="676000"/>
    <n v="9.6600000000000002E-3"/>
    <n v="31360922"/>
    <n v="6530"/>
    <n v="6530"/>
    <s v="13-01-01-DT"/>
    <s v="44-02-00"/>
    <n v="31360922"/>
    <n v="50122"/>
    <s v="NIT"/>
    <s v="899999061"/>
    <s v="BOGOTA DISTRITO CAPITAL"/>
  </r>
  <r>
    <s v="2-01-05-01-01-03-05"/>
    <s v="RETENCION ICA COMERCIAL SERVICIOS DEMÁS ACTIVIDADES DE SERVICIOS"/>
    <s v="Cédula de Ciudadanía"/>
    <x v="242"/>
    <s v="ROLAND FRANCO GRISALES"/>
    <n v="1500000"/>
    <n v="7.6E-3"/>
    <n v="31068122"/>
    <n v="11490"/>
    <n v="11490"/>
    <s v="13-01-01-DT"/>
    <s v="44-02-00"/>
    <n v="31068122"/>
    <n v="49622"/>
    <s v="NIT"/>
    <s v="899999061"/>
    <s v="BOGOTA DISTRITO CAPITAL"/>
  </r>
  <r>
    <s v="2-01-05-01-01-03-05"/>
    <s v="RETENCION ICA COMERCIAL SERVICIOS DEMÁS ACTIVIDADES DE SERVICIOS"/>
    <s v="Cédula de Ciudadanía"/>
    <x v="243"/>
    <s v="EDISANTIAGO GUTIERREZ GIL"/>
    <n v="684000"/>
    <n v="7.6E-3"/>
    <n v="31315122"/>
    <n v="5239"/>
    <n v="5239"/>
    <s v="13-01-01-DT"/>
    <s v="44-02-00"/>
    <n v="31315122"/>
    <n v="35122"/>
    <s v="NIT"/>
    <s v="899999061"/>
    <s v="BOGOTA DISTRITO CAPITAL"/>
  </r>
  <r>
    <s v="2-01-05-01-01-03-05"/>
    <s v="RETENCION ICA COMERCIAL SERVICIOS DEMÁS ACTIVIDADES DE SERVICIOS"/>
    <s v="Cédula de Ciudadanía"/>
    <x v="244"/>
    <s v="LEONARDO GOMEZ DIAZ"/>
    <n v="972000"/>
    <n v="9.6600000000000002E-3"/>
    <n v="31001022"/>
    <n v="9390"/>
    <n v="9390"/>
    <s v="13-01-01-DT"/>
    <s v="44-02-00"/>
    <n v="31001022"/>
    <n v="45522"/>
    <s v="NIT"/>
    <s v="899999061"/>
    <s v="BOGOTA DISTRITO CAPITAL"/>
  </r>
  <r>
    <s v="2-01-05-01-01-03-05"/>
    <s v="RETENCION ICA COMERCIAL SERVICIOS DEMÁS ACTIVIDADES DE SERVICIOS"/>
    <s v="Cédula de Ciudadanía"/>
    <x v="245"/>
    <s v="SANDRA MONTEALEGRE MONGROVEJO"/>
    <n v="3580000"/>
    <n v="7.6E-3"/>
    <n v="30959822"/>
    <n v="27423"/>
    <n v="27423"/>
    <s v="13-01-01-DT"/>
    <s v="44-02-00"/>
    <n v="30959822"/>
    <n v="49122"/>
    <s v="NIT"/>
    <s v="899999061"/>
    <s v="BOGOTA DISTRITO CAPITAL"/>
  </r>
  <r>
    <s v="2-01-05-01-01-03-05"/>
    <s v="RETENCION ICA COMERCIAL SERVICIOS DEMÁS ACTIVIDADES DE SERVICIOS"/>
    <s v="Cédula de Ciudadanía"/>
    <x v="246"/>
    <s v="ANGELICA BAQUERO FLOREZ"/>
    <n v="1115000"/>
    <n v="7.6E-3"/>
    <n v="30865122"/>
    <n v="8541"/>
    <n v="8541"/>
    <s v="13-01-01-DT"/>
    <s v="44-02-00"/>
    <n v="30865122"/>
    <n v="46322"/>
    <s v="NIT"/>
    <s v="899999061"/>
    <s v="BOGOTA DISTRITO CAPITAL"/>
  </r>
  <r>
    <s v="2-01-05-01-01-03-05"/>
    <s v="RETENCION ICA COMERCIAL SERVICIOS DEMÁS ACTIVIDADES DE SERVICIOS"/>
    <s v="Cédula de Ciudadanía"/>
    <x v="247"/>
    <s v="MONICA AMIRA LOPEZ LEON"/>
    <n v="3580000"/>
    <n v="7.6E-3"/>
    <n v="30852722"/>
    <n v="27423"/>
    <n v="27423"/>
    <s v="13-01-01-DT"/>
    <s v="44-02-00"/>
    <n v="30852722"/>
    <n v="46222"/>
    <s v="NIT"/>
    <s v="899999061"/>
    <s v="BOGOTA DISTRITO CAPITAL"/>
  </r>
  <r>
    <s v="2-01-05-01-01-03-05"/>
    <s v="RETENCION ICA COMERCIAL SERVICIOS DEMÁS ACTIVIDADES DE SERVICIOS"/>
    <s v="Cédula de Ciudadanía"/>
    <x v="248"/>
    <s v="MARIA DURAN FEDULLO"/>
    <n v="859000"/>
    <n v="9.6600000000000002E-3"/>
    <n v="30970822"/>
    <n v="8298"/>
    <n v="8298"/>
    <s v="13-01-01-DT"/>
    <s v="44-02-00"/>
    <n v="30970822"/>
    <n v="47022"/>
    <s v="NIT"/>
    <s v="899999061"/>
    <s v="BOGOTA DISTRITO CAPITAL"/>
  </r>
  <r>
    <s v="2-01-05-01-01-03-05"/>
    <s v="RETENCION ICA COMERCIAL SERVICIOS DEMÁS ACTIVIDADES DE SERVICIOS"/>
    <s v="Cédula de Ciudadanía"/>
    <x v="249"/>
    <s v="MARIA NIÑO PARRA"/>
    <n v="1023000"/>
    <n v="7.6E-3"/>
    <n v="30919522"/>
    <n v="7836"/>
    <n v="7836"/>
    <s v="13-01-01-DT"/>
    <s v="44-02-00"/>
    <n v="30919522"/>
    <n v="48122"/>
    <s v="NIT"/>
    <s v="899999061"/>
    <s v="BOGOTA DISTRITO CAPITAL"/>
  </r>
  <r>
    <s v="2-01-05-01-01-03-05"/>
    <s v="RETENCION ICA COMERCIAL SERVICIOS DEMÁS ACTIVIDADES DE SERVICIOS"/>
    <s v="Cédula de Ciudadanía"/>
    <x v="250"/>
    <s v="ANDREA RODRIGUEZ SARMIENTO"/>
    <n v="2046000"/>
    <n v="7.6E-3"/>
    <n v="31171322"/>
    <n v="15672"/>
    <n v="15672"/>
    <s v="13-01-01-DT"/>
    <s v="44-02-00"/>
    <n v="31171322"/>
    <n v="32222"/>
    <s v="NIT"/>
    <s v="899999061"/>
    <s v="BOGOTA DISTRITO CAPITAL"/>
  </r>
  <r>
    <s v="2-01-05-01-01-03-05"/>
    <s v="RETENCION ICA COMERCIAL SERVICIOS DEMÁS ACTIVIDADES DE SERVICIOS"/>
    <s v="Cédula de Ciudadanía"/>
    <x v="251"/>
    <s v="NATASHA SOTO CELY"/>
    <n v="1275000"/>
    <n v="9.6600000000000002E-3"/>
    <n v="32211122"/>
    <n v="12317"/>
    <n v="12317"/>
    <s v="13-01-01-DT"/>
    <s v="44-02-00"/>
    <n v="32211122"/>
    <n v="48322"/>
    <s v="NIT"/>
    <s v="899999061"/>
    <s v="BOGOTA DISTRITO CAPITAL"/>
  </r>
  <r>
    <s v="2-01-05-01-01-03-05"/>
    <s v="RETENCION ICA COMERCIAL SERVICIOS DEMÁS ACTIVIDADES DE SERVICIOS"/>
    <s v="Cédula de Ciudadanía"/>
    <x v="252"/>
    <s v="NATALIA PEDRAZA BASTIDAS"/>
    <n v="358000"/>
    <n v="7.6E-3"/>
    <n v="33500822"/>
    <n v="2742"/>
    <n v="2742"/>
    <s v="13-01-01-DT"/>
    <s v="44-02-00"/>
    <n v="33500822"/>
    <n v="45922"/>
    <s v="NIT"/>
    <s v="899999061"/>
    <s v="BOGOTA DISTRITO CAPITAL"/>
  </r>
  <r>
    <s v="2-01-05-01-01-03-05"/>
    <s v="RETENCION ICA COMERCIAL SERVICIOS DEMÁS ACTIVIDADES DE SERVICIOS"/>
    <s v="Cédula de Ciudadanía"/>
    <x v="16"/>
    <s v="MARTHA PEREZ JIMENEZ"/>
    <n v="1500000"/>
    <n v="7.6E-3"/>
    <n v="32333722"/>
    <n v="11490"/>
    <n v="11490"/>
    <s v="13-01-01-DT"/>
    <s v="44-02-00"/>
    <n v="32333722"/>
    <n v="49322"/>
    <s v="NIT"/>
    <s v="899999061"/>
    <s v="BOGOTA DISTRITO CAPITAL"/>
  </r>
  <r>
    <s v="2-01-05-01-01-03-05"/>
    <s v="RETENCION ICA COMERCIAL SERVICIOS DEMÁS ACTIVIDADES DE SERVICIOS"/>
    <s v="NIT"/>
    <x v="253"/>
    <s v="COMPAÑIA DE SERVICIOS Y ADMINISTRACION S A SERDAN S A"/>
    <n v="3397445"/>
    <n v="9.6600000000000002E-3"/>
    <n v="32635422"/>
    <n v="32819"/>
    <n v="32819"/>
    <s v="13-01-01-DT"/>
    <s v="44-02-00"/>
    <n v="32635422"/>
    <n v="53622"/>
    <s v="NIT"/>
    <s v="899999061"/>
    <s v="BOGOTA DISTRITO CAPITAL"/>
  </r>
  <r>
    <s v="2-01-05-01-01-03-05"/>
    <s v="RETENCION ICA COMERCIAL SERVICIOS DEMÁS ACTIVIDADES DE SERVICIOS"/>
    <s v="Cédula de Ciudadanía"/>
    <x v="254"/>
    <s v="PAOLA SARAVIA LOPEZ"/>
    <n v="818000"/>
    <n v="9.6600000000000002E-3"/>
    <n v="32592822"/>
    <n v="7902"/>
    <n v="7902"/>
    <s v="13-01-01-DT"/>
    <s v="44-02-00"/>
    <n v="32592822"/>
    <n v="44122"/>
    <s v="NIT"/>
    <s v="899999061"/>
    <s v="BOGOTA DISTRITO CAPITAL"/>
  </r>
  <r>
    <s v="2-01-05-01-01-03-05"/>
    <s v="RETENCION ICA COMERCIAL SERVICIOS DEMÁS ACTIVIDADES DE SERVICIOS"/>
    <s v="Cédula de Ciudadanía"/>
    <x v="255"/>
    <s v="JOSE BABATIVA MARQUEZ"/>
    <n v="2148000"/>
    <n v="9.6600000000000002E-3"/>
    <n v="33165222"/>
    <n v="20750"/>
    <n v="20750"/>
    <s v="13-01-01-DT"/>
    <s v="44-02-00"/>
    <n v="33165222"/>
    <n v="49422"/>
    <s v="NIT"/>
    <s v="899999061"/>
    <s v="BOGOTA DISTRITO CAPITAL"/>
  </r>
  <r>
    <s v="2-01-05-01-01-03-05"/>
    <s v="RETENCION ICA COMERCIAL SERVICIOS DEMÁS ACTIVIDADES DE SERVICIOS"/>
    <s v="Cédula de Ciudadanía"/>
    <x v="256"/>
    <s v="ALEJANDRA CASTAÑO HOYOS"/>
    <n v="1330000"/>
    <n v="7.6E-3"/>
    <n v="35733822"/>
    <n v="10188"/>
    <n v="10188"/>
    <s v="13-01-01-DT"/>
    <s v="44-02-00"/>
    <n v="35733822"/>
    <n v="45322"/>
    <s v="NIT"/>
    <s v="899999061"/>
    <s v="BOGOTA DISTRITO CAPITAL"/>
  </r>
  <r>
    <s v="2-01-05-01-01-03-05"/>
    <s v="RETENCION ICA COMERCIAL SERVICIOS DEMÁS ACTIVIDADES DE SERVICIOS"/>
    <s v="Cédula de Ciudadanía"/>
    <x v="257"/>
    <s v="TATIANA STEVENS CLAVIJO"/>
    <n v="1023000"/>
    <n v="9.6600000000000002E-3"/>
    <n v="35001922"/>
    <n v="9882"/>
    <n v="9882"/>
    <s v="13-01-01-DT"/>
    <s v="44-02-00"/>
    <n v="35001922"/>
    <n v="44422"/>
    <s v="NIT"/>
    <s v="899999061"/>
    <s v="BOGOTA DISTRITO CAPITAL"/>
  </r>
  <r>
    <s v="2-01-05-01-01-03-05"/>
    <s v="RETENCION ICA COMERCIAL SERVICIOS DEMÁS ACTIVIDADES DE SERVICIOS"/>
    <s v="Cédula de Ciudadanía"/>
    <x v="258"/>
    <s v="JHENIFER MOJICA FLOREZ"/>
    <n v="4443000"/>
    <n v="7.6E-3"/>
    <n v="35821722"/>
    <n v="34033"/>
    <n v="34033"/>
    <s v="13-01-01-DT"/>
    <s v="44-02-00"/>
    <n v="35821722"/>
    <n v="48022"/>
    <s v="NIT"/>
    <s v="899999061"/>
    <s v="BOGOTA DISTRITO CAPITAL"/>
  </r>
  <r>
    <s v="2-01-05-01-01-03-05"/>
    <s v="RETENCION ICA COMERCIAL SERVICIOS DEMÁS ACTIVIDADES DE SERVICIOS"/>
    <s v="Cédula de Ciudadanía"/>
    <x v="259"/>
    <s v="INGRID MOWERMAN OCAMPO"/>
    <n v="3410000"/>
    <n v="7.6E-3"/>
    <n v="35826922"/>
    <n v="26121"/>
    <n v="26121"/>
    <s v="13-01-01-DT"/>
    <s v="44-02-00"/>
    <n v="35826922"/>
    <n v="59022"/>
    <s v="NIT"/>
    <s v="899999061"/>
    <s v="BOGOTA DISTRITO CAPITAL"/>
  </r>
  <r>
    <s v="2-01-05-01-01-03-05"/>
    <s v="RETENCION ICA COMERCIAL SERVICIOS DEMÁS ACTIVIDADES DE SERVICIOS"/>
    <s v="Cédula de Ciudadanía"/>
    <x v="260"/>
    <s v="JAIME PINILLA GUTIERREZ"/>
    <n v="1023000"/>
    <n v="1.1039999999999999E-2"/>
    <n v="35814222"/>
    <n v="11294"/>
    <n v="11294"/>
    <s v="13-01-01-DT"/>
    <s v="44-02-00"/>
    <n v="35814222"/>
    <n v="46822"/>
    <s v="NIT"/>
    <s v="899999061"/>
    <s v="BOGOTA DISTRITO CAPITAL"/>
  </r>
  <r>
    <s v="2-01-05-01-01-03-05"/>
    <s v="RETENCION ICA COMERCIAL SERVICIOS DEMÁS ACTIVIDADES DE SERVICIOS"/>
    <s v="NIT"/>
    <x v="261"/>
    <s v="SOFTWARE HOUSE LTDA"/>
    <n v="10082369"/>
    <n v="9.6600000000000002E-3"/>
    <n v="35531722"/>
    <n v="97396"/>
    <n v="97396"/>
    <s v="13-01-01-DT"/>
    <s v="44-02-00"/>
    <n v="35531722"/>
    <n v="58522"/>
    <s v="NIT"/>
    <s v="899999061"/>
    <s v="BOGOTA DISTRITO CAPITAL"/>
  </r>
  <r>
    <s v="2-01-05-01-01-03-05"/>
    <s v="RETENCION ICA COMERCIAL SERVICIOS DEMÁS ACTIVIDADES DE SERVICIOS"/>
    <s v="Cédula de Ciudadanía"/>
    <x v="262"/>
    <s v="JAVIER MERCHAN ARAQUE"/>
    <n v="2455000"/>
    <n v="9.6600000000000002E-3"/>
    <n v="35317622"/>
    <n v="23715"/>
    <n v="23715"/>
    <s v="13-01-01-DT"/>
    <s v="44-02-00"/>
    <n v="35317622"/>
    <n v="32722"/>
    <s v="NIT"/>
    <s v="899999061"/>
    <s v="BOGOTA DISTRITO CAPITAL"/>
  </r>
  <r>
    <s v="2-01-05-01-01-03-05"/>
    <s v="RETENCION ICA COMERCIAL SERVICIOS DEMÁS ACTIVIDADES DE SERVICIOS"/>
    <s v="Cédula de Ciudadanía"/>
    <x v="263"/>
    <s v="MARIA GONZALEZ SUA"/>
    <n v="1125000"/>
    <n v="7.6E-3"/>
    <n v="36533422"/>
    <n v="8618"/>
    <n v="8618"/>
    <s v="13-01-01-DT"/>
    <s v="44-02-00"/>
    <n v="36533422"/>
    <n v="48722"/>
    <s v="NIT"/>
    <s v="899999061"/>
    <s v="BOGOTA DISTRITO CAPITAL"/>
  </r>
  <r>
    <s v="2-01-05-01-01-03-05"/>
    <s v="RETENCION ICA COMERCIAL SERVICIOS DEMÁS ACTIVIDADES DE SERVICIOS"/>
    <s v="Cédula de Ciudadanía"/>
    <x v="264"/>
    <s v="ANA VALENCIA CARDONA"/>
    <n v="1050000"/>
    <n v="9.6600000000000002E-3"/>
    <n v="35190822"/>
    <n v="10143"/>
    <n v="10143"/>
    <s v="13-01-01-DT"/>
    <s v="44-02-00"/>
    <n v="35190822"/>
    <n v="49522"/>
    <s v="NIT"/>
    <s v="899999061"/>
    <s v="BOGOTA DISTRITO CAPITAL"/>
  </r>
  <r>
    <s v="2-01-05-01-01-03-05"/>
    <s v="RETENCION ICA COMERCIAL SERVICIOS DEMÁS ACTIVIDADES DE SERVICIOS"/>
    <s v="Cédula de Ciudadanía"/>
    <x v="265"/>
    <s v="RUDY HURTADO GARCES"/>
    <n v="1794000"/>
    <n v="7.6E-3"/>
    <n v="35562922"/>
    <n v="13742"/>
    <n v="13742"/>
    <s v="13-01-01-DT"/>
    <s v="44-02-00"/>
    <n v="35562922"/>
    <n v="48622"/>
    <s v="NIT"/>
    <s v="899999061"/>
    <s v="BOGOTA DISTRITO CAPITAL"/>
  </r>
  <r>
    <s v="2-01-05-01-01-03-05"/>
    <s v="RETENCION ICA COMERCIAL SERVICIOS DEMÁS ACTIVIDADES DE SERVICIOS"/>
    <s v="Cédula de Ciudadanía"/>
    <x v="266"/>
    <s v="NUBIA ESPINOSA MORENO"/>
    <n v="1790000"/>
    <n v="7.6E-3"/>
    <n v="36193122"/>
    <n v="13711"/>
    <n v="13711"/>
    <s v="13-01-01-DT"/>
    <s v="44-02-00"/>
    <n v="36193122"/>
    <n v="45622"/>
    <s v="NIT"/>
    <s v="899999061"/>
    <s v="BOGOTA DISTRITO CAPITAL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998">
  <r>
    <s v="PAG047"/>
    <s v="Pago de ordenes de pago por tipo de moneda y con medio de pago Abono en cuenta."/>
    <s v="2020-08-11 00:00:00"/>
    <s v="2-01-05-01-01-03-03"/>
    <s v="RETENCION ICA COMERCIAL SERVICIOS DE RESTAURANTE, CAFETERÍA, BAR, GRILL, DISCOTECA Y SIMILARES SERVICIOS DE HOTEL, MOTEL, HOSPEDAJE, AMOBLADO Y SIMILARES SERVICIO DE CASAS DE EMPEÑO Y SERVICIOS DE VIGILANCIA"/>
    <n v="213245820"/>
    <s v="261,215.00"/>
    <n v="911"/>
    <n v="911"/>
    <n v="18928636"/>
    <s v="1,380%"/>
    <s v="13-01-01-DT"/>
    <s v="44-02-00"/>
    <n v="213245820"/>
    <n v="654520"/>
    <s v="NIT"/>
    <x v="0"/>
    <s v="UNION TEMPORAL SEGURIDAD JA 2019"/>
    <s v="NIT"/>
    <s v="899999061"/>
    <s v="BOGOTA DISTRITO CAPITAL"/>
    <s v="NO"/>
    <m/>
  </r>
  <r>
    <s v="PAG047"/>
    <s v="Pago de ordenes de pago por tipo de moneda y con medio de pago Abono en cuenta."/>
    <s v="2022-03-24 00:00:00"/>
    <s v="2-01-05-01-01-03-05"/>
    <s v="RETENCION ICA COMERCIAL SERVICIOS DEMÁS ACTIVIDADES DE SERVICIOS"/>
    <n v="66476322"/>
    <s v="39,529.00"/>
    <n v="572"/>
    <n v="572"/>
    <n v="4092000"/>
    <s v="0,966%"/>
    <s v="13-01-01-DT"/>
    <s v="44-02-00"/>
    <n v="66476322"/>
    <n v="95522"/>
    <s v="Cédula de Ciudadanía"/>
    <x v="1"/>
    <s v="MARIA NEIRA NIÑO"/>
    <s v="NIT"/>
    <s v="899999061"/>
    <s v="BOGOTA DISTRITO CAPITAL"/>
    <s v="NO"/>
    <m/>
  </r>
  <r>
    <s v="PAG047"/>
    <s v="Pago de ordenes de pago por tipo de moneda y con medio de pago Abono en cuenta."/>
    <s v="2022-03-30 00:00:00"/>
    <s v="2-01-05-01-01-01-04"/>
    <s v="RETENCION ICA INDUSTRIAL DEMÁS ACTIVIDADES INDUSTRIALES"/>
    <n v="74416022"/>
    <s v="12,817.00"/>
    <n v="658"/>
    <n v="658"/>
    <n v="1160969"/>
    <s v="1,104%"/>
    <s v="13-01-01-DT"/>
    <s v="44-02-00"/>
    <n v="74416022"/>
    <n v="112422"/>
    <s v="NIT"/>
    <x v="2"/>
    <s v="PANAMERICANA LIBRERIA Y PAPELERIA SA"/>
    <s v="NIT"/>
    <s v="899999061"/>
    <s v="BOGOTA DISTRITO CAPITAL"/>
    <s v="NO"/>
    <m/>
  </r>
  <r>
    <s v="PAG047"/>
    <s v="Pago de ordenes de pago por tipo de moneda y con medio de pago Abono en cuenta."/>
    <s v="2022-04-26 00:00:00"/>
    <s v="2-01-05-01-01-03-01"/>
    <s v="RETENCION ICA COMERCIAL SERVICIOS TRANSPORTE PUBLICACIÓN DE REVISTAS, LIBROS Y PERIÓDICOS RADIODIFUSIÓN Y PROGRAMACIÓN DE TELEVISIÓN"/>
    <n v="103324622"/>
    <s v="165,461.00"/>
    <n v="965"/>
    <n v="965"/>
    <n v="39966500"/>
    <s v="0,414%"/>
    <s v="13-01-01-DT"/>
    <s v="44-02-00"/>
    <n v="103324622"/>
    <n v="216722"/>
    <s v="NIT"/>
    <x v="3"/>
    <s v="TRANSPORTES ESPECIALES ALIADOS S.A.S"/>
    <s v="NIT"/>
    <s v="899999061"/>
    <s v="BOGOTA DISTRITO CAPITAL"/>
    <s v="NO"/>
    <m/>
  </r>
  <r>
    <s v="PAG047"/>
    <s v="Pago de ordenes de pago por tipo de moneda y con medio de pago Abono en cuenta."/>
    <s v="2022-04-29 00:00:00"/>
    <s v="2-01-05-01-01-03-02"/>
    <s v="RETENCION ICA COMERCIAL SERVICIOS CONSULTORÍA PROFESIONAL SERVICIOS PRESTADOS POR CONTRATISTAS DE CONSTRUCCIÓN, CONSTRUCTORES Y URBANIZADORES Y PRESENTACIÓN DE PELÍCULAS EN SALAS DE CINE"/>
    <n v="109706022"/>
    <s v="75,643.00"/>
    <n v="31"/>
    <n v="31"/>
    <n v="10624032"/>
    <s v="0,712%"/>
    <s v="13-01-01-DT"/>
    <s v="44-02-00"/>
    <n v="109706022"/>
    <n v="222922"/>
    <s v="NIT"/>
    <x v="4"/>
    <s v="CONSTRUCCIONES TURPIAL S.A.S"/>
    <s v="NIT"/>
    <s v="899999061"/>
    <s v="BOGOTA DISTRITO CAPITAL"/>
    <s v="NO"/>
    <m/>
  </r>
  <r>
    <s v="PAG047"/>
    <s v="Pago de ordenes de pago por tipo de moneda y con medio de pago Abono en cuenta."/>
    <s v="2022-05-02 00:00:00"/>
    <s v="2-01-05-01-01-03-05"/>
    <s v="RETENCION ICA COMERCIAL SERVICIOS DEMÁS ACTIVIDADES DE SERVICIOS"/>
    <n v="112390822"/>
    <s v="47,017.00"/>
    <n v="47017"/>
    <n v="47017"/>
    <n v="6138000"/>
    <s v="0,766%"/>
    <s v="13-01-01-DT"/>
    <s v="44-02-00"/>
    <n v="112390822"/>
    <n v="225122"/>
    <s v="Cédula de Ciudadanía"/>
    <x v="5"/>
    <s v="ANDRES ROJAS RAMIREZ"/>
    <s v="NIT"/>
    <s v="899999061"/>
    <s v="BOGOTA DISTRITO CAPITAL"/>
    <s v="NO"/>
    <m/>
  </r>
  <r>
    <s v="PAG047"/>
    <s v="Pago de ordenes de pago por tipo de moneda y con medio de pago Abono en cuenta."/>
    <s v="2022-05-02 00:00:00"/>
    <s v="2-01-05-01-01-03-05"/>
    <s v="RETENCION ICA COMERCIAL SERVICIOS DEMÁS ACTIVIDADES DE SERVICIOS"/>
    <n v="112388922"/>
    <s v="4,703.00"/>
    <n v="4703"/>
    <n v="4703"/>
    <n v="614000"/>
    <s v="0,766%"/>
    <s v="13-01-01-DT"/>
    <s v="44-02-00"/>
    <n v="112388922"/>
    <n v="225022"/>
    <s v="Cédula de Ciudadanía"/>
    <x v="5"/>
    <s v="ANDRES ROJAS RAMIREZ"/>
    <s v="NIT"/>
    <s v="899999061"/>
    <s v="BOGOTA DISTRITO CAPITAL"/>
    <s v="NO"/>
    <m/>
  </r>
  <r>
    <s v="PAG047"/>
    <s v="Pago de ordenes de pago por tipo de moneda y con medio de pago Abono en cuenta."/>
    <s v="2022-05-04 00:00:00"/>
    <s v="2-01-05-01-01-03-02"/>
    <s v="RETENCION ICA COMERCIAL SERVICIOS CONSULTORÍA PROFESIONAL SERVICIOS PRESTADOS POR CONTRATISTAS DE CONSTRUCCIÓN, CONSTRUCTORES Y URBANIZADORES Y PRESENTACIÓN DE PELÍCULAS EN SALAS DE CINE"/>
    <n v="114973222"/>
    <s v="2,537,790.00"/>
    <n v="2537790"/>
    <n v="2537587"/>
    <n v="367795670"/>
    <s v="0,690%"/>
    <s v="13-01-01-DT"/>
    <s v="44-02-00"/>
    <n v="114973222"/>
    <n v="225322"/>
    <s v="NIT"/>
    <x v="6"/>
    <s v="XERTICA COLOMBIA SAS"/>
    <s v="NIT"/>
    <s v="899999061"/>
    <s v="BOGOTA DISTRITO CAPITAL"/>
    <s v="NO"/>
    <m/>
  </r>
  <r>
    <s v="PAG047"/>
    <s v="Pago de ordenes de pago por tipo de moneda y con medio de pago Abono en cuenta."/>
    <s v="2022-05-04 00:00:00"/>
    <s v="2-01-05-01-01-03-05"/>
    <s v="RETENCION ICA COMERCIAL SERVICIOS DEMÁS ACTIVIDADES DE SERVICIOS"/>
    <n v="115272922"/>
    <s v="74,103.00"/>
    <n v="74103"/>
    <n v="74103"/>
    <n v="9674000"/>
    <s v="0,766%"/>
    <s v="13-01-01-DT"/>
    <s v="44-02-00"/>
    <n v="115272922"/>
    <n v="235822"/>
    <s v="Cédula de Ciudadanía"/>
    <x v="7"/>
    <s v="MARIA PEREZ POVEDA"/>
    <s v="NIT"/>
    <s v="899999061"/>
    <s v="BOGOTA DISTRITO CAPITAL"/>
    <s v="NO"/>
    <m/>
  </r>
  <r>
    <s v="PAG047"/>
    <s v="Pago de ordenes de pago por tipo de moneda y con medio de pago Abono en cuenta."/>
    <s v="2022-05-04 00:00:00"/>
    <s v="2-01-05-01-01-03-05"/>
    <s v="RETENCION ICA COMERCIAL SERVICIOS DEMÁS ACTIVIDADES DE SERVICIOS"/>
    <n v="115037222"/>
    <s v="25,071.00"/>
    <n v="25071"/>
    <n v="25071"/>
    <n v="3273000"/>
    <s v="0,766%"/>
    <s v="13-01-01-DT"/>
    <s v="44-02-00"/>
    <n v="115037222"/>
    <n v="235322"/>
    <s v="Cédula de Ciudadanía"/>
    <x v="8"/>
    <s v="JUAN MOJICA GOMEZ"/>
    <s v="NIT"/>
    <s v="899999061"/>
    <s v="BOGOTA DISTRITO CAPITAL"/>
    <s v="NO"/>
    <m/>
  </r>
  <r>
    <s v="PAG047"/>
    <s v="Pago de ordenes de pago por tipo de moneda y con medio de pago Abono en cuenta."/>
    <s v="2022-05-04 00:00:00"/>
    <s v="2-01-05-01-01-03-05"/>
    <s v="RETENCION ICA COMERCIAL SERVICIOS DEMÁS ACTIVIDADES DE SERVICIOS"/>
    <n v="114969322"/>
    <s v="47,017.00"/>
    <n v="47017"/>
    <n v="47017"/>
    <n v="6138000"/>
    <s v="0,766%"/>
    <s v="13-01-01-DT"/>
    <s v="44-02-00"/>
    <n v="114969322"/>
    <n v="234422"/>
    <s v="Cédula de Ciudadanía"/>
    <x v="9"/>
    <s v="HECTOR DIAZ TORRES"/>
    <s v="NIT"/>
    <s v="899999061"/>
    <s v="BOGOTA DISTRITO CAPITAL"/>
    <s v="NO"/>
    <m/>
  </r>
  <r>
    <s v="PAG047"/>
    <s v="Pago de ordenes de pago por tipo de moneda y con medio de pago Abono en cuenta."/>
    <s v="2022-05-04 00:00:00"/>
    <s v="2-01-05-01-01-03-05"/>
    <s v="RETENCION ICA COMERCIAL SERVICIOS DEMÁS ACTIVIDADES DE SERVICIOS"/>
    <n v="114609522"/>
    <s v="29,386.00"/>
    <n v="29386"/>
    <n v="29386"/>
    <n v="3042000"/>
    <s v="0,966%"/>
    <s v="13-01-01-DT"/>
    <s v="44-02-00"/>
    <n v="114609522"/>
    <n v="233522"/>
    <s v="Cédula de Ciudadanía"/>
    <x v="10"/>
    <s v="SILVIA CORREDOR RODRIGUEZ"/>
    <s v="NIT"/>
    <s v="899999061"/>
    <s v="BOGOTA DISTRITO CAPITAL"/>
    <s v="NO"/>
    <m/>
  </r>
  <r>
    <s v="PAG047"/>
    <s v="Pago de ordenes de pago por tipo de moneda y con medio de pago Abono en cuenta."/>
    <s v="2022-05-04 00:00:00"/>
    <s v="2-01-05-01-01-03-05"/>
    <s v="RETENCION ICA COMERCIAL SERVICIOS DEMÁS ACTIVIDADES DE SERVICIOS"/>
    <n v="115266222"/>
    <s v="22,730.00"/>
    <n v="22730"/>
    <n v="22730"/>
    <n v="2353000"/>
    <s v="0,966%"/>
    <s v="13-01-01-DT"/>
    <s v="44-02-00"/>
    <n v="115266222"/>
    <n v="234922"/>
    <s v="Cédula de Ciudadanía"/>
    <x v="11"/>
    <s v="NELLY CAMARGO MORENO"/>
    <s v="NIT"/>
    <s v="899999061"/>
    <s v="BOGOTA DISTRITO CAPITAL"/>
    <s v="NO"/>
    <m/>
  </r>
  <r>
    <s v="PAG047"/>
    <s v="Pago de ordenes de pago por tipo de moneda y con medio de pago Abono en cuenta."/>
    <s v="2022-05-04 00:00:00"/>
    <s v="2-01-05-01-01-03-05"/>
    <s v="RETENCION ICA COMERCIAL SERVICIOS DEMÁS ACTIVIDADES DE SERVICIOS"/>
    <n v="115448722"/>
    <s v="25,712.00"/>
    <n v="25712"/>
    <n v="25712"/>
    <n v="2661744"/>
    <s v="0,966%"/>
    <s v="13-01-01-DT"/>
    <s v="44-02-00"/>
    <n v="115448722"/>
    <n v="238222"/>
    <s v="Cédula de Ciudadanía"/>
    <x v="12"/>
    <s v="LEYDY CAPERA TIQUE"/>
    <s v="NIT"/>
    <s v="899999061"/>
    <s v="BOGOTA DISTRITO CAPITAL"/>
    <s v="NO"/>
    <m/>
  </r>
  <r>
    <s v="PAG047"/>
    <s v="Pago de ordenes de pago por tipo de moneda y con medio de pago Abono en cuenta."/>
    <s v="2022-05-04 00:00:00"/>
    <s v="2-01-05-01-01-03-05"/>
    <s v="RETENCION ICA COMERCIAL SERVICIOS DEMÁS ACTIVIDADES DE SERVICIOS"/>
    <n v="114600122"/>
    <s v="74,103.00"/>
    <n v="74103"/>
    <n v="74103"/>
    <n v="9674000"/>
    <s v="0,766%"/>
    <s v="13-01-01-DT"/>
    <s v="44-02-00"/>
    <n v="114600122"/>
    <n v="233722"/>
    <s v="Cédula de Ciudadanía"/>
    <x v="13"/>
    <s v="DAVID SANTAMARIA TOBAR"/>
    <s v="NIT"/>
    <s v="899999061"/>
    <s v="BOGOTA DISTRITO CAPITAL"/>
    <s v="NO"/>
    <m/>
  </r>
  <r>
    <s v="PAG047"/>
    <s v="Pago de ordenes de pago por tipo de moneda y con medio de pago Abono en cuenta."/>
    <s v="2022-05-04 00:00:00"/>
    <s v="2-01-05-01-01-03-05"/>
    <s v="RETENCION ICA COMERCIAL SERVICIOS DEMÁS ACTIVIDADES DE SERVICIOS"/>
    <n v="114350622"/>
    <s v="47,017.00"/>
    <n v="47017"/>
    <n v="47017"/>
    <n v="6138000"/>
    <s v="0,766%"/>
    <s v="13-01-01-DT"/>
    <s v="44-02-00"/>
    <n v="114350622"/>
    <n v="231722"/>
    <s v="Cédula de Ciudadanía"/>
    <x v="5"/>
    <s v="ANDRES ROJAS RAMIREZ"/>
    <s v="NIT"/>
    <s v="899999061"/>
    <s v="BOGOTA DISTRITO CAPITAL"/>
    <s v="NO"/>
    <m/>
  </r>
  <r>
    <s v="PAG047"/>
    <s v="Pago de ordenes de pago por tipo de moneda y con medio de pago Abono en cuenta."/>
    <s v="2022-05-04 00:00:00"/>
    <s v="2-01-05-01-01-03-05"/>
    <s v="RETENCION ICA COMERCIAL SERVICIOS DEMÁS ACTIVIDADES DE SERVICIOS"/>
    <n v="115145522"/>
    <s v="44,324.00"/>
    <n v="44324"/>
    <n v="44324"/>
    <n v="5786399"/>
    <s v="0,766%"/>
    <s v="13-01-01-DT"/>
    <s v="44-02-00"/>
    <n v="115145522"/>
    <n v="236422"/>
    <s v="Cédula de Ciudadanía"/>
    <x v="14"/>
    <s v="WINDI OLMOS HERNANDEZ"/>
    <s v="NIT"/>
    <s v="899999061"/>
    <s v="BOGOTA DISTRITO CAPITAL"/>
    <s v="NO"/>
    <m/>
  </r>
  <r>
    <s v="PAG047"/>
    <s v="Pago de ordenes de pago por tipo de moneda y con medio de pago Abono en cuenta."/>
    <s v="2022-05-04 00:00:00"/>
    <s v="2-01-05-01-01-03-05"/>
    <s v="RETENCION ICA COMERCIAL SERVICIOS DEMÁS ACTIVIDADES DE SERVICIOS"/>
    <n v="115192422"/>
    <s v="59,293.00"/>
    <n v="59293"/>
    <n v="59293"/>
    <n v="6138000"/>
    <s v="0,966%"/>
    <s v="13-01-01-DT"/>
    <s v="44-02-00"/>
    <n v="115192422"/>
    <n v="235222"/>
    <s v="Cédula de Ciudadanía"/>
    <x v="15"/>
    <s v="ADRIANA GOENAGA PEÑA"/>
    <s v="NIT"/>
    <s v="899999061"/>
    <s v="BOGOTA DISTRITO CAPITAL"/>
    <s v="NO"/>
    <m/>
  </r>
  <r>
    <s v="PAG047"/>
    <s v="Pago de ordenes de pago por tipo de moneda y con medio de pago Abono en cuenta."/>
    <s v="2022-05-04 00:00:00"/>
    <s v="2-01-05-01-01-03-05"/>
    <s v="RETENCION ICA COMERCIAL SERVICIOS DEMÁS ACTIVIDADES DE SERVICIOS"/>
    <n v="114970622"/>
    <s v="39,529.00"/>
    <n v="39529"/>
    <n v="39529"/>
    <n v="4092000"/>
    <s v="0,966%"/>
    <s v="13-01-01-DT"/>
    <s v="44-02-00"/>
    <n v="114970622"/>
    <n v="234622"/>
    <s v="Cédula de Ciudadanía"/>
    <x v="16"/>
    <s v="ALEXIS MAYORGA SARMIENTO"/>
    <s v="NIT"/>
    <s v="899999061"/>
    <s v="BOGOTA DISTRITO CAPITAL"/>
    <s v="NO"/>
    <m/>
  </r>
  <r>
    <s v="PAG047"/>
    <s v="Pago de ordenes de pago por tipo de moneda y con medio de pago Abono en cuenta."/>
    <s v="2022-05-04 00:00:00"/>
    <s v="2-01-05-01-01-03-05"/>
    <s v="RETENCION ICA COMERCIAL SERVICIOS DEMÁS ACTIVIDADES DE SERVICIOS"/>
    <n v="115317722"/>
    <s v="21,745.00"/>
    <n v="21745"/>
    <n v="21745"/>
    <n v="2251000"/>
    <s v="0,966%"/>
    <s v="13-01-01-DT"/>
    <s v="44-02-00"/>
    <n v="115317722"/>
    <n v="237122"/>
    <s v="Cédula de Ciudadanía"/>
    <x v="17"/>
    <s v="NATASHA SOTO CELY"/>
    <s v="NIT"/>
    <s v="899999061"/>
    <s v="BOGOTA DISTRITO CAPITAL"/>
    <s v="NO"/>
    <m/>
  </r>
  <r>
    <s v="PAG047"/>
    <s v="Pago de ordenes de pago por tipo de moneda y con medio de pago Abono en cuenta."/>
    <s v="2022-05-04 00:00:00"/>
    <s v="2-01-05-01-01-03-05"/>
    <s v="RETENCION ICA COMERCIAL SERVICIOS DEMÁS ACTIVIDADES DE SERVICIOS"/>
    <n v="115550022"/>
    <s v="58,905.00"/>
    <n v="58905"/>
    <n v="58905"/>
    <n v="7690000"/>
    <s v="0,766%"/>
    <s v="13-01-01-DT"/>
    <s v="44-02-00"/>
    <n v="115550022"/>
    <n v="238722"/>
    <s v="Cédula de Ciudadanía"/>
    <x v="18"/>
    <s v="RUDY HURTADO GARCES"/>
    <s v="NIT"/>
    <s v="899999061"/>
    <s v="BOGOTA DISTRITO CAPITAL"/>
    <s v="NO"/>
    <m/>
  </r>
  <r>
    <s v="PAG047"/>
    <s v="Pago de ordenes de pago por tipo de moneda y con medio de pago Abono en cuenta."/>
    <s v="2022-05-04 00:00:00"/>
    <s v="2-01-05-01-01-03-05"/>
    <s v="RETENCION ICA COMERCIAL SERVICIOS DEMÁS ACTIVIDADES DE SERVICIOS"/>
    <n v="115306122"/>
    <s v="58,768.00"/>
    <n v="58768"/>
    <n v="58768"/>
    <n v="7672000"/>
    <s v="0,766%"/>
    <s v="13-01-01-DT"/>
    <s v="44-02-00"/>
    <n v="115306122"/>
    <n v="235722"/>
    <s v="Cédula de Ciudadanía"/>
    <x v="19"/>
    <s v="JONATHAN JIMENEZ AREVALO"/>
    <s v="NIT"/>
    <s v="899999061"/>
    <s v="BOGOTA DISTRITO CAPITAL"/>
    <s v="NO"/>
    <m/>
  </r>
  <r>
    <s v="PAG047"/>
    <s v="Pago de ordenes de pago por tipo de moneda y con medio de pago Abono en cuenta."/>
    <s v="2022-05-04 00:00:00"/>
    <s v="2-01-05-01-01-03-05"/>
    <s v="RETENCION ICA COMERCIAL SERVICIOS DEMÁS ACTIVIDADES DE SERVICIOS"/>
    <n v="115444022"/>
    <s v="31,302.00"/>
    <n v="31302"/>
    <n v="31302"/>
    <n v="3240383"/>
    <s v="0,966%"/>
    <s v="13-01-01-DT"/>
    <s v="44-02-00"/>
    <n v="115444022"/>
    <n v="236222"/>
    <s v="Cédula de Ciudadanía"/>
    <x v="20"/>
    <s v="CAMILO REYES VELASCO"/>
    <s v="NIT"/>
    <s v="899999061"/>
    <s v="BOGOTA DISTRITO CAPITAL"/>
    <s v="NO"/>
    <m/>
  </r>
  <r>
    <s v="PAG047"/>
    <s v="Pago de ordenes de pago por tipo de moneda y con medio de pago Abono en cuenta."/>
    <s v="2022-05-04 00:00:00"/>
    <s v="2-01-05-01-01-03-05"/>
    <s v="RETENCION ICA COMERCIAL SERVICIOS DEMÁS ACTIVIDADES DE SERVICIOS"/>
    <n v="115301722"/>
    <s v="74,103.00"/>
    <n v="74103"/>
    <n v="74103"/>
    <n v="9674000"/>
    <s v="0,766%"/>
    <s v="13-01-01-DT"/>
    <s v="44-02-00"/>
    <n v="115301722"/>
    <n v="237622"/>
    <s v="Cédula de Ciudadanía"/>
    <x v="21"/>
    <s v="PAOLA MOLANO AYALA"/>
    <s v="NIT"/>
    <s v="899999061"/>
    <s v="BOGOTA DISTRITO CAPITAL"/>
    <s v="NO"/>
    <m/>
  </r>
  <r>
    <s v="PAG047"/>
    <s v="Pago de ordenes de pago por tipo de moneda y con medio de pago Abono en cuenta."/>
    <s v="2022-05-04 00:00:00"/>
    <s v="2-01-05-01-01-03-05"/>
    <s v="RETENCION ICA COMERCIAL SERVICIOS DEMÁS ACTIVIDADES DE SERVICIOS"/>
    <n v="115450522"/>
    <s v="39,181.00"/>
    <n v="39181"/>
    <n v="39181"/>
    <n v="5115000"/>
    <s v="0,766%"/>
    <s v="13-01-01-DT"/>
    <s v="44-02-00"/>
    <n v="115450522"/>
    <n v="238522"/>
    <s v="Cédula de Ciudadanía"/>
    <x v="22"/>
    <s v="UDILUZ MONSALVE MUÑOZ"/>
    <s v="NIT"/>
    <s v="899999061"/>
    <s v="BOGOTA DISTRITO CAPITAL"/>
    <s v="NO"/>
    <m/>
  </r>
  <r>
    <s v="PAG047"/>
    <s v="Pago de ordenes de pago por tipo de moneda y con medio de pago Abono en cuenta."/>
    <s v="2022-05-04 00:00:00"/>
    <s v="2-01-05-01-01-03-05"/>
    <s v="RETENCION ICA COMERCIAL SERVICIOS DEMÁS ACTIVIDADES DE SERVICIOS"/>
    <n v="114964122"/>
    <s v="58,768.00"/>
    <n v="58768"/>
    <n v="58768"/>
    <n v="7672000"/>
    <s v="0,766%"/>
    <s v="13-01-01-DT"/>
    <s v="44-02-00"/>
    <n v="114964122"/>
    <n v="233122"/>
    <s v="Cédula de Ciudadanía"/>
    <x v="23"/>
    <s v="JORGE MOLANO MARTINEZ"/>
    <s v="NIT"/>
    <s v="899999061"/>
    <s v="BOGOTA DISTRITO CAPITAL"/>
    <s v="NO"/>
    <m/>
  </r>
  <r>
    <s v="PAG047"/>
    <s v="Pago de ordenes de pago por tipo de moneda y con medio de pago Abono en cuenta."/>
    <s v="2022-05-04 00:00:00"/>
    <s v="2-01-05-01-01-03-05"/>
    <s v="RETENCION ICA COMERCIAL SERVICIOS DEMÁS ACTIVIDADES DE SERVICIOS"/>
    <n v="114968522"/>
    <s v="39,181.00"/>
    <n v="39181"/>
    <n v="39181"/>
    <n v="5115000"/>
    <s v="0,766%"/>
    <s v="13-01-01-DT"/>
    <s v="44-02-00"/>
    <n v="114968522"/>
    <n v="234222"/>
    <s v="Cédula de Ciudadanía"/>
    <x v="24"/>
    <s v="LEIDY JARAMILLO GONZALEZ"/>
    <s v="NIT"/>
    <s v="899999061"/>
    <s v="BOGOTA DISTRITO CAPITAL"/>
    <s v="NO"/>
    <m/>
  </r>
  <r>
    <s v="PAG047"/>
    <s v="Pago de ordenes de pago por tipo de moneda y con medio de pago Abono en cuenta."/>
    <s v="2022-05-04 00:00:00"/>
    <s v="2-01-05-01-01-03-05"/>
    <s v="RETENCION ICA COMERCIAL SERVICIOS DEMÁS ACTIVIDADES DE SERVICIOS"/>
    <n v="114342822"/>
    <s v="46,603.00"/>
    <n v="46603"/>
    <n v="46603"/>
    <n v="6084000"/>
    <s v="0,766%"/>
    <s v="13-01-01-DT"/>
    <s v="44-02-00"/>
    <n v="114342822"/>
    <n v="225722"/>
    <s v="Cédula de Ciudadanía"/>
    <x v="25"/>
    <s v="DAVID FIGUEROA MELO"/>
    <s v="NIT"/>
    <s v="899999061"/>
    <s v="BOGOTA DISTRITO CAPITAL"/>
    <s v="NO"/>
    <m/>
  </r>
  <r>
    <s v="PAG047"/>
    <s v="Pago de ordenes de pago por tipo de moneda y con medio de pago Abono en cuenta."/>
    <s v="2022-05-04 00:00:00"/>
    <s v="2-01-05-01-01-03-05"/>
    <s v="RETENCION ICA COMERCIAL SERVICIOS DEMÁS ACTIVIDADES DE SERVICIOS"/>
    <n v="114962922"/>
    <s v="58,768.00"/>
    <n v="58768"/>
    <n v="58768"/>
    <n v="7672000"/>
    <s v="0,766%"/>
    <s v="13-01-01-DT"/>
    <s v="44-02-00"/>
    <n v="114962922"/>
    <n v="231522"/>
    <s v="Cédula de Ciudadanía"/>
    <x v="26"/>
    <s v="MONICA AMIRA LOPEZ LEON"/>
    <s v="NIT"/>
    <s v="899999061"/>
    <s v="BOGOTA DISTRITO CAPITAL"/>
    <s v="NO"/>
    <m/>
  </r>
  <r>
    <s v="PAG047"/>
    <s v="Pago de ordenes de pago por tipo de moneda y con medio de pago Abono en cuenta."/>
    <s v="2022-05-04 00:00:00"/>
    <s v="2-01-05-01-01-03-05"/>
    <s v="RETENCION ICA COMERCIAL SERVICIOS DEMÁS ACTIVIDADES DE SERVICIOS"/>
    <n v="114343022"/>
    <s v="59,428.00"/>
    <n v="59428"/>
    <n v="59428"/>
    <n v="6152000"/>
    <s v="0,966%"/>
    <s v="13-01-01-DT"/>
    <s v="44-02-00"/>
    <n v="114343022"/>
    <n v="225222"/>
    <s v="Cédula de Ciudadanía"/>
    <x v="27"/>
    <s v="JOSUE JARAMILLO FLOREZ"/>
    <s v="NIT"/>
    <s v="899999061"/>
    <s v="BOGOTA DISTRITO CAPITAL"/>
    <s v="NO"/>
    <m/>
  </r>
  <r>
    <s v="PAG047"/>
    <s v="Pago de ordenes de pago por tipo de moneda y con medio de pago Abono en cuenta."/>
    <s v="2022-05-04 00:00:00"/>
    <s v="2-01-05-01-01-03-05"/>
    <s v="RETENCION ICA COMERCIAL SERVICIOS DEMÁS ACTIVIDADES DE SERVICIOS"/>
    <n v="114965422"/>
    <s v="29,714.00"/>
    <n v="29714"/>
    <n v="29714"/>
    <n v="3076000"/>
    <s v="0,966%"/>
    <s v="13-01-01-DT"/>
    <s v="44-02-00"/>
    <n v="114965422"/>
    <n v="234122"/>
    <s v="Cédula de Ciudadanía"/>
    <x v="28"/>
    <s v="ANGELICA CANTOR MOLINA"/>
    <s v="NIT"/>
    <s v="899999061"/>
    <s v="BOGOTA DISTRITO CAPITAL"/>
    <s v="NO"/>
    <m/>
  </r>
  <r>
    <s v="PAG047"/>
    <s v="Pago de ordenes de pago por tipo de moneda y con medio de pago Abono en cuenta."/>
    <s v="2022-05-04 00:00:00"/>
    <s v="2-01-05-01-01-03-05"/>
    <s v="RETENCION ICA COMERCIAL SERVICIOS DEMÁS ACTIVIDADES DE SERVICIOS"/>
    <n v="115131622"/>
    <s v="22,639.00"/>
    <n v="22639"/>
    <n v="22639"/>
    <n v="3281000"/>
    <s v="0,690%"/>
    <s v="13-01-01-DT"/>
    <s v="44-02-00"/>
    <n v="115131622"/>
    <n v="234522"/>
    <s v="Cédula de Ciudadanía"/>
    <x v="29"/>
    <s v="EINER RUSSI"/>
    <s v="NIT"/>
    <s v="899999061"/>
    <s v="BOGOTA DISTRITO CAPITAL"/>
    <s v="NO"/>
    <m/>
  </r>
  <r>
    <s v="PAG047"/>
    <s v="Pago de ordenes de pago por tipo de moneda y con medio de pago Abono en cuenta."/>
    <s v="2022-05-04 00:00:00"/>
    <s v="2-01-05-01-01-03-05"/>
    <s v="RETENCION ICA COMERCIAL SERVICIOS DEMÁS ACTIVIDADES DE SERVICIOS"/>
    <n v="115155522"/>
    <s v="25,712.00"/>
    <n v="25712"/>
    <n v="25712"/>
    <n v="2661744"/>
    <s v="0,966%"/>
    <s v="13-01-01-DT"/>
    <s v="44-02-00"/>
    <n v="115155522"/>
    <n v="236022"/>
    <s v="Cédula de Ciudadanía"/>
    <x v="30"/>
    <s v="JULY JAMAICA"/>
    <s v="NIT"/>
    <s v="899999061"/>
    <s v="BOGOTA DISTRITO CAPITAL"/>
    <s v="NO"/>
    <m/>
  </r>
  <r>
    <s v="PAG047"/>
    <s v="Pago de ordenes de pago por tipo de moneda y con medio de pago Abono en cuenta."/>
    <s v="2022-05-04 00:00:00"/>
    <s v="2-01-05-01-01-03-05"/>
    <s v="RETENCION ICA COMERCIAL SERVICIOS DEMÁS ACTIVIDADES DE SERVICIOS"/>
    <n v="114356922"/>
    <s v="47,017.00"/>
    <n v="47017"/>
    <n v="47017"/>
    <n v="6138000"/>
    <s v="0,766%"/>
    <s v="13-01-01-DT"/>
    <s v="44-02-00"/>
    <n v="114356922"/>
    <n v="233922"/>
    <s v="Cédula de Ciudadanía"/>
    <x v="31"/>
    <s v="SHIRLEY PRADO CAÑAS"/>
    <s v="NIT"/>
    <s v="899999061"/>
    <s v="BOGOTA DISTRITO CAPITAL"/>
    <s v="NO"/>
    <m/>
  </r>
  <r>
    <s v="PAG047"/>
    <s v="Pago de ordenes de pago por tipo de moneda y con medio de pago Abono en cuenta."/>
    <s v="2022-05-04 00:00:00"/>
    <s v="2-01-05-01-01-03-05"/>
    <s v="RETENCION ICA COMERCIAL SERVICIOS DEMÁS ACTIVIDADES DE SERVICIOS"/>
    <n v="115080922"/>
    <s v="39,181.00"/>
    <n v="39181"/>
    <n v="39181"/>
    <n v="5115000"/>
    <s v="0,766%"/>
    <s v="13-01-01-DT"/>
    <s v="44-02-00"/>
    <n v="115080922"/>
    <n v="236122"/>
    <s v="Cédula de Ciudadanía"/>
    <x v="32"/>
    <s v="JENNY PAEZ PINZON"/>
    <s v="NIT"/>
    <s v="899999061"/>
    <s v="BOGOTA DISTRITO CAPITAL"/>
    <s v="NO"/>
    <m/>
  </r>
  <r>
    <s v="PAG047"/>
    <s v="Pago de ordenes de pago por tipo de moneda y con medio de pago Abono en cuenta."/>
    <s v="2022-05-04 00:00:00"/>
    <s v="2-01-05-01-01-03-05"/>
    <s v="RETENCION ICA COMERCIAL SERVICIOS DEMÁS ACTIVIDADES DE SERVICIOS"/>
    <n v="115089922"/>
    <s v="46,603.00"/>
    <n v="46603"/>
    <n v="46603"/>
    <n v="6084000"/>
    <s v="0,766%"/>
    <s v="13-01-01-DT"/>
    <s v="44-02-00"/>
    <n v="115089922"/>
    <n v="236722"/>
    <s v="Cédula de Ciudadanía"/>
    <x v="33"/>
    <s v="ALEJANDRA GARZON VALERO"/>
    <s v="NIT"/>
    <s v="899999061"/>
    <s v="BOGOTA DISTRITO CAPITAL"/>
    <s v="NO"/>
    <m/>
  </r>
  <r>
    <s v="PAG047"/>
    <s v="Pago de ordenes de pago por tipo de moneda y con medio de pago Abono en cuenta."/>
    <s v="2022-05-04 00:00:00"/>
    <s v="2-01-05-01-01-03-05"/>
    <s v="RETENCION ICA COMERCIAL SERVICIOS DEMÁS ACTIVIDADES DE SERVICIOS"/>
    <n v="114967622"/>
    <s v="29,647.00"/>
    <n v="29647"/>
    <n v="29647"/>
    <n v="3069000"/>
    <s v="0,966%"/>
    <s v="13-01-01-DT"/>
    <s v="44-02-00"/>
    <n v="114967622"/>
    <n v="233622"/>
    <s v="Cédula de Ciudadanía"/>
    <x v="34"/>
    <s v="LAURA FORERO PULGARIN"/>
    <s v="NIT"/>
    <s v="899999061"/>
    <s v="BOGOTA DISTRITO CAPITAL"/>
    <s v="NO"/>
    <m/>
  </r>
  <r>
    <s v="PAG047"/>
    <s v="Pago de ordenes de pago por tipo de moneda y con medio de pago Abono en cuenta."/>
    <s v="2022-05-04 00:00:00"/>
    <s v="2-01-05-01-01-03-05"/>
    <s v="RETENCION ICA COMERCIAL SERVICIOS DEMÁS ACTIVIDADES DE SERVICIOS"/>
    <n v="114731122"/>
    <s v="29,647.00"/>
    <n v="29647"/>
    <n v="29647"/>
    <n v="3069000"/>
    <s v="0,966%"/>
    <s v="13-01-01-DT"/>
    <s v="44-02-00"/>
    <n v="114731122"/>
    <n v="233822"/>
    <s v="Cédula de Ciudadanía"/>
    <x v="35"/>
    <s v="KAREN MENESES ROMERO"/>
    <s v="NIT"/>
    <s v="899999061"/>
    <s v="BOGOTA DISTRITO CAPITAL"/>
    <s v="NO"/>
    <m/>
  </r>
  <r>
    <s v="PAG047"/>
    <s v="Pago de ordenes de pago por tipo de moneda y con medio de pago Abono en cuenta."/>
    <s v="2022-05-04 00:00:00"/>
    <s v="2-01-05-01-01-03-05"/>
    <s v="RETENCION ICA COMERCIAL SERVICIOS DEMÁS ACTIVIDADES DE SERVICIOS"/>
    <n v="115105422"/>
    <s v="49,411.00"/>
    <n v="49411"/>
    <n v="49411"/>
    <n v="5115000"/>
    <s v="0,966%"/>
    <s v="13-01-01-DT"/>
    <s v="44-02-00"/>
    <n v="115105422"/>
    <n v="235422"/>
    <s v="Cédula de Ciudadanía"/>
    <x v="36"/>
    <s v="JHON NAVARRO ROJAS"/>
    <s v="NIT"/>
    <s v="899999061"/>
    <s v="BOGOTA DISTRITO CAPITAL"/>
    <s v="NO"/>
    <m/>
  </r>
  <r>
    <s v="PAG047"/>
    <s v="Pago de ordenes de pago por tipo de moneda y con medio de pago Abono en cuenta."/>
    <s v="2022-05-04 00:00:00"/>
    <s v="2-01-05-01-01-03-05"/>
    <s v="RETENCION ICA COMERCIAL SERVICIOS DEMÁS ACTIVIDADES DE SERVICIOS"/>
    <n v="114764722"/>
    <s v="58,905.00"/>
    <n v="58905"/>
    <n v="58905"/>
    <n v="7690000"/>
    <s v="0,766%"/>
    <s v="13-01-01-DT"/>
    <s v="44-02-00"/>
    <n v="114764722"/>
    <n v="234722"/>
    <s v="Cédula de Ciudadanía"/>
    <x v="37"/>
    <s v="DAVID ALVEAR RINCON"/>
    <s v="NIT"/>
    <s v="899999061"/>
    <s v="BOGOTA DISTRITO CAPITAL"/>
    <s v="NO"/>
    <m/>
  </r>
  <r>
    <s v="PAG047"/>
    <s v="Pago de ordenes de pago por tipo de moneda y con medio de pago Abono en cuenta."/>
    <s v="2022-05-04 00:00:00"/>
    <s v="2-01-05-01-01-03-05"/>
    <s v="RETENCION ICA COMERCIAL SERVICIOS DEMÁS ACTIVIDADES DE SERVICIOS"/>
    <n v="115139422"/>
    <s v="31,345.00"/>
    <n v="31345"/>
    <n v="31345"/>
    <n v="4092000"/>
    <s v="0,766%"/>
    <s v="13-01-01-DT"/>
    <s v="44-02-00"/>
    <n v="115139422"/>
    <n v="237022"/>
    <s v="Cédula de Ciudadanía"/>
    <x v="38"/>
    <s v="JOSE RODRIGUEZ DONCEL"/>
    <s v="NIT"/>
    <s v="899999061"/>
    <s v="BOGOTA DISTRITO CAPITAL"/>
    <s v="NO"/>
    <m/>
  </r>
  <r>
    <s v="PAG047"/>
    <s v="Pago de ordenes de pago por tipo de moneda y con medio de pago Abono en cuenta."/>
    <s v="2022-05-04 00:00:00"/>
    <s v="2-01-05-01-01-03-05"/>
    <s v="RETENCION ICA COMERCIAL SERVICIOS DEMÁS ACTIVIDADES DE SERVICIOS"/>
    <n v="115165622"/>
    <s v="21,880.00"/>
    <n v="21880"/>
    <n v="21880"/>
    <n v="3171000"/>
    <s v="0,690%"/>
    <s v="13-01-01-DT"/>
    <s v="44-02-00"/>
    <n v="115165622"/>
    <n v="234822"/>
    <s v="Cédula de Ciudadanía"/>
    <x v="39"/>
    <s v="MARIA PEREZ ORDOÑEZ"/>
    <s v="NIT"/>
    <s v="899999061"/>
    <s v="BOGOTA DISTRITO CAPITAL"/>
    <s v="NO"/>
    <m/>
  </r>
  <r>
    <s v="PAG047"/>
    <s v="Pago de ordenes de pago por tipo de moneda y con medio de pago Abono en cuenta."/>
    <s v="2022-05-04 00:00:00"/>
    <s v="2-01-05-01-01-03-05"/>
    <s v="RETENCION ICA COMERCIAL SERVICIOS DEMÁS ACTIVIDADES DE SERVICIOS"/>
    <n v="115158722"/>
    <s v="39,529.00"/>
    <n v="39529"/>
    <n v="39529"/>
    <n v="4092000"/>
    <s v="0,966%"/>
    <s v="13-01-01-DT"/>
    <s v="44-02-00"/>
    <n v="115158722"/>
    <n v="235022"/>
    <s v="Cédula de Ciudadanía"/>
    <x v="1"/>
    <s v="MARIA NEIRA NIÑO"/>
    <s v="NIT"/>
    <s v="899999061"/>
    <s v="BOGOTA DISTRITO CAPITAL"/>
    <s v="NO"/>
    <m/>
  </r>
  <r>
    <s v="PAG047"/>
    <s v="Pago de ordenes de pago por tipo de moneda y con medio de pago Abono en cuenta."/>
    <s v="2022-05-04 00:00:00"/>
    <s v="2-01-05-01-01-03-05"/>
    <s v="RETENCION ICA COMERCIAL SERVICIOS DEMÁS ACTIVIDADES DE SERVICIOS"/>
    <n v="115378222"/>
    <s v="53,189.00"/>
    <n v="53189"/>
    <n v="53189"/>
    <n v="6943678"/>
    <s v="0,766%"/>
    <s v="13-01-01-DT"/>
    <s v="44-02-00"/>
    <n v="115378222"/>
    <n v="237322"/>
    <s v="Cédula de Ciudadanía"/>
    <x v="40"/>
    <s v="MARYOLI MARIN CORRALES"/>
    <s v="NIT"/>
    <s v="899999061"/>
    <s v="BOGOTA DISTRITO CAPITAL"/>
    <s v="NO"/>
    <m/>
  </r>
  <r>
    <s v="PAG047"/>
    <s v="Pago de ordenes de pago por tipo de moneda y con medio de pago Abono en cuenta."/>
    <s v="2022-05-04 00:00:00"/>
    <s v="2-01-05-01-01-03-05"/>
    <s v="RETENCION ICA COMERCIAL SERVICIOS DEMÁS ACTIVIDADES DE SERVICIOS"/>
    <n v="115206422"/>
    <s v="31,302.00"/>
    <n v="31302"/>
    <n v="31302"/>
    <n v="3240383"/>
    <s v="0,966%"/>
    <s v="13-01-01-DT"/>
    <s v="44-02-00"/>
    <n v="115206422"/>
    <n v="235922"/>
    <s v="Cédula de Ciudadanía"/>
    <x v="41"/>
    <s v="CLAUDIA CAICEDO GONZALEZ"/>
    <s v="NIT"/>
    <s v="899999061"/>
    <s v="BOGOTA DISTRITO CAPITAL"/>
    <s v="NO"/>
    <m/>
  </r>
  <r>
    <s v="PAG047"/>
    <s v="Pago de ordenes de pago por tipo de moneda y con medio de pago Abono en cuenta."/>
    <s v="2022-05-04 00:00:00"/>
    <s v="2-01-05-01-01-03-05"/>
    <s v="RETENCION ICA COMERCIAL SERVICIOS DEMÁS ACTIVIDADES DE SERVICIOS"/>
    <n v="114966422"/>
    <s v="31,345.00"/>
    <n v="31345"/>
    <n v="31345"/>
    <n v="4092000"/>
    <s v="0,766%"/>
    <s v="13-01-01-DT"/>
    <s v="44-02-00"/>
    <n v="114966422"/>
    <n v="233422"/>
    <s v="Cédula de Ciudadanía"/>
    <x v="42"/>
    <s v="ANDREA CRUZ ROJAS"/>
    <s v="NIT"/>
    <s v="899999061"/>
    <s v="BOGOTA DISTRITO CAPITAL"/>
    <s v="NO"/>
    <m/>
  </r>
  <r>
    <s v="PAG047"/>
    <s v="Pago de ordenes de pago por tipo de moneda y con medio de pago Abono en cuenta."/>
    <s v="2022-05-04 00:00:00"/>
    <s v="2-01-05-01-01-03-05"/>
    <s v="RETENCION ICA COMERCIAL SERVICIOS DEMÁS ACTIVIDADES DE SERVICIOS"/>
    <n v="114976322"/>
    <s v="39,529.00"/>
    <n v="39529"/>
    <n v="39529"/>
    <n v="4092000"/>
    <s v="0,966%"/>
    <s v="13-01-01-DT"/>
    <s v="44-02-00"/>
    <n v="114976322"/>
    <n v="235122"/>
    <s v="Cédula de Ciudadanía"/>
    <x v="43"/>
    <s v="GISEL CUNCANCHON BARBOSA"/>
    <s v="NIT"/>
    <s v="899999061"/>
    <s v="BOGOTA DISTRITO CAPITAL"/>
    <s v="NO"/>
    <m/>
  </r>
  <r>
    <s v="PAG047"/>
    <s v="Pago de ordenes de pago por tipo de moneda y con medio de pago Abono en cuenta."/>
    <s v="2022-05-04 00:00:00"/>
    <s v="2-01-05-01-01-03-05"/>
    <s v="RETENCION ICA COMERCIAL SERVICIOS DEMÁS ACTIVIDADES DE SERVICIOS"/>
    <n v="115136522"/>
    <s v="35,774.00"/>
    <n v="35774"/>
    <n v="35774"/>
    <n v="3703295"/>
    <s v="0,966%"/>
    <s v="13-01-01-DT"/>
    <s v="44-02-00"/>
    <n v="115136522"/>
    <n v="235622"/>
    <s v="Cédula de Ciudadanía"/>
    <x v="44"/>
    <s v="ANGIE GOMEZ JEREZ"/>
    <s v="NIT"/>
    <s v="899999061"/>
    <s v="BOGOTA DISTRITO CAPITAL"/>
    <s v="NO"/>
    <m/>
  </r>
  <r>
    <s v="PAG047"/>
    <s v="Pago de ordenes de pago por tipo de moneda y con medio de pago Abono en cuenta."/>
    <s v="2022-05-05 00:00:00"/>
    <s v="2-01-05-01-01-03-05"/>
    <s v="RETENCION ICA COMERCIAL SERVICIOS DEMÁS ACTIVIDADES DE SERVICIOS"/>
    <n v="116913922"/>
    <s v="23,509.00"/>
    <n v="23509"/>
    <n v="23509"/>
    <n v="3069000"/>
    <s v="0,766%"/>
    <s v="13-01-01-DT"/>
    <s v="44-02-00"/>
    <n v="116913922"/>
    <n v="244022"/>
    <s v="Cédula de Ciudadanía"/>
    <x v="45"/>
    <s v="KAREN PALACIOS MENDEZ"/>
    <s v="NIT"/>
    <s v="899999061"/>
    <s v="BOGOTA DISTRITO CAPITAL"/>
    <s v="NO"/>
    <m/>
  </r>
  <r>
    <s v="PAG047"/>
    <s v="Pago de ordenes de pago por tipo de moneda y con medio de pago Abono en cuenta."/>
    <s v="2022-05-05 00:00:00"/>
    <s v="2-01-05-01-01-03-05"/>
    <s v="RETENCION ICA COMERCIAL SERVICIOS DEMÁS ACTIVIDADES DE SERVICIOS"/>
    <n v="116712522"/>
    <s v="23,477.00"/>
    <n v="23477"/>
    <n v="23477"/>
    <n v="2430288"/>
    <s v="0,966%"/>
    <s v="13-01-01-DT"/>
    <s v="44-02-00"/>
    <n v="116712522"/>
    <n v="239822"/>
    <s v="Cédula de Ciudadanía"/>
    <x v="46"/>
    <s v="JOHN HUERFANO CALCETERO"/>
    <s v="NIT"/>
    <s v="899999061"/>
    <s v="BOGOTA DISTRITO CAPITAL"/>
    <s v="NO"/>
    <m/>
  </r>
  <r>
    <s v="PAG047"/>
    <s v="Pago de ordenes de pago por tipo de moneda y con medio de pago Abono en cuenta."/>
    <s v="2022-05-05 00:00:00"/>
    <s v="2-01-05-01-01-03-05"/>
    <s v="RETENCION ICA COMERCIAL SERVICIOS DEMÁS ACTIVIDADES DE SERVICIOS"/>
    <n v="116772222"/>
    <s v="31,345.00"/>
    <n v="31345"/>
    <n v="31345"/>
    <n v="4092000"/>
    <s v="0,766%"/>
    <s v="13-01-01-DT"/>
    <s v="44-02-00"/>
    <n v="116772222"/>
    <n v="245822"/>
    <s v="Cédula de Ciudadanía"/>
    <x v="47"/>
    <s v="JOHN VALBUENA LOZANO"/>
    <s v="NIT"/>
    <s v="899999061"/>
    <s v="BOGOTA DISTRITO CAPITAL"/>
    <s v="NO"/>
    <m/>
  </r>
  <r>
    <s v="PAG047"/>
    <s v="Pago de ordenes de pago por tipo de moneda y con medio de pago Abono en cuenta."/>
    <s v="2022-05-05 00:00:00"/>
    <s v="2-01-05-01-01-03-05"/>
    <s v="RETENCION ICA COMERCIAL SERVICIOS DEMÁS ACTIVIDADES DE SERVICIOS"/>
    <n v="116728922"/>
    <s v="39,529.00"/>
    <n v="39529"/>
    <n v="39529"/>
    <n v="4092000"/>
    <s v="0,966%"/>
    <s v="13-01-01-DT"/>
    <s v="44-02-00"/>
    <n v="116728922"/>
    <n v="240422"/>
    <s v="Cédula de Ciudadanía"/>
    <x v="48"/>
    <s v="JULY CASTRO HERNANDEZ"/>
    <s v="NIT"/>
    <s v="899999061"/>
    <s v="BOGOTA DISTRITO CAPITAL"/>
    <s v="NO"/>
    <m/>
  </r>
  <r>
    <s v="PAG047"/>
    <s v="Pago de ordenes de pago por tipo de moneda y con medio de pago Abono en cuenta."/>
    <s v="2022-05-05 00:00:00"/>
    <s v="2-01-05-01-01-03-05"/>
    <s v="RETENCION ICA COMERCIAL SERVICIOS DEMÁS ACTIVIDADES DE SERVICIOS"/>
    <n v="116998522"/>
    <s v="31,414.00"/>
    <n v="31414"/>
    <n v="31414"/>
    <n v="4101000"/>
    <s v="0,766%"/>
    <s v="13-01-01-DT"/>
    <s v="44-02-00"/>
    <n v="116998522"/>
    <n v="242422"/>
    <s v="Cédula de Ciudadanía"/>
    <x v="49"/>
    <s v="BRAYAN ROMAN MARTINEZ"/>
    <s v="NIT"/>
    <s v="899999061"/>
    <s v="BOGOTA DISTRITO CAPITAL"/>
    <s v="NO"/>
    <m/>
  </r>
  <r>
    <s v="PAG047"/>
    <s v="Pago de ordenes de pago por tipo de moneda y con medio de pago Abono en cuenta."/>
    <s v="2022-05-05 00:00:00"/>
    <s v="2-01-05-01-01-03-05"/>
    <s v="RETENCION ICA COMERCIAL SERVICIOS DEMÁS ACTIVIDADES DE SERVICIOS"/>
    <n v="116696322"/>
    <s v="53,189.00"/>
    <n v="53189"/>
    <n v="53189"/>
    <n v="6943678"/>
    <s v="0,766%"/>
    <s v="13-01-01-DT"/>
    <s v="44-02-00"/>
    <n v="116696322"/>
    <n v="238822"/>
    <s v="Cédula de Ciudadanía"/>
    <x v="50"/>
    <s v="ALEXI CORONADO CORONADO"/>
    <s v="NIT"/>
    <s v="899999061"/>
    <s v="BOGOTA DISTRITO CAPITAL"/>
    <s v="NO"/>
    <m/>
  </r>
  <r>
    <s v="PAG047"/>
    <s v="Pago de ordenes de pago por tipo de moneda y con medio de pago Abono en cuenta."/>
    <s v="2022-05-05 00:00:00"/>
    <s v="2-01-05-01-01-03-05"/>
    <s v="RETENCION ICA COMERCIAL SERVICIOS DEMÁS ACTIVIDADES DE SERVICIOS"/>
    <n v="116725222"/>
    <s v="23,509.00"/>
    <n v="23509"/>
    <n v="23509"/>
    <n v="3069000"/>
    <s v="0,766%"/>
    <s v="13-01-01-DT"/>
    <s v="44-02-00"/>
    <n v="116725222"/>
    <n v="241722"/>
    <s v="Cédula de Ciudadanía"/>
    <x v="51"/>
    <s v="LAURA CORTES CARRILLO"/>
    <s v="NIT"/>
    <s v="899999061"/>
    <s v="BOGOTA DISTRITO CAPITAL"/>
    <s v="NO"/>
    <m/>
  </r>
  <r>
    <s v="PAG047"/>
    <s v="Pago de ordenes de pago por tipo de moneda y con medio de pago Abono en cuenta."/>
    <s v="2022-05-05 00:00:00"/>
    <s v="2-01-05-01-01-03-05"/>
    <s v="RETENCION ICA COMERCIAL SERVICIOS DEMÁS ACTIVIDADES DE SERVICIOS"/>
    <n v="116661722"/>
    <s v="22,956.00"/>
    <n v="22956"/>
    <n v="22956"/>
    <n v="5545000"/>
    <s v="0,414%"/>
    <s v="13-01-01-DT"/>
    <s v="44-02-00"/>
    <n v="116661722"/>
    <n v="240022"/>
    <s v="Cédula de Ciudadanía"/>
    <x v="52"/>
    <s v="RODRIGO GUTIERREZ RIVEROS"/>
    <s v="NIT"/>
    <s v="899999061"/>
    <s v="BOGOTA DISTRITO CAPITAL"/>
    <s v="NO"/>
    <m/>
  </r>
  <r>
    <s v="PAG047"/>
    <s v="Pago de ordenes de pago por tipo de moneda y con medio de pago Abono en cuenta."/>
    <s v="2022-05-05 00:00:00"/>
    <s v="2-01-05-01-01-03-05"/>
    <s v="RETENCION ICA COMERCIAL SERVICIOS DEMÁS ACTIVIDADES DE SERVICIOS"/>
    <n v="116242322"/>
    <s v="47,017.00"/>
    <n v="47017"/>
    <n v="47017"/>
    <n v="6138000"/>
    <s v="0,766%"/>
    <s v="13-01-01-DT"/>
    <s v="44-02-00"/>
    <n v="116242322"/>
    <n v="236522"/>
    <s v="Cédula de Ciudadanía"/>
    <x v="53"/>
    <s v="DAYANA BERNAL"/>
    <s v="NIT"/>
    <s v="899999061"/>
    <s v="BOGOTA DISTRITO CAPITAL"/>
    <s v="NO"/>
    <m/>
  </r>
  <r>
    <s v="PAG047"/>
    <s v="Pago de ordenes de pago por tipo de moneda y con medio de pago Abono en cuenta."/>
    <s v="2022-05-05 00:00:00"/>
    <s v="2-01-05-01-01-03-05"/>
    <s v="RETENCION ICA COMERCIAL SERVICIOS DEMÁS ACTIVIDADES DE SERVICIOS"/>
    <n v="116723322"/>
    <s v="31,302.00"/>
    <n v="31302"/>
    <n v="31302"/>
    <n v="3240383"/>
    <s v="0,966%"/>
    <s v="13-01-01-DT"/>
    <s v="44-02-00"/>
    <n v="116723322"/>
    <n v="239922"/>
    <s v="Cédula de Ciudadanía"/>
    <x v="54"/>
    <s v="MIGUEL SUAREZ CASTAÑEDA"/>
    <s v="NIT"/>
    <s v="899999061"/>
    <s v="BOGOTA DISTRITO CAPITAL"/>
    <s v="NO"/>
    <m/>
  </r>
  <r>
    <s v="PAG047"/>
    <s v="Pago de ordenes de pago por tipo de moneda y con medio de pago Abono en cuenta."/>
    <s v="2022-05-05 00:00:00"/>
    <s v="2-01-05-01-01-03-05"/>
    <s v="RETENCION ICA COMERCIAL SERVICIOS DEMÁS ACTIVIDADES DE SERVICIOS"/>
    <n v="117041122"/>
    <s v="31,345.00"/>
    <n v="31345"/>
    <n v="31345"/>
    <n v="4092000"/>
    <s v="0,766%"/>
    <s v="13-01-01-DT"/>
    <s v="44-02-00"/>
    <n v="117041122"/>
    <n v="247222"/>
    <s v="Cédula de Ciudadanía"/>
    <x v="55"/>
    <s v="MERLY CALDERON TRIVIÑO"/>
    <s v="NIT"/>
    <s v="899999061"/>
    <s v="BOGOTA DISTRITO CAPITAL"/>
    <s v="NO"/>
    <m/>
  </r>
  <r>
    <s v="PAG047"/>
    <s v="Pago de ordenes de pago por tipo de moneda y con medio de pago Abono en cuenta."/>
    <s v="2022-05-05 00:00:00"/>
    <s v="2-01-05-01-01-03-05"/>
    <s v="RETENCION ICA COMERCIAL SERVICIOS DEMÁS ACTIVIDADES DE SERVICIOS"/>
    <n v="116706222"/>
    <s v="58,768.00"/>
    <n v="58768"/>
    <n v="58768"/>
    <n v="7672000"/>
    <s v="0,766%"/>
    <s v="13-01-01-DT"/>
    <s v="44-02-00"/>
    <n v="116706222"/>
    <n v="242022"/>
    <s v="Cédula de Ciudadanía"/>
    <x v="56"/>
    <s v="LILIANA PANTOJA ROJAS"/>
    <s v="NIT"/>
    <s v="899999061"/>
    <s v="BOGOTA DISTRITO CAPITAL"/>
    <s v="NO"/>
    <m/>
  </r>
  <r>
    <s v="PAG047"/>
    <s v="Pago de ordenes de pago por tipo de moneda y con medio de pago Abono en cuenta."/>
    <s v="2022-05-05 00:00:00"/>
    <s v="2-01-05-01-01-03-05"/>
    <s v="RETENCION ICA COMERCIAL SERVICIOS DEMÁS ACTIVIDADES DE SERVICIOS"/>
    <n v="116318122"/>
    <s v="58,768.00"/>
    <n v="58768"/>
    <n v="58768"/>
    <n v="7672000"/>
    <s v="0,766%"/>
    <s v="13-01-01-DT"/>
    <s v="44-02-00"/>
    <n v="116318122"/>
    <n v="236922"/>
    <s v="Cédula de Ciudadanía"/>
    <x v="57"/>
    <s v="GLORIA CORDOBA HENAO"/>
    <s v="NIT"/>
    <s v="899999061"/>
    <s v="BOGOTA DISTRITO CAPITAL"/>
    <s v="NO"/>
    <m/>
  </r>
  <r>
    <s v="PAG047"/>
    <s v="Pago de ordenes de pago por tipo de moneda y con medio de pago Abono en cuenta."/>
    <s v="2022-05-05 00:00:00"/>
    <s v="2-01-05-01-01-03-05"/>
    <s v="RETENCION ICA COMERCIAL SERVICIOS DEMÁS ACTIVIDADES DE SERVICIOS"/>
    <n v="117404822"/>
    <s v="39,181.00"/>
    <n v="39181"/>
    <n v="39181"/>
    <n v="4056000"/>
    <s v="0,966%"/>
    <s v="13-01-01-DT"/>
    <s v="44-02-00"/>
    <n v="117404822"/>
    <n v="247522"/>
    <s v="Cédula de Ciudadanía"/>
    <x v="58"/>
    <s v="MARIA CRUZ CAMACHO"/>
    <s v="NIT"/>
    <s v="899999061"/>
    <s v="BOGOTA DISTRITO CAPITAL"/>
    <s v="NO"/>
    <m/>
  </r>
  <r>
    <s v="PAG047"/>
    <s v="Pago de ordenes de pago por tipo de moneda y con medio de pago Abono en cuenta."/>
    <s v="2022-05-05 00:00:00"/>
    <s v="2-01-05-01-01-03-05"/>
    <s v="RETENCION ICA COMERCIAL SERVICIOS DEMÁS ACTIVIDADES DE SERVICIOS"/>
    <n v="116988622"/>
    <s v="44,324.00"/>
    <n v="44324"/>
    <n v="44324"/>
    <n v="5786399"/>
    <s v="0,766%"/>
    <s v="13-01-01-DT"/>
    <s v="44-02-00"/>
    <n v="116988622"/>
    <n v="243222"/>
    <s v="Cédula de Ciudadanía"/>
    <x v="59"/>
    <s v="JULIANA SANDOVAL ALVAREZ"/>
    <s v="NIT"/>
    <s v="899999061"/>
    <s v="BOGOTA DISTRITO CAPITAL"/>
    <s v="NO"/>
    <m/>
  </r>
  <r>
    <s v="PAG047"/>
    <s v="Pago de ordenes de pago por tipo de moneda y con medio de pago Abono en cuenta."/>
    <s v="2022-05-05 00:00:00"/>
    <s v="2-01-05-01-01-03-05"/>
    <s v="RETENCION ICA COMERCIAL SERVICIOS DEMÁS ACTIVIDADES DE SERVICIOS"/>
    <n v="116652722"/>
    <s v="58,905.00"/>
    <n v="58905"/>
    <n v="58905"/>
    <n v="7690000"/>
    <s v="0,766%"/>
    <s v="13-01-01-DT"/>
    <s v="44-02-00"/>
    <n v="116652722"/>
    <n v="238622"/>
    <s v="Cédula de Ciudadanía"/>
    <x v="60"/>
    <s v="OSCAR MONTERO DE LA ROSA"/>
    <s v="NIT"/>
    <s v="899999061"/>
    <s v="BOGOTA DISTRITO CAPITAL"/>
    <s v="NO"/>
    <m/>
  </r>
  <r>
    <s v="PAG047"/>
    <s v="Pago de ordenes de pago por tipo de moneda y con medio de pago Abono en cuenta."/>
    <s v="2022-05-05 00:00:00"/>
    <s v="2-01-05-01-01-03-05"/>
    <s v="RETENCION ICA COMERCIAL SERVICIOS DEMÁS ACTIVIDADES DE SERVICIOS"/>
    <n v="116820322"/>
    <s v="56,316.00"/>
    <n v="56316"/>
    <n v="56316"/>
    <n v="7352000"/>
    <s v="0,766%"/>
    <s v="13-01-01-DT"/>
    <s v="44-02-00"/>
    <n v="116820322"/>
    <n v="244322"/>
    <s v="Cédula de Ciudadanía"/>
    <x v="61"/>
    <s v="LISETH MONTERO PIEDRAHITA"/>
    <s v="NIT"/>
    <s v="899999061"/>
    <s v="BOGOTA DISTRITO CAPITAL"/>
    <s v="NO"/>
    <m/>
  </r>
  <r>
    <s v="PAG047"/>
    <s v="Pago de ordenes de pago por tipo de moneda y con medio de pago Abono en cuenta."/>
    <s v="2022-05-05 00:00:00"/>
    <s v="2-01-05-01-01-03-05"/>
    <s v="RETENCION ICA COMERCIAL SERVICIOS DEMÁS ACTIVIDADES DE SERVICIOS"/>
    <n v="116707522"/>
    <s v="70,204.00"/>
    <n v="70204"/>
    <n v="70204"/>
    <n v="9165000"/>
    <s v="0,766%"/>
    <s v="13-01-01-DT"/>
    <s v="44-02-00"/>
    <n v="116707522"/>
    <n v="241322"/>
    <s v="Cédula de Ciudadanía"/>
    <x v="62"/>
    <s v="CLEMENTINA GRILLO GALVEZ"/>
    <s v="NIT"/>
    <s v="899999061"/>
    <s v="BOGOTA DISTRITO CAPITAL"/>
    <s v="NO"/>
    <m/>
  </r>
  <r>
    <s v="PAG047"/>
    <s v="Pago de ordenes de pago por tipo de moneda y con medio de pago Abono en cuenta."/>
    <s v="2022-05-05 00:00:00"/>
    <s v="2-01-05-01-01-03-05"/>
    <s v="RETENCION ICA COMERCIAL SERVICIOS DEMÁS ACTIVIDADES DE SERVICIOS"/>
    <n v="117251822"/>
    <s v="31,302.00"/>
    <n v="31302"/>
    <n v="31302"/>
    <n v="3240383"/>
    <s v="0,966%"/>
    <s v="13-01-01-DT"/>
    <s v="44-02-00"/>
    <n v="117251822"/>
    <n v="246622"/>
    <s v="Cédula de Ciudadanía"/>
    <x v="63"/>
    <s v="IDAIRA ORTEGA FIGUEROA"/>
    <s v="NIT"/>
    <s v="899999061"/>
    <s v="BOGOTA DISTRITO CAPITAL"/>
    <s v="NO"/>
    <m/>
  </r>
  <r>
    <s v="PAG047"/>
    <s v="Pago de ordenes de pago por tipo de moneda y con medio de pago Abono en cuenta."/>
    <s v="2022-05-05 00:00:00"/>
    <s v="2-01-05-01-01-03-05"/>
    <s v="RETENCION ICA COMERCIAL SERVICIOS DEMÁS ACTIVIDADES DE SERVICIOS"/>
    <n v="116557522"/>
    <s v="31,345.00"/>
    <n v="31345"/>
    <n v="31345"/>
    <n v="4092000"/>
    <s v="0,766%"/>
    <s v="13-01-01-DT"/>
    <s v="44-02-00"/>
    <n v="116557522"/>
    <n v="241922"/>
    <s v="Cédula de Ciudadanía"/>
    <x v="64"/>
    <s v="KAROL AREVALO CORTES"/>
    <s v="NIT"/>
    <s v="899999061"/>
    <s v="BOGOTA DISTRITO CAPITAL"/>
    <s v="NO"/>
    <m/>
  </r>
  <r>
    <s v="PAG047"/>
    <s v="Pago de ordenes de pago por tipo de moneda y con medio de pago Abono en cuenta."/>
    <s v="2022-05-05 00:00:00"/>
    <s v="2-01-05-01-01-03-05"/>
    <s v="RETENCION ICA COMERCIAL SERVICIOS DEMÁS ACTIVIDADES DE SERVICIOS"/>
    <n v="117301222"/>
    <s v="4,840.00"/>
    <n v="4840"/>
    <n v="4840"/>
    <n v="501000"/>
    <s v="0,966%"/>
    <s v="13-01-01-DT"/>
    <s v="44-02-00"/>
    <n v="117301222"/>
    <n v="246422"/>
    <s v="Cédula de Ciudadanía"/>
    <x v="65"/>
    <s v="LAURA MORON MEJIA"/>
    <s v="NIT"/>
    <s v="899999061"/>
    <s v="BOGOTA DISTRITO CAPITAL"/>
    <s v="NO"/>
    <m/>
  </r>
  <r>
    <s v="PAG047"/>
    <s v="Pago de ordenes de pago por tipo de moneda y con medio de pago Abono en cuenta."/>
    <s v="2022-05-05 00:00:00"/>
    <s v="2-01-05-01-01-03-05"/>
    <s v="RETENCION ICA COMERCIAL SERVICIOS DEMÁS ACTIVIDADES DE SERVICIOS"/>
    <n v="116434122"/>
    <s v="39,529.00"/>
    <n v="39529"/>
    <n v="39529"/>
    <n v="4092000"/>
    <s v="0,966%"/>
    <s v="13-01-01-DT"/>
    <s v="44-02-00"/>
    <n v="116434122"/>
    <n v="240722"/>
    <s v="Cédula de Ciudadanía"/>
    <x v="66"/>
    <s v="CARLOS ORTIZ HERRERA"/>
    <s v="NIT"/>
    <s v="899999061"/>
    <s v="BOGOTA DISTRITO CAPITAL"/>
    <s v="NO"/>
    <m/>
  </r>
  <r>
    <s v="PAG047"/>
    <s v="Pago de ordenes de pago por tipo de moneda y con medio de pago Abono en cuenta."/>
    <s v="2022-05-05 00:00:00"/>
    <s v="2-01-05-01-01-03-05"/>
    <s v="RETENCION ICA COMERCIAL SERVICIOS DEMÁS ACTIVIDADES DE SERVICIOS"/>
    <n v="116758622"/>
    <s v="26,594.00"/>
    <n v="26594"/>
    <n v="26594"/>
    <n v="3471840"/>
    <s v="0,766%"/>
    <s v="13-01-01-DT"/>
    <s v="44-02-00"/>
    <n v="116758622"/>
    <n v="245422"/>
    <s v="Cédula de Ciudadanía"/>
    <x v="67"/>
    <s v="NATHALY RUIZ CUERVO"/>
    <s v="NIT"/>
    <s v="899999061"/>
    <s v="BOGOTA DISTRITO CAPITAL"/>
    <s v="NO"/>
    <m/>
  </r>
  <r>
    <s v="PAG047"/>
    <s v="Pago de ordenes de pago por tipo de moneda y con medio de pago Abono en cuenta."/>
    <s v="2022-05-05 00:00:00"/>
    <s v="2-01-05-01-01-03-05"/>
    <s v="RETENCION ICA COMERCIAL SERVICIOS DEMÁS ACTIVIDADES DE SERVICIOS"/>
    <n v="117128622"/>
    <s v="31,345.00"/>
    <n v="31345"/>
    <n v="31345"/>
    <n v="4092000"/>
    <s v="0,766%"/>
    <s v="13-01-01-DT"/>
    <s v="44-02-00"/>
    <n v="117128622"/>
    <n v="246522"/>
    <s v="Cédula de Ciudadanía"/>
    <x v="68"/>
    <s v="DIANA SANTOS CUBIDES"/>
    <s v="NIT"/>
    <s v="899999061"/>
    <s v="BOGOTA DISTRITO CAPITAL"/>
    <s v="NO"/>
    <m/>
  </r>
  <r>
    <s v="PAG047"/>
    <s v="Pago de ordenes de pago por tipo de moneda y con medio de pago Abono en cuenta."/>
    <s v="2022-05-05 00:00:00"/>
    <s v="2-01-05-01-01-03-05"/>
    <s v="RETENCION ICA COMERCIAL SERVICIOS DEMÁS ACTIVIDADES DE SERVICIOS"/>
    <n v="116824522"/>
    <s v="25,712.00"/>
    <n v="25712"/>
    <n v="25712"/>
    <n v="2661744"/>
    <s v="0,966%"/>
    <s v="13-01-01-DT"/>
    <s v="44-02-00"/>
    <n v="116824522"/>
    <n v="242722"/>
    <s v="Cédula de Ciudadanía"/>
    <x v="69"/>
    <s v="KAREN ZIPA PERDOMO"/>
    <s v="NIT"/>
    <s v="899999061"/>
    <s v="BOGOTA DISTRITO CAPITAL"/>
    <s v="NO"/>
    <m/>
  </r>
  <r>
    <s v="PAG047"/>
    <s v="Pago de ordenes de pago por tipo de moneda y con medio de pago Abono en cuenta."/>
    <s v="2022-05-05 00:00:00"/>
    <s v="2-01-05-01-01-03-05"/>
    <s v="RETENCION ICA COMERCIAL SERVICIOS DEMÁS ACTIVIDADES DE SERVICIOS"/>
    <n v="116767622"/>
    <s v="59,428.00"/>
    <n v="59428"/>
    <n v="59428"/>
    <n v="6152000"/>
    <s v="0,966%"/>
    <s v="13-01-01-DT"/>
    <s v="44-02-00"/>
    <n v="116767622"/>
    <n v="245722"/>
    <s v="Cédula de Ciudadanía"/>
    <x v="70"/>
    <s v="CESAR GARCIA GARZON"/>
    <s v="NIT"/>
    <s v="899999061"/>
    <s v="BOGOTA DISTRITO CAPITAL"/>
    <s v="NO"/>
    <m/>
  </r>
  <r>
    <s v="PAG047"/>
    <s v="Pago de ordenes de pago por tipo de moneda y con medio de pago Abono en cuenta."/>
    <s v="2022-05-05 00:00:00"/>
    <s v="2-01-05-01-01-03-05"/>
    <s v="RETENCION ICA COMERCIAL SERVICIOS DEMÁS ACTIVIDADES DE SERVICIOS"/>
    <n v="116685122"/>
    <s v="23,509.00"/>
    <n v="23509"/>
    <n v="23509"/>
    <n v="3069000"/>
    <s v="0,766%"/>
    <s v="13-01-01-DT"/>
    <s v="44-02-00"/>
    <n v="116685122"/>
    <n v="241822"/>
    <s v="Cédula de Ciudadanía"/>
    <x v="71"/>
    <s v="ANDERSON ALEXIS PEÑA CASTAÑEDA"/>
    <s v="NIT"/>
    <s v="899999061"/>
    <s v="BOGOTA DISTRITO CAPITAL"/>
    <s v="NO"/>
    <m/>
  </r>
  <r>
    <s v="PAG047"/>
    <s v="Pago de ordenes de pago por tipo de moneda y con medio de pago Abono en cuenta."/>
    <s v="2022-05-05 00:00:00"/>
    <s v="2-01-05-01-01-03-05"/>
    <s v="RETENCION ICA COMERCIAL SERVICIOS DEMÁS ACTIVIDADES DE SERVICIOS"/>
    <n v="117073022"/>
    <s v="47,017.00"/>
    <n v="47017"/>
    <n v="47017"/>
    <n v="6138000"/>
    <s v="0,766%"/>
    <s v="13-01-01-DT"/>
    <s v="44-02-00"/>
    <n v="117073022"/>
    <n v="242622"/>
    <s v="Cédula de Ciudadanía"/>
    <x v="72"/>
    <s v="JULIANA SINISTERRA RENGIFO"/>
    <s v="NIT"/>
    <s v="899999061"/>
    <s v="BOGOTA DISTRITO CAPITAL"/>
    <s v="NO"/>
    <m/>
  </r>
  <r>
    <s v="PAG047"/>
    <s v="Pago de ordenes de pago por tipo de moneda y con medio de pago Abono en cuenta."/>
    <s v="2022-05-05 00:00:00"/>
    <s v="2-01-05-01-01-03-05"/>
    <s v="RETENCION ICA COMERCIAL SERVICIOS DEMÁS ACTIVIDADES DE SERVICIOS"/>
    <n v="117298122"/>
    <s v="49,411.00"/>
    <n v="49411"/>
    <n v="49411"/>
    <n v="5115000"/>
    <s v="0,966%"/>
    <s v="13-01-01-DT"/>
    <s v="44-02-00"/>
    <n v="117298122"/>
    <n v="247322"/>
    <s v="Cédula de Ciudadanía"/>
    <x v="73"/>
    <s v="ANDRES SALAZAR AVILA"/>
    <s v="NIT"/>
    <s v="899999061"/>
    <s v="BOGOTA DISTRITO CAPITAL"/>
    <s v="NO"/>
    <m/>
  </r>
  <r>
    <s v="PAG047"/>
    <s v="Pago de ordenes de pago por tipo de moneda y con medio de pago Abono en cuenta."/>
    <s v="2022-05-05 00:00:00"/>
    <s v="2-01-05-01-01-03-05"/>
    <s v="RETENCION ICA COMERCIAL SERVICIOS DEMÁS ACTIVIDADES DE SERVICIOS"/>
    <n v="116844522"/>
    <s v="27,666.00"/>
    <n v="27666"/>
    <n v="27666"/>
    <n v="2864000"/>
    <s v="0,966%"/>
    <s v="13-01-01-DT"/>
    <s v="44-02-00"/>
    <n v="116844522"/>
    <n v="242222"/>
    <s v="Cédula de Ciudadanía"/>
    <x v="74"/>
    <s v="CESAR SALAZAR MARIN"/>
    <s v="NIT"/>
    <s v="899999061"/>
    <s v="BOGOTA DISTRITO CAPITAL"/>
    <s v="NO"/>
    <m/>
  </r>
  <r>
    <s v="PAG047"/>
    <s v="Pago de ordenes de pago por tipo de moneda y con medio de pago Abono en cuenta."/>
    <s v="2022-05-05 00:00:00"/>
    <s v="2-01-05-01-01-03-05"/>
    <s v="RETENCION ICA COMERCIAL SERVICIOS DEMÁS ACTIVIDADES DE SERVICIOS"/>
    <n v="117529622"/>
    <s v="39,181.00"/>
    <n v="39181"/>
    <n v="39181"/>
    <n v="5115000"/>
    <s v="0,766%"/>
    <s v="13-01-01-DT"/>
    <s v="44-02-00"/>
    <n v="117529622"/>
    <n v="247722"/>
    <s v="Cédula de Ciudadanía"/>
    <x v="75"/>
    <s v="EMMANUEL ANGULO OROZCO"/>
    <s v="NIT"/>
    <s v="899999061"/>
    <s v="BOGOTA DISTRITO CAPITAL"/>
    <s v="NO"/>
    <m/>
  </r>
  <r>
    <s v="PAG047"/>
    <s v="Pago de ordenes de pago por tipo de moneda y con medio de pago Abono en cuenta."/>
    <s v="2022-05-05 00:00:00"/>
    <s v="2-01-05-01-01-03-05"/>
    <s v="RETENCION ICA COMERCIAL SERVICIOS DEMÁS ACTIVIDADES DE SERVICIOS"/>
    <n v="116670622"/>
    <s v="29,647.00"/>
    <n v="29647"/>
    <n v="29647"/>
    <n v="3069000"/>
    <s v="0,966%"/>
    <s v="13-01-01-DT"/>
    <s v="44-02-00"/>
    <n v="116670622"/>
    <n v="240122"/>
    <s v="Cédula de Ciudadanía"/>
    <x v="76"/>
    <s v="DANIEL GONZALEZ CONTRERAS"/>
    <s v="NIT"/>
    <s v="899999061"/>
    <s v="BOGOTA DISTRITO CAPITAL"/>
    <s v="NO"/>
    <m/>
  </r>
  <r>
    <s v="PAG047"/>
    <s v="Pago de ordenes de pago por tipo de moneda y con medio de pago Abono en cuenta."/>
    <s v="2022-05-05 00:00:00"/>
    <s v="2-01-05-01-01-03-05"/>
    <s v="RETENCION ICA COMERCIAL SERVICIOS DEMÁS ACTIVIDADES DE SERVICIOS"/>
    <n v="117094622"/>
    <s v="3,922.00"/>
    <n v="3922"/>
    <n v="3922"/>
    <n v="512000"/>
    <s v="0,766%"/>
    <s v="13-01-01-DT"/>
    <s v="44-02-00"/>
    <n v="117094622"/>
    <n v="247422"/>
    <s v="Cédula de Ciudadanía"/>
    <x v="75"/>
    <s v="EMMANUEL ANGULO OROZCO"/>
    <s v="NIT"/>
    <s v="899999061"/>
    <s v="BOGOTA DISTRITO CAPITAL"/>
    <s v="NO"/>
    <m/>
  </r>
  <r>
    <s v="PAG047"/>
    <s v="Pago de ordenes de pago por tipo de moneda y con medio de pago Abono en cuenta."/>
    <s v="2022-05-05 00:00:00"/>
    <s v="2-01-05-01-01-03-05"/>
    <s v="RETENCION ICA COMERCIAL SERVICIOS DEMÁS ACTIVIDADES DE SERVICIOS"/>
    <n v="117092122"/>
    <s v="58,905.00"/>
    <n v="58905"/>
    <n v="58905"/>
    <n v="7690000"/>
    <s v="0,766%"/>
    <s v="13-01-01-DT"/>
    <s v="44-02-00"/>
    <n v="117092122"/>
    <n v="245322"/>
    <s v="Cédula de Ciudadanía"/>
    <x v="77"/>
    <s v="PAULIN LOPEZ GOMEZ"/>
    <s v="NIT"/>
    <s v="899999061"/>
    <s v="BOGOTA DISTRITO CAPITAL"/>
    <s v="NO"/>
    <m/>
  </r>
  <r>
    <s v="PAG047"/>
    <s v="Pago de ordenes de pago por tipo de moneda y con medio de pago Abono en cuenta."/>
    <s v="2022-05-05 00:00:00"/>
    <s v="2-01-05-01-01-03-05"/>
    <s v="RETENCION ICA COMERCIAL SERVICIOS DEMÁS ACTIVIDADES DE SERVICIOS"/>
    <n v="117493822"/>
    <s v="58,905.00"/>
    <n v="58905"/>
    <n v="58905"/>
    <n v="7690000"/>
    <s v="0,766%"/>
    <s v="13-01-01-DT"/>
    <s v="44-02-00"/>
    <n v="117493822"/>
    <n v="247622"/>
    <s v="Cédula de Ciudadanía"/>
    <x v="77"/>
    <s v="PAULIN LOPEZ GOMEZ"/>
    <s v="NIT"/>
    <s v="899999061"/>
    <s v="BOGOTA DISTRITO CAPITAL"/>
    <s v="NO"/>
    <m/>
  </r>
  <r>
    <s v="PAG047"/>
    <s v="Pago de ordenes de pago por tipo de moneda y con medio de pago Abono en cuenta."/>
    <s v="2022-05-05 00:00:00"/>
    <s v="2-01-05-01-01-03-05"/>
    <s v="RETENCION ICA COMERCIAL SERVICIOS DEMÁS ACTIVIDADES DE SERVICIOS"/>
    <n v="116240022"/>
    <s v="29,647.00"/>
    <n v="29647"/>
    <n v="29647"/>
    <n v="3069000"/>
    <s v="0,966%"/>
    <s v="13-01-01-DT"/>
    <s v="44-02-00"/>
    <n v="116240022"/>
    <n v="239022"/>
    <s v="Cédula de Ciudadanía"/>
    <x v="78"/>
    <s v="DAVID SARMIENTO ROJAS"/>
    <s v="NIT"/>
    <s v="899999061"/>
    <s v="BOGOTA DISTRITO CAPITAL"/>
    <s v="NO"/>
    <m/>
  </r>
  <r>
    <s v="PAG047"/>
    <s v="Pago de ordenes de pago por tipo de moneda y con medio de pago Abono en cuenta."/>
    <s v="2022-05-05 00:00:00"/>
    <s v="2-01-05-01-01-03-05"/>
    <s v="RETENCION ICA COMERCIAL SERVICIOS DEMÁS ACTIVIDADES DE SERVICIOS"/>
    <n v="116820022"/>
    <s v="25,712.00"/>
    <n v="25712"/>
    <n v="25712"/>
    <n v="2661744"/>
    <s v="0,966%"/>
    <s v="13-01-01-DT"/>
    <s v="44-02-00"/>
    <n v="116820022"/>
    <n v="242322"/>
    <s v="Cédula de Ciudadanía"/>
    <x v="79"/>
    <s v="GERALDINE COCA POVEDA"/>
    <s v="NIT"/>
    <s v="899999061"/>
    <s v="BOGOTA DISTRITO CAPITAL"/>
    <s v="NO"/>
    <m/>
  </r>
  <r>
    <s v="PAG047"/>
    <s v="Pago de ordenes de pago por tipo de moneda y con medio de pago Abono en cuenta."/>
    <s v="2022-05-05 00:00:00"/>
    <s v="2-01-05-01-01-03-05"/>
    <s v="RETENCION ICA COMERCIAL SERVICIOS DEMÁS ACTIVIDADES DE SERVICIOS"/>
    <n v="117232722"/>
    <s v="31,345.00"/>
    <n v="31345"/>
    <n v="31345"/>
    <n v="4092000"/>
    <s v="0,766%"/>
    <s v="13-01-01-DT"/>
    <s v="44-02-00"/>
    <n v="117232722"/>
    <n v="247022"/>
    <s v="Cédula de Ciudadanía"/>
    <x v="80"/>
    <s v="MARIA CORTES SIERRA"/>
    <s v="NIT"/>
    <s v="899999061"/>
    <s v="BOGOTA DISTRITO CAPITAL"/>
    <s v="NO"/>
    <m/>
  </r>
  <r>
    <s v="PAG047"/>
    <s v="Pago de ordenes de pago por tipo de moneda y con medio de pago Abono en cuenta."/>
    <s v="2022-05-05 00:00:00"/>
    <s v="2-01-05-01-01-03-05"/>
    <s v="RETENCION ICA COMERCIAL SERVICIOS DEMÁS ACTIVIDADES DE SERVICIOS"/>
    <n v="116708422"/>
    <s v="67,076.00"/>
    <n v="67076"/>
    <n v="67076"/>
    <n v="6943678"/>
    <s v="0,966%"/>
    <s v="13-01-01-DT"/>
    <s v="44-02-00"/>
    <n v="116708422"/>
    <n v="244822"/>
    <s v="Cédula de Ciudadanía"/>
    <x v="81"/>
    <s v="CAMILA ACOSTA ALZATE"/>
    <s v="NIT"/>
    <s v="899999061"/>
    <s v="BOGOTA DISTRITO CAPITAL"/>
    <s v="NO"/>
    <m/>
  </r>
  <r>
    <s v="PAG047"/>
    <s v="Pago de ordenes de pago por tipo de moneda y con medio de pago Abono en cuenta."/>
    <s v="2022-05-05 00:00:00"/>
    <s v="2-01-05-01-01-03-05"/>
    <s v="RETENCION ICA COMERCIAL SERVICIOS DEMÁS ACTIVIDADES DE SERVICIOS"/>
    <n v="116632122"/>
    <s v="58,905.00"/>
    <n v="58905"/>
    <n v="58905"/>
    <n v="7690000"/>
    <s v="0,766%"/>
    <s v="13-01-01-DT"/>
    <s v="44-02-00"/>
    <n v="116632122"/>
    <n v="239222"/>
    <s v="Cédula de Ciudadanía"/>
    <x v="82"/>
    <s v="MARIA RODRIGUEZ SANCHEZ"/>
    <s v="NIT"/>
    <s v="899999061"/>
    <s v="BOGOTA DISTRITO CAPITAL"/>
    <s v="NO"/>
    <m/>
  </r>
  <r>
    <s v="PAG047"/>
    <s v="Pago de ordenes de pago por tipo de moneda y con medio de pago Abono en cuenta."/>
    <s v="2022-05-05 00:00:00"/>
    <s v="2-01-05-01-01-03-05"/>
    <s v="RETENCION ICA COMERCIAL SERVICIOS DEMÁS ACTIVIDADES DE SERVICIOS"/>
    <n v="116714522"/>
    <s v="31,302.00"/>
    <n v="31302"/>
    <n v="31302"/>
    <n v="3240383"/>
    <s v="0,966%"/>
    <s v="13-01-01-DT"/>
    <s v="44-02-00"/>
    <n v="116714522"/>
    <n v="245622"/>
    <s v="Cédula de Ciudadanía"/>
    <x v="83"/>
    <s v="EDITH VELEZ HENAO"/>
    <s v="NIT"/>
    <s v="899999061"/>
    <s v="BOGOTA DISTRITO CAPITAL"/>
    <s v="NO"/>
    <m/>
  </r>
  <r>
    <s v="PAG047"/>
    <s v="Pago de ordenes de pago por tipo de moneda y con medio de pago Abono en cuenta."/>
    <s v="2022-05-05 00:00:00"/>
    <s v="2-01-05-01-01-03-05"/>
    <s v="RETENCION ICA COMERCIAL SERVICIOS DEMÁS ACTIVIDADES DE SERVICIOS"/>
    <n v="117056922"/>
    <s v="31,617.00"/>
    <n v="31617"/>
    <n v="31617"/>
    <n v="3273000"/>
    <s v="0,966%"/>
    <s v="13-01-01-DT"/>
    <s v="44-02-00"/>
    <n v="117056922"/>
    <n v="244622"/>
    <s v="Cédula de Ciudadanía"/>
    <x v="84"/>
    <s v="HEIDY GRACIA MARTINEZ"/>
    <s v="NIT"/>
    <s v="899999061"/>
    <s v="BOGOTA DISTRITO CAPITAL"/>
    <s v="NO"/>
    <m/>
  </r>
  <r>
    <s v="PAG047"/>
    <s v="Pago de ordenes de pago por tipo de moneda y con medio de pago Abono en cuenta."/>
    <s v="2022-05-05 00:00:00"/>
    <s v="2-01-05-01-01-03-05"/>
    <s v="RETENCION ICA COMERCIAL SERVICIOS DEMÁS ACTIVIDADES DE SERVICIOS"/>
    <n v="116894022"/>
    <s v="74,112.00"/>
    <n v="74112"/>
    <n v="74112"/>
    <n v="7672000"/>
    <s v="0,966%"/>
    <s v="13-01-01-DT"/>
    <s v="44-02-00"/>
    <n v="116894022"/>
    <n v="242922"/>
    <s v="Cédula de Extranjería"/>
    <x v="85"/>
    <s v="VICTORIA CAMACHO OCHOA"/>
    <s v="NIT"/>
    <s v="899999061"/>
    <s v="BOGOTA DISTRITO CAPITAL"/>
    <s v="NO"/>
    <m/>
  </r>
  <r>
    <s v="PAG047"/>
    <s v="Pago de ordenes de pago por tipo de moneda y con medio de pago Abono en cuenta."/>
    <s v="2022-05-05 00:00:00"/>
    <s v="2-01-05-01-01-03-05"/>
    <s v="RETENCION ICA COMERCIAL SERVICIOS DEMÁS ACTIVIDADES DE SERVICIOS"/>
    <n v="116828422"/>
    <s v="48,976.00"/>
    <n v="48976"/>
    <n v="48976"/>
    <n v="5070000"/>
    <s v="0,966%"/>
    <s v="13-01-01-DT"/>
    <s v="44-02-00"/>
    <n v="116828422"/>
    <n v="242122"/>
    <s v="Cédula de Ciudadanía"/>
    <x v="86"/>
    <s v="VALERIA LURDUY TABARES"/>
    <s v="NIT"/>
    <s v="899999061"/>
    <s v="BOGOTA DISTRITO CAPITAL"/>
    <s v="NO"/>
    <m/>
  </r>
  <r>
    <s v="PAG047"/>
    <s v="Pago de ordenes de pago por tipo de moneda y con medio de pago Abono en cuenta."/>
    <s v="2022-05-05 00:00:00"/>
    <s v="2-01-05-01-01-03-05"/>
    <s v="RETENCION ICA COMERCIAL SERVICIOS DEMÁS ACTIVIDADES DE SERVICIOS"/>
    <n v="117091522"/>
    <s v="16,454.00"/>
    <n v="16454"/>
    <n v="16454"/>
    <n v="2148000"/>
    <s v="0,766%"/>
    <s v="13-01-01-DT"/>
    <s v="44-02-00"/>
    <n v="117091522"/>
    <n v="246022"/>
    <s v="Cédula de Ciudadanía"/>
    <x v="87"/>
    <s v="ANDRES CRISTANCHO"/>
    <s v="NIT"/>
    <s v="899999061"/>
    <s v="BOGOTA DISTRITO CAPITAL"/>
    <s v="NO"/>
    <m/>
  </r>
  <r>
    <s v="PAG047"/>
    <s v="Pago de ordenes de pago por tipo de moneda y con medio de pago Abono en cuenta."/>
    <s v="2022-05-05 00:00:00"/>
    <s v="2-01-05-01-01-03-05"/>
    <s v="RETENCION ICA COMERCIAL SERVICIOS DEMÁS ACTIVIDADES DE SERVICIOS"/>
    <n v="116763922"/>
    <s v="21,938.00"/>
    <n v="21938"/>
    <n v="21938"/>
    <n v="2864000"/>
    <s v="0,766%"/>
    <s v="13-01-01-DT"/>
    <s v="44-02-00"/>
    <n v="116763922"/>
    <n v="244522"/>
    <s v="Cédula de Ciudadanía"/>
    <x v="88"/>
    <s v="MARIA DORADO CASTIBLANCO"/>
    <s v="NIT"/>
    <s v="899999061"/>
    <s v="BOGOTA DISTRITO CAPITAL"/>
    <s v="NO"/>
    <m/>
  </r>
  <r>
    <s v="PAG047"/>
    <s v="Pago de ordenes de pago por tipo de moneda y con medio de pago Abono en cuenta."/>
    <s v="2022-05-05 00:00:00"/>
    <s v="2-01-05-01-01-03-05"/>
    <s v="RETENCION ICA COMERCIAL SERVICIOS DEMÁS ACTIVIDADES DE SERVICIOS"/>
    <n v="116251422"/>
    <s v="49,411.00"/>
    <n v="49411"/>
    <n v="49411"/>
    <n v="5115000"/>
    <s v="0,966%"/>
    <s v="13-01-01-DT"/>
    <s v="44-02-00"/>
    <n v="116251422"/>
    <n v="237822"/>
    <s v="Cédula de Ciudadanía"/>
    <x v="89"/>
    <s v="SARA MUÑOZ USSA"/>
    <s v="NIT"/>
    <s v="899999061"/>
    <s v="BOGOTA DISTRITO CAPITAL"/>
    <s v="NO"/>
    <m/>
  </r>
  <r>
    <s v="PAG047"/>
    <s v="Pago de ordenes de pago por tipo de moneda y con medio de pago Abono en cuenta."/>
    <s v="2022-05-05 00:00:00"/>
    <s v="2-01-05-01-01-03-05"/>
    <s v="RETENCION ICA COMERCIAL SERVICIOS DEMÁS ACTIVIDADES DE SERVICIOS"/>
    <n v="117014822"/>
    <s v="39,529.00"/>
    <n v="39529"/>
    <n v="39529"/>
    <n v="4092000"/>
    <s v="0,966%"/>
    <s v="13-01-01-DT"/>
    <s v="44-02-00"/>
    <n v="117014822"/>
    <n v="242822"/>
    <s v="Cédula de Ciudadanía"/>
    <x v="90"/>
    <s v="PAOLA SARAVIA LOPEZ"/>
    <s v="NIT"/>
    <s v="899999061"/>
    <s v="BOGOTA DISTRITO CAPITAL"/>
    <s v="NO"/>
    <m/>
  </r>
  <r>
    <s v="PAG047"/>
    <s v="Pago de ordenes de pago por tipo de moneda y con medio de pago Abono en cuenta."/>
    <s v="2022-05-05 00:00:00"/>
    <s v="2-01-05-01-01-03-05"/>
    <s v="RETENCION ICA COMERCIAL SERVICIOS DEMÁS ACTIVIDADES DE SERVICIOS"/>
    <n v="116839622"/>
    <s v="39,181.00"/>
    <n v="39181"/>
    <n v="39181"/>
    <n v="4056000"/>
    <s v="0,966%"/>
    <s v="13-01-01-DT"/>
    <s v="44-02-00"/>
    <n v="116839622"/>
    <n v="245122"/>
    <s v="Cédula de Ciudadanía"/>
    <x v="91"/>
    <s v="JULIANA RODRIGUEZ RODRIGUEZ"/>
    <s v="NIT"/>
    <s v="899999061"/>
    <s v="BOGOTA DISTRITO CAPITAL"/>
    <s v="NO"/>
    <m/>
  </r>
  <r>
    <s v="PAG047"/>
    <s v="Pago de ordenes de pago por tipo de moneda y con medio de pago Abono en cuenta."/>
    <s v="2022-05-05 00:00:00"/>
    <s v="2-01-05-01-01-03-05"/>
    <s v="RETENCION ICA COMERCIAL SERVICIOS DEMÁS ACTIVIDADES DE SERVICIOS"/>
    <n v="116303122"/>
    <s v="18,616.00"/>
    <n v="18616"/>
    <n v="18616"/>
    <n v="2430288"/>
    <s v="0,766%"/>
    <s v="13-01-01-DT"/>
    <s v="44-02-00"/>
    <n v="116303122"/>
    <n v="239422"/>
    <s v="Cédula de Ciudadanía"/>
    <x v="92"/>
    <s v="DANNA CAICEDO SIMIJACA"/>
    <s v="NIT"/>
    <s v="899999061"/>
    <s v="BOGOTA DISTRITO CAPITAL"/>
    <s v="NO"/>
    <m/>
  </r>
  <r>
    <s v="PAG047"/>
    <s v="Pago de ordenes de pago por tipo de moneda y con medio de pago Abono en cuenta."/>
    <s v="2022-05-05 00:00:00"/>
    <s v="2-01-05-01-01-03-05"/>
    <s v="RETENCION ICA COMERCIAL SERVICIOS DEMÁS ACTIVIDADES DE SERVICIOS"/>
    <n v="116645622"/>
    <s v="33,538.00"/>
    <n v="33538"/>
    <n v="33538"/>
    <n v="3471840"/>
    <s v="0,966%"/>
    <s v="13-01-01-DT"/>
    <s v="44-02-00"/>
    <n v="116645622"/>
    <n v="237422"/>
    <s v="Cédula de Ciudadanía"/>
    <x v="93"/>
    <s v="LAURA PARRA CLAVIJO"/>
    <s v="NIT"/>
    <s v="899999061"/>
    <s v="BOGOTA DISTRITO CAPITAL"/>
    <s v="NO"/>
    <m/>
  </r>
  <r>
    <s v="PAG047"/>
    <s v="Pago de ordenes de pago por tipo de moneda y con medio de pago Abono en cuenta."/>
    <s v="2022-05-05 00:00:00"/>
    <s v="2-01-05-01-01-03-05"/>
    <s v="RETENCION ICA COMERCIAL SERVICIOS DEMÁS ACTIVIDADES DE SERVICIOS"/>
    <n v="116868122"/>
    <s v="49,411.00"/>
    <n v="49411"/>
    <n v="49411"/>
    <n v="5115000"/>
    <s v="0,966%"/>
    <s v="13-01-01-DT"/>
    <s v="44-02-00"/>
    <n v="116868122"/>
    <n v="242522"/>
    <s v="Cédula de Ciudadanía"/>
    <x v="94"/>
    <s v="KATHERINE RODRIGUEZ CARDONA"/>
    <s v="NIT"/>
    <s v="899999061"/>
    <s v="BOGOTA DISTRITO CAPITAL"/>
    <s v="NO"/>
    <m/>
  </r>
  <r>
    <s v="PAG047"/>
    <s v="Pago de ordenes de pago por tipo de moneda y con medio de pago Abono en cuenta."/>
    <s v="2022-05-05 00:00:00"/>
    <s v="2-01-05-01-01-03-05"/>
    <s v="RETENCION ICA COMERCIAL SERVICIOS DEMÁS ACTIVIDADES DE SERVICIOS"/>
    <n v="116249222"/>
    <s v="18,616.00"/>
    <n v="18616"/>
    <n v="18616"/>
    <n v="2430288"/>
    <s v="0,766%"/>
    <s v="13-01-01-DT"/>
    <s v="44-02-00"/>
    <n v="116249222"/>
    <n v="236322"/>
    <s v="Cédula de Ciudadanía"/>
    <x v="95"/>
    <s v="MARIA TIRADO RAMOS"/>
    <s v="NIT"/>
    <s v="899999061"/>
    <s v="BOGOTA DISTRITO CAPITAL"/>
    <s v="NO"/>
    <m/>
  </r>
  <r>
    <s v="PAG047"/>
    <s v="Pago de ordenes de pago por tipo de moneda y con medio de pago Abono en cuenta."/>
    <s v="2022-05-05 00:00:00"/>
    <s v="2-01-05-01-01-03-05"/>
    <s v="RETENCION ICA COMERCIAL SERVICIOS DEMÁS ACTIVIDADES DE SERVICIOS"/>
    <n v="117103322"/>
    <s v="39,181.00"/>
    <n v="39181"/>
    <n v="39181"/>
    <n v="5115000"/>
    <s v="0,766%"/>
    <s v="13-01-01-DT"/>
    <s v="44-02-00"/>
    <n v="117103322"/>
    <n v="245922"/>
    <s v="Cédula de Ciudadanía"/>
    <x v="96"/>
    <s v="PAULA JARAMILLO BERNAL"/>
    <s v="NIT"/>
    <s v="899999061"/>
    <s v="BOGOTA DISTRITO CAPITAL"/>
    <s v="NO"/>
    <m/>
  </r>
  <r>
    <s v="PAG047"/>
    <s v="Pago de ordenes de pago por tipo de moneda y con medio de pago Abono en cuenta."/>
    <s v="2022-05-06 00:00:00"/>
    <s v="2-01-05-01-01-03-05"/>
    <s v="RETENCION ICA COMERCIAL SERVICIOS DEMÁS ACTIVIDADES DE SERVICIOS"/>
    <n v="119377822"/>
    <s v="39,529.00"/>
    <n v="39529"/>
    <n v="39529"/>
    <n v="4092000"/>
    <s v="0,966%"/>
    <s v="13-01-01-DT"/>
    <s v="44-02-00"/>
    <n v="119377822"/>
    <n v="256722"/>
    <s v="Cédula de Ciudadanía"/>
    <x v="97"/>
    <s v="MARCELA MORENO CAMARGO"/>
    <s v="NIT"/>
    <s v="899999061"/>
    <s v="BOGOTA DISTRITO CAPITAL"/>
    <s v="NO"/>
    <m/>
  </r>
  <r>
    <s v="PAG047"/>
    <s v="Pago de ordenes de pago por tipo de moneda y con medio de pago Abono en cuenta."/>
    <s v="2022-05-06 00:00:00"/>
    <s v="2-01-05-01-01-03-05"/>
    <s v="RETENCION ICA COMERCIAL SERVICIOS DEMÁS ACTIVIDADES DE SERVICIOS"/>
    <n v="119559222"/>
    <s v="31,345.00"/>
    <n v="31345"/>
    <n v="31345"/>
    <n v="4092000"/>
    <s v="0,766%"/>
    <s v="13-01-01-DT"/>
    <s v="44-02-00"/>
    <n v="119559222"/>
    <n v="255322"/>
    <s v="Cédula de Ciudadanía"/>
    <x v="98"/>
    <s v="JULIAN RUIZ SALINAS"/>
    <s v="NIT"/>
    <s v="899999061"/>
    <s v="BOGOTA DISTRITO CAPITAL"/>
    <s v="NO"/>
    <m/>
  </r>
  <r>
    <s v="PAG047"/>
    <s v="Pago de ordenes de pago por tipo de moneda y con medio de pago Abono en cuenta."/>
    <s v="2022-05-06 00:00:00"/>
    <s v="2-01-05-01-01-03-05"/>
    <s v="RETENCION ICA COMERCIAL SERVICIOS DEMÁS ACTIVIDADES DE SERVICIOS"/>
    <n v="118105222"/>
    <s v="85,800.00"/>
    <n v="85800"/>
    <n v="85800"/>
    <n v="11201000"/>
    <s v="0,766%"/>
    <s v="13-01-01-DT"/>
    <s v="44-02-00"/>
    <n v="118105222"/>
    <n v="248522"/>
    <s v="Cédula de Ciudadanía"/>
    <x v="99"/>
    <s v="JOHANNA VERGARA OSPINA"/>
    <s v="NIT"/>
    <s v="899999061"/>
    <s v="BOGOTA DISTRITO CAPITAL"/>
    <s v="NO"/>
    <m/>
  </r>
  <r>
    <s v="PAG047"/>
    <s v="Pago de ordenes de pago por tipo de moneda y con medio de pago Abono en cuenta."/>
    <s v="2022-05-06 00:00:00"/>
    <s v="2-01-05-01-01-03-05"/>
    <s v="RETENCION ICA COMERCIAL SERVICIOS DEMÁS ACTIVIDADES DE SERVICIOS"/>
    <n v="119266222"/>
    <s v="85,800.00"/>
    <n v="85800"/>
    <n v="85800"/>
    <n v="11201000"/>
    <s v="0,766%"/>
    <s v="13-01-01-DT"/>
    <s v="44-02-00"/>
    <n v="119266222"/>
    <n v="254322"/>
    <s v="Cédula de Ciudadanía"/>
    <x v="100"/>
    <s v="LYDIA GARCIA ARAUJO"/>
    <s v="NIT"/>
    <s v="899999061"/>
    <s v="BOGOTA DISTRITO CAPITAL"/>
    <s v="NO"/>
    <m/>
  </r>
  <r>
    <s v="PAG047"/>
    <s v="Pago de ordenes de pago por tipo de moneda y con medio de pago Abono en cuenta."/>
    <s v="2022-05-06 00:00:00"/>
    <s v="2-01-05-01-01-03-05"/>
    <s v="RETENCION ICA COMERCIAL SERVICIOS DEMÁS ACTIVIDADES DE SERVICIOS"/>
    <n v="118114622"/>
    <s v="69,591.00"/>
    <n v="69591"/>
    <n v="69591"/>
    <n v="9085000"/>
    <s v="0,766%"/>
    <s v="13-01-01-DT"/>
    <s v="44-02-00"/>
    <n v="118114622"/>
    <n v="248122"/>
    <s v="Cédula de Ciudadanía"/>
    <x v="101"/>
    <s v="JOSEFINA GARCES VELASCO"/>
    <s v="NIT"/>
    <s v="899999061"/>
    <s v="BOGOTA DISTRITO CAPITAL"/>
    <s v="NO"/>
    <m/>
  </r>
  <r>
    <s v="PAG047"/>
    <s v="Pago de ordenes de pago por tipo de moneda y con medio de pago Abono en cuenta."/>
    <s v="2022-05-06 00:00:00"/>
    <s v="2-01-05-01-01-03-05"/>
    <s v="RETENCION ICA COMERCIAL SERVICIOS DEMÁS ACTIVIDADES DE SERVICIOS"/>
    <n v="118098622"/>
    <s v="31,345.00"/>
    <n v="31345"/>
    <n v="31345"/>
    <n v="4092000"/>
    <s v="0,766%"/>
    <s v="13-01-01-DT"/>
    <s v="44-02-00"/>
    <n v="118098622"/>
    <n v="249222"/>
    <s v="Cédula de Ciudadanía"/>
    <x v="102"/>
    <s v="MAIRA OLAVE ORDOÑEZ"/>
    <s v="NIT"/>
    <s v="899999061"/>
    <s v="BOGOTA DISTRITO CAPITAL"/>
    <s v="NO"/>
    <m/>
  </r>
  <r>
    <s v="PAG047"/>
    <s v="Pago de ordenes de pago por tipo de moneda y con medio de pago Abono en cuenta."/>
    <s v="2022-05-06 00:00:00"/>
    <s v="2-01-05-01-01-03-05"/>
    <s v="RETENCION ICA COMERCIAL SERVICIOS DEMÁS ACTIVIDADES DE SERVICIOS"/>
    <n v="119241622"/>
    <s v="58,768.00"/>
    <n v="58768"/>
    <n v="58768"/>
    <n v="7672000"/>
    <s v="0,766%"/>
    <s v="13-01-01-DT"/>
    <s v="44-02-00"/>
    <n v="119241622"/>
    <n v="252922"/>
    <s v="Cédula de Ciudadanía"/>
    <x v="103"/>
    <s v="CLARA ARROYAVE ARANGO"/>
    <s v="NIT"/>
    <s v="899999061"/>
    <s v="BOGOTA DISTRITO CAPITAL"/>
    <s v="NO"/>
    <m/>
  </r>
  <r>
    <s v="PAG047"/>
    <s v="Pago de ordenes de pago por tipo de moneda y con medio de pago Abono en cuenta."/>
    <s v="2022-05-06 00:00:00"/>
    <s v="2-01-05-01-01-03-05"/>
    <s v="RETENCION ICA COMERCIAL SERVICIOS DEMÁS ACTIVIDADES DE SERVICIOS"/>
    <n v="118217022"/>
    <s v="85,800.00"/>
    <n v="85800"/>
    <n v="85800"/>
    <n v="11201000"/>
    <s v="0,766%"/>
    <s v="13-01-01-DT"/>
    <s v="44-02-00"/>
    <n v="118217022"/>
    <n v="250422"/>
    <s v="Cédula de Ciudadanía"/>
    <x v="104"/>
    <s v="ELENA AMBROSI TURBAY"/>
    <s v="NIT"/>
    <s v="899999061"/>
    <s v="BOGOTA DISTRITO CAPITAL"/>
    <s v="NO"/>
    <m/>
  </r>
  <r>
    <s v="PAG047"/>
    <s v="Pago de ordenes de pago por tipo de moneda y con medio de pago Abono en cuenta."/>
    <s v="2022-05-06 00:00:00"/>
    <s v="2-01-05-01-01-03-05"/>
    <s v="RETENCION ICA COMERCIAL SERVICIOS DEMÁS ACTIVIDADES DE SERVICIOS"/>
    <n v="118727422"/>
    <s v="26,594.00"/>
    <n v="26594"/>
    <n v="26594"/>
    <n v="3471840"/>
    <s v="0,766%"/>
    <s v="13-01-01-DT"/>
    <s v="44-02-00"/>
    <n v="118727422"/>
    <n v="246822"/>
    <s v="Cédula de Ciudadanía"/>
    <x v="105"/>
    <s v="NICOLAS QUINCHE BUSTAMANTE"/>
    <s v="NIT"/>
    <s v="899999061"/>
    <s v="BOGOTA DISTRITO CAPITAL"/>
    <s v="NO"/>
    <m/>
  </r>
  <r>
    <s v="PAG047"/>
    <s v="Pago de ordenes de pago por tipo de moneda y con medio de pago Abono en cuenta."/>
    <s v="2022-05-06 00:00:00"/>
    <s v="2-01-05-01-01-03-05"/>
    <s v="RETENCION ICA COMERCIAL SERVICIOS DEMÁS ACTIVIDADES DE SERVICIOS"/>
    <n v="118731022"/>
    <s v="29,647.00"/>
    <n v="29647"/>
    <n v="29647"/>
    <n v="3069000"/>
    <s v="0,966%"/>
    <s v="13-01-01-DT"/>
    <s v="44-02-00"/>
    <n v="118731022"/>
    <n v="252322"/>
    <s v="Cédula de Ciudadanía"/>
    <x v="106"/>
    <s v="MIGUEL OLARTE COSSIO"/>
    <s v="NIT"/>
    <s v="899999061"/>
    <s v="BOGOTA DISTRITO CAPITAL"/>
    <s v="NO"/>
    <m/>
  </r>
  <r>
    <s v="PAG047"/>
    <s v="Pago de ordenes de pago por tipo de moneda y con medio de pago Abono en cuenta."/>
    <s v="2022-05-06 00:00:00"/>
    <s v="2-01-05-01-01-03-05"/>
    <s v="RETENCION ICA COMERCIAL SERVICIOS DEMÁS ACTIVIDADES DE SERVICIOS"/>
    <n v="119550522"/>
    <s v="39,181.00"/>
    <n v="39181"/>
    <n v="39181"/>
    <n v="5115000"/>
    <s v="0,766%"/>
    <s v="13-01-01-DT"/>
    <s v="44-02-00"/>
    <n v="119550522"/>
    <n v="257822"/>
    <s v="Cédula de Ciudadanía"/>
    <x v="107"/>
    <s v="CLAUDIA CAMPO CISNEROS"/>
    <s v="NIT"/>
    <s v="899999061"/>
    <s v="BOGOTA DISTRITO CAPITAL"/>
    <s v="NO"/>
    <m/>
  </r>
  <r>
    <s v="PAG047"/>
    <s v="Pago de ordenes de pago por tipo de moneda y con medio de pago Abono en cuenta."/>
    <s v="2022-05-06 00:00:00"/>
    <s v="2-01-05-01-01-03-05"/>
    <s v="RETENCION ICA COMERCIAL SERVICIOS DEMÁS ACTIVIDADES DE SERVICIOS"/>
    <n v="119311322"/>
    <s v="31,345.00"/>
    <n v="31345"/>
    <n v="31345"/>
    <n v="4092000"/>
    <s v="0,766%"/>
    <s v="13-01-01-DT"/>
    <s v="44-02-00"/>
    <n v="119311322"/>
    <n v="254022"/>
    <s v="Cédula de Ciudadanía"/>
    <x v="108"/>
    <s v="MARIA DIAZ CASTILLO"/>
    <s v="NIT"/>
    <s v="899999061"/>
    <s v="BOGOTA DISTRITO CAPITAL"/>
    <s v="NO"/>
    <m/>
  </r>
  <r>
    <s v="PAG047"/>
    <s v="Pago de ordenes de pago por tipo de moneda y con medio de pago Abono en cuenta."/>
    <s v="2022-05-06 00:00:00"/>
    <s v="2-01-05-01-01-03-05"/>
    <s v="RETENCION ICA COMERCIAL SERVICIOS DEMÁS ACTIVIDADES DE SERVICIOS"/>
    <n v="118212222"/>
    <s v="31,345.00"/>
    <n v="31345"/>
    <n v="31345"/>
    <n v="4092000"/>
    <s v="0,766%"/>
    <s v="13-01-01-DT"/>
    <s v="44-02-00"/>
    <n v="118212222"/>
    <n v="250022"/>
    <s v="Cédula de Ciudadanía"/>
    <x v="109"/>
    <s v="JESSICA LEAL GAMBA"/>
    <s v="NIT"/>
    <s v="899999061"/>
    <s v="BOGOTA DISTRITO CAPITAL"/>
    <s v="NO"/>
    <m/>
  </r>
  <r>
    <s v="PAG047"/>
    <s v="Pago de ordenes de pago por tipo de moneda y con medio de pago Abono en cuenta."/>
    <s v="2022-05-06 00:00:00"/>
    <s v="2-01-05-01-01-03-05"/>
    <s v="RETENCION ICA COMERCIAL SERVICIOS DEMÁS ACTIVIDADES DE SERVICIOS"/>
    <n v="118639622"/>
    <s v="47,017.00"/>
    <n v="47017"/>
    <n v="47017"/>
    <n v="6138000"/>
    <s v="0,766%"/>
    <s v="13-01-01-DT"/>
    <s v="44-02-00"/>
    <n v="118639622"/>
    <n v="248822"/>
    <s v="Cédula de Ciudadanía"/>
    <x v="110"/>
    <s v="JUAN RUEDA BONILLA"/>
    <s v="NIT"/>
    <s v="899999061"/>
    <s v="BOGOTA DISTRITO CAPITAL"/>
    <s v="NO"/>
    <m/>
  </r>
  <r>
    <s v="PAG047"/>
    <s v="Pago de ordenes de pago por tipo de moneda y con medio de pago Abono en cuenta."/>
    <s v="2022-05-06 00:00:00"/>
    <s v="2-01-05-01-01-03-05"/>
    <s v="RETENCION ICA COMERCIAL SERVICIOS DEMÁS ACTIVIDADES DE SERVICIOS"/>
    <n v="118103822"/>
    <s v="58,768.00"/>
    <n v="58768"/>
    <n v="58768"/>
    <n v="7672000"/>
    <s v="0,766%"/>
    <s v="13-01-01-DT"/>
    <s v="44-02-00"/>
    <n v="118103822"/>
    <n v="248022"/>
    <s v="Cédula de Ciudadanía"/>
    <x v="111"/>
    <s v="ANDRES CEDEÑO MARRUGO"/>
    <s v="NIT"/>
    <s v="899999061"/>
    <s v="BOGOTA DISTRITO CAPITAL"/>
    <s v="NO"/>
    <m/>
  </r>
  <r>
    <s v="PAG047"/>
    <s v="Pago de ordenes de pago por tipo de moneda y con medio de pago Abono en cuenta."/>
    <s v="2022-05-06 00:00:00"/>
    <s v="2-01-05-01-01-03-05"/>
    <s v="RETENCION ICA COMERCIAL SERVICIOS DEMÁS ACTIVIDADES DE SERVICIOS"/>
    <n v="119333322"/>
    <s v="23,509.00"/>
    <n v="23509"/>
    <n v="23509"/>
    <n v="3069000"/>
    <s v="0,766%"/>
    <s v="13-01-01-DT"/>
    <s v="44-02-00"/>
    <n v="119333322"/>
    <n v="254722"/>
    <s v="Cédula de Ciudadanía"/>
    <x v="112"/>
    <s v="HEILLY SEPULVEDA CORTES"/>
    <s v="NIT"/>
    <s v="899999061"/>
    <s v="BOGOTA DISTRITO CAPITAL"/>
    <s v="NO"/>
    <m/>
  </r>
  <r>
    <s v="PAG047"/>
    <s v="Pago de ordenes de pago por tipo de moneda y con medio de pago Abono en cuenta."/>
    <s v="2022-05-06 00:00:00"/>
    <s v="2-01-05-01-01-03-05"/>
    <s v="RETENCION ICA COMERCIAL SERVICIOS DEMÁS ACTIVIDADES DE SERVICIOS"/>
    <n v="118884922"/>
    <s v="58,254.00"/>
    <n v="58254"/>
    <n v="58254"/>
    <n v="7605000"/>
    <s v="0,766%"/>
    <s v="13-01-01-DT"/>
    <s v="44-02-00"/>
    <n v="118884922"/>
    <n v="250622"/>
    <s v="Cédula de Ciudadanía"/>
    <x v="113"/>
    <s v="FELIPE LEON VILLAMIL"/>
    <s v="NIT"/>
    <s v="899999061"/>
    <s v="BOGOTA DISTRITO CAPITAL"/>
    <s v="NO"/>
    <m/>
  </r>
  <r>
    <s v="PAG047"/>
    <s v="Pago de ordenes de pago por tipo de moneda y con medio de pago Abono en cuenta."/>
    <s v="2022-05-06 00:00:00"/>
    <s v="2-01-05-01-01-03-05"/>
    <s v="RETENCION ICA COMERCIAL SERVICIOS DEMÁS ACTIVIDADES DE SERVICIOS"/>
    <n v="119275722"/>
    <s v="88,534.00"/>
    <n v="88534"/>
    <n v="88534"/>
    <n v="9165000"/>
    <s v="0,966%"/>
    <s v="13-01-01-DT"/>
    <s v="44-02-00"/>
    <n v="119275722"/>
    <n v="254822"/>
    <s v="Cédula de Ciudadanía"/>
    <x v="114"/>
    <s v="HEIDY GORDILLO BOGOTA"/>
    <s v="NIT"/>
    <s v="899999061"/>
    <s v="BOGOTA DISTRITO CAPITAL"/>
    <s v="NO"/>
    <m/>
  </r>
  <r>
    <s v="PAG047"/>
    <s v="Pago de ordenes de pago por tipo de moneda y con medio de pago Abono en cuenta."/>
    <s v="2022-05-06 00:00:00"/>
    <s v="2-01-05-01-01-03-05"/>
    <s v="RETENCION ICA COMERCIAL SERVICIOS DEMÁS ACTIVIDADES DE SERVICIOS"/>
    <n v="119351122"/>
    <s v="25,071.00"/>
    <n v="25071"/>
    <n v="25071"/>
    <n v="3273000"/>
    <s v="0,766%"/>
    <s v="13-01-01-DT"/>
    <s v="44-02-00"/>
    <n v="119351122"/>
    <n v="253022"/>
    <s v="Cédula de Ciudadanía"/>
    <x v="115"/>
    <s v="DIANA MOZO MORALES"/>
    <s v="NIT"/>
    <s v="899999061"/>
    <s v="BOGOTA DISTRITO CAPITAL"/>
    <s v="NO"/>
    <m/>
  </r>
  <r>
    <s v="PAG047"/>
    <s v="Pago de ordenes de pago por tipo de moneda y con medio de pago Abono en cuenta."/>
    <s v="2022-05-06 00:00:00"/>
    <s v="2-01-05-01-01-03-05"/>
    <s v="RETENCION ICA COMERCIAL SERVICIOS DEMÁS ACTIVIDADES DE SERVICIOS"/>
    <n v="119164922"/>
    <s v="85,800.00"/>
    <n v="85800"/>
    <n v="85800"/>
    <n v="11201000"/>
    <s v="0,766%"/>
    <s v="13-01-01-DT"/>
    <s v="44-02-00"/>
    <n v="119164922"/>
    <n v="254422"/>
    <s v="Cédula de Ciudadanía"/>
    <x v="116"/>
    <s v="CLAUDIA FLOREZ VALIENTE"/>
    <s v="NIT"/>
    <s v="899999061"/>
    <s v="BOGOTA DISTRITO CAPITAL"/>
    <s v="NO"/>
    <m/>
  </r>
  <r>
    <s v="PAG047"/>
    <s v="Pago de ordenes de pago por tipo de moneda y con medio de pago Abono en cuenta."/>
    <s v="2022-05-06 00:00:00"/>
    <s v="2-01-05-01-01-03-05"/>
    <s v="RETENCION ICA COMERCIAL SERVICIOS DEMÁS ACTIVIDADES DE SERVICIOS"/>
    <n v="118841922"/>
    <s v="31,069.00"/>
    <n v="31069"/>
    <n v="31069"/>
    <n v="4056000"/>
    <s v="0,766%"/>
    <s v="13-01-01-DT"/>
    <s v="44-02-00"/>
    <n v="118841922"/>
    <n v="252422"/>
    <s v="Cédula de Ciudadanía"/>
    <x v="117"/>
    <s v="DIANA ROMERO VARILLA"/>
    <s v="NIT"/>
    <s v="899999061"/>
    <s v="BOGOTA DISTRITO CAPITAL"/>
    <s v="NO"/>
    <m/>
  </r>
  <r>
    <s v="PAG047"/>
    <s v="Pago de ordenes de pago por tipo de moneda y con medio de pago Abono en cuenta."/>
    <s v="2022-05-06 00:00:00"/>
    <s v="2-01-05-01-01-03-05"/>
    <s v="RETENCION ICA COMERCIAL SERVICIOS DEMÁS ACTIVIDADES DE SERVICIOS"/>
    <n v="119365422"/>
    <s v="73,459.00"/>
    <n v="73459"/>
    <n v="73459"/>
    <n v="9590000"/>
    <s v="0,766%"/>
    <s v="13-01-01-DT"/>
    <s v="44-02-00"/>
    <n v="119365422"/>
    <n v="256222"/>
    <s v="Cédula de Ciudadanía"/>
    <x v="118"/>
    <s v="MARIA HERRERA IRURITA"/>
    <s v="NIT"/>
    <s v="899999061"/>
    <s v="BOGOTA DISTRITO CAPITAL"/>
    <s v="NO"/>
    <m/>
  </r>
  <r>
    <s v="PAG047"/>
    <s v="Pago de ordenes de pago por tipo de moneda y con medio de pago Abono en cuenta."/>
    <s v="2022-05-06 00:00:00"/>
    <s v="2-01-05-01-01-03-05"/>
    <s v="RETENCION ICA COMERCIAL SERVICIOS DEMÁS ACTIVIDADES DE SERVICIOS"/>
    <n v="119159022"/>
    <s v="22,730.00"/>
    <n v="22730"/>
    <n v="22730"/>
    <n v="2353000"/>
    <s v="0,966%"/>
    <s v="13-01-01-DT"/>
    <s v="44-02-00"/>
    <n v="119159022"/>
    <n v="254922"/>
    <s v="Cédula de Ciudadanía"/>
    <x v="119"/>
    <s v="DAVID LANCHEROS ROJAS"/>
    <s v="NIT"/>
    <s v="899999061"/>
    <s v="BOGOTA DISTRITO CAPITAL"/>
    <s v="NO"/>
    <m/>
  </r>
  <r>
    <s v="PAG047"/>
    <s v="Pago de ordenes de pago por tipo de moneda y con medio de pago Abono en cuenta."/>
    <s v="2022-05-06 00:00:00"/>
    <s v="2-01-05-01-01-03-05"/>
    <s v="RETENCION ICA COMERCIAL SERVICIOS DEMÁS ACTIVIDADES DE SERVICIOS"/>
    <n v="119217722"/>
    <s v="44,717.00"/>
    <n v="44717"/>
    <n v="44717"/>
    <n v="4629119"/>
    <s v="0,966%"/>
    <s v="13-01-01-DT"/>
    <s v="44-02-00"/>
    <n v="119217722"/>
    <n v="252822"/>
    <s v="Cédula de Ciudadanía"/>
    <x v="120"/>
    <s v="LEYDI CATUMBA RINCON"/>
    <s v="NIT"/>
    <s v="899999061"/>
    <s v="BOGOTA DISTRITO CAPITAL"/>
    <s v="NO"/>
    <m/>
  </r>
  <r>
    <s v="PAG047"/>
    <s v="Pago de ordenes de pago por tipo de moneda y con medio de pago Abono en cuenta."/>
    <s v="2022-05-06 00:00:00"/>
    <s v="2-01-05-01-01-03-05"/>
    <s v="RETENCION ICA COMERCIAL SERVICIOS DEMÁS ACTIVIDADES DE SERVICIOS"/>
    <n v="119353822"/>
    <s v="31,345.00"/>
    <n v="31345"/>
    <n v="31345"/>
    <n v="4092000"/>
    <s v="0,766%"/>
    <s v="13-01-01-DT"/>
    <s v="44-02-00"/>
    <n v="119353822"/>
    <n v="256522"/>
    <s v="Cédula de Ciudadanía"/>
    <x v="121"/>
    <s v="GINETH BOSSA LOPEZ"/>
    <s v="NIT"/>
    <s v="899999061"/>
    <s v="BOGOTA DISTRITO CAPITAL"/>
    <s v="NO"/>
    <m/>
  </r>
  <r>
    <s v="PAG047"/>
    <s v="Pago de ordenes de pago por tipo de moneda y con medio de pago Abono en cuenta."/>
    <s v="2022-05-06 00:00:00"/>
    <s v="2-01-05-01-01-03-05"/>
    <s v="RETENCION ICA COMERCIAL SERVICIOS DEMÁS ACTIVIDADES DE SERVICIOS"/>
    <n v="119323922"/>
    <s v="30,632.00"/>
    <n v="30632"/>
    <n v="30632"/>
    <n v="3171000"/>
    <s v="0,966%"/>
    <s v="13-01-01-DT"/>
    <s v="44-02-00"/>
    <n v="119323922"/>
    <n v="255822"/>
    <s v="Cédula de Ciudadanía"/>
    <x v="122"/>
    <s v="LUIS CASAS AGUILAR"/>
    <s v="NIT"/>
    <s v="899999061"/>
    <s v="BOGOTA DISTRITO CAPITAL"/>
    <s v="NO"/>
    <m/>
  </r>
  <r>
    <s v="PAG047"/>
    <s v="Pago de ordenes de pago por tipo de moneda y con medio de pago Abono en cuenta."/>
    <s v="2022-05-06 00:00:00"/>
    <s v="2-01-05-01-01-03-05"/>
    <s v="RETENCION ICA COMERCIAL SERVICIOS DEMÁS ACTIVIDADES DE SERVICIOS"/>
    <n v="118207422"/>
    <s v="67,764.00"/>
    <n v="67764"/>
    <n v="67764"/>
    <n v="6138000"/>
    <s v="1,104%"/>
    <s v="13-01-01-DT"/>
    <s v="44-02-00"/>
    <n v="118207422"/>
    <n v="249522"/>
    <s v="Cédula de Ciudadanía"/>
    <x v="123"/>
    <s v="DIEGO BUSTOS ROJAS"/>
    <s v="NIT"/>
    <s v="899999061"/>
    <s v="BOGOTA DISTRITO CAPITAL"/>
    <s v="NO"/>
    <m/>
  </r>
  <r>
    <s v="PAG047"/>
    <s v="Pago de ordenes de pago por tipo de moneda y con medio de pago Abono en cuenta."/>
    <s v="2022-05-06 00:00:00"/>
    <s v="2-01-05-01-01-03-05"/>
    <s v="RETENCION ICA COMERCIAL SERVICIOS DEMÁS ACTIVIDADES DE SERVICIOS"/>
    <n v="118115622"/>
    <s v="31,345.00"/>
    <n v="31345"/>
    <n v="31345"/>
    <n v="4092000"/>
    <s v="0,766%"/>
    <s v="13-01-01-DT"/>
    <s v="44-02-00"/>
    <n v="118115622"/>
    <n v="249122"/>
    <s v="Cédula de Ciudadanía"/>
    <x v="124"/>
    <s v="ANDREA CORREA PERDOMO"/>
    <s v="NIT"/>
    <s v="899999061"/>
    <s v="BOGOTA DISTRITO CAPITAL"/>
    <s v="NO"/>
    <m/>
  </r>
  <r>
    <s v="PAG047"/>
    <s v="Pago de ordenes de pago por tipo de moneda y con medio de pago Abono en cuenta."/>
    <s v="2022-05-06 00:00:00"/>
    <s v="2-01-05-01-01-03-05"/>
    <s v="RETENCION ICA COMERCIAL SERVICIOS DEMÁS ACTIVIDADES DE SERVICIOS"/>
    <n v="119020522"/>
    <s v="22,730.00"/>
    <n v="22730"/>
    <n v="22730"/>
    <n v="2353000"/>
    <s v="0,966%"/>
    <s v="13-01-01-DT"/>
    <s v="44-02-00"/>
    <n v="119020522"/>
    <n v="253422"/>
    <s v="Cédula de Ciudadanía"/>
    <x v="125"/>
    <s v="ROCIO VELANDIA BARBOSA"/>
    <s v="NIT"/>
    <s v="899999061"/>
    <s v="BOGOTA DISTRITO CAPITAL"/>
    <s v="NO"/>
    <m/>
  </r>
  <r>
    <s v="PAG047"/>
    <s v="Pago de ordenes de pago por tipo de moneda y con medio de pago Abono en cuenta."/>
    <s v="2022-05-06 00:00:00"/>
    <s v="2-01-05-01-01-03-05"/>
    <s v="RETENCION ICA COMERCIAL SERVICIOS DEMÁS ACTIVIDADES DE SERVICIOS"/>
    <n v="119549122"/>
    <s v="23,509.00"/>
    <n v="23509"/>
    <n v="23509"/>
    <n v="3069000"/>
    <s v="0,766%"/>
    <s v="13-01-01-DT"/>
    <s v="44-02-00"/>
    <n v="119549122"/>
    <n v="257622"/>
    <s v="Cédula de Ciudadanía"/>
    <x v="126"/>
    <s v="ANGIE DELGADO RUIZ"/>
    <s v="NIT"/>
    <s v="899999061"/>
    <s v="BOGOTA DISTRITO CAPITAL"/>
    <s v="NO"/>
    <m/>
  </r>
  <r>
    <s v="PAG047"/>
    <s v="Pago de ordenes de pago por tipo de moneda y con medio de pago Abono en cuenta."/>
    <s v="2022-05-06 00:00:00"/>
    <s v="2-01-05-01-01-03-05"/>
    <s v="RETENCION ICA COMERCIAL SERVICIOS DEMÁS ACTIVIDADES DE SERVICIOS"/>
    <n v="118641022"/>
    <s v="31,345.00"/>
    <n v="31345"/>
    <n v="31345"/>
    <n v="4092000"/>
    <s v="0,766%"/>
    <s v="13-01-01-DT"/>
    <s v="44-02-00"/>
    <n v="118641022"/>
    <n v="252222"/>
    <s v="Cédula de Ciudadanía"/>
    <x v="127"/>
    <s v="NATALIA GIL GRANDETT"/>
    <s v="NIT"/>
    <s v="899999061"/>
    <s v="BOGOTA DISTRITO CAPITAL"/>
    <s v="NO"/>
    <m/>
  </r>
  <r>
    <s v="PAG047"/>
    <s v="Pago de ordenes de pago por tipo de moneda y con medio de pago Abono en cuenta."/>
    <s v="2022-05-06 00:00:00"/>
    <s v="2-01-05-01-01-03-05"/>
    <s v="RETENCION ICA COMERCIAL SERVICIOS DEMÁS ACTIVIDADES DE SERVICIOS"/>
    <n v="118605022"/>
    <s v="38,836.00"/>
    <n v="38836"/>
    <n v="38836"/>
    <n v="5070000"/>
    <s v="0,766%"/>
    <s v="13-01-01-DT"/>
    <s v="44-02-00"/>
    <n v="118605022"/>
    <n v="248322"/>
    <s v="Cédula de Ciudadanía"/>
    <x v="128"/>
    <s v="KEVIN FONSECA LAVERDE"/>
    <s v="NIT"/>
    <s v="899999061"/>
    <s v="BOGOTA DISTRITO CAPITAL"/>
    <s v="NO"/>
    <m/>
  </r>
  <r>
    <s v="PAG047"/>
    <s v="Pago de ordenes de pago por tipo de moneda y con medio de pago Abono en cuenta."/>
    <s v="2022-05-06 00:00:00"/>
    <s v="2-01-05-01-01-03-05"/>
    <s v="RETENCION ICA COMERCIAL SERVICIOS DEMÁS ACTIVIDADES DE SERVICIOS"/>
    <n v="118101622"/>
    <s v="39,181.00"/>
    <n v="39181"/>
    <n v="39181"/>
    <n v="5115000"/>
    <s v="0,766%"/>
    <s v="13-01-01-DT"/>
    <s v="44-02-00"/>
    <n v="118101622"/>
    <n v="247822"/>
    <s v="Cédula de Ciudadanía"/>
    <x v="75"/>
    <s v="EMMANUEL ANGULO OROZCO"/>
    <s v="NIT"/>
    <s v="899999061"/>
    <s v="BOGOTA DISTRITO CAPITAL"/>
    <s v="NO"/>
    <m/>
  </r>
  <r>
    <s v="PAG047"/>
    <s v="Pago de ordenes de pago por tipo de moneda y con medio de pago Abono en cuenta."/>
    <s v="2022-05-06 00:00:00"/>
    <s v="2-01-05-01-01-03-05"/>
    <s v="RETENCION ICA COMERCIAL SERVICIOS DEMÁS ACTIVIDADES DE SERVICIOS"/>
    <n v="118317922"/>
    <s v="29,714.00"/>
    <n v="29714"/>
    <n v="29714"/>
    <n v="3076000"/>
    <s v="0,966%"/>
    <s v="13-01-01-DT"/>
    <s v="44-02-00"/>
    <n v="118317922"/>
    <n v="250822"/>
    <s v="Cédula de Ciudadanía"/>
    <x v="129"/>
    <s v="DANUIL SALAZAR AMAYA"/>
    <s v="NIT"/>
    <s v="899999061"/>
    <s v="BOGOTA DISTRITO CAPITAL"/>
    <s v="NO"/>
    <m/>
  </r>
  <r>
    <s v="PAG047"/>
    <s v="Pago de ordenes de pago por tipo de moneda y con medio de pago Abono en cuenta."/>
    <s v="2022-05-06 00:00:00"/>
    <s v="2-01-05-01-01-03-05"/>
    <s v="RETENCION ICA COMERCIAL SERVICIOS DEMÁS ACTIVIDADES DE SERVICIOS"/>
    <n v="119507622"/>
    <s v="21,745.00"/>
    <n v="21745"/>
    <n v="21745"/>
    <n v="2251000"/>
    <s v="0,966%"/>
    <s v="13-01-01-DT"/>
    <s v="44-02-00"/>
    <n v="119507622"/>
    <n v="255222"/>
    <s v="Cédula de Ciudadanía"/>
    <x v="130"/>
    <s v="JEISON MOTTA CAMARGO"/>
    <s v="NIT"/>
    <s v="899999061"/>
    <s v="BOGOTA DISTRITO CAPITAL"/>
    <s v="NO"/>
    <m/>
  </r>
  <r>
    <s v="PAG047"/>
    <s v="Pago de ordenes de pago por tipo de moneda y con medio de pago Abono en cuenta."/>
    <s v="2022-05-06 00:00:00"/>
    <s v="2-01-05-01-01-03-05"/>
    <s v="RETENCION ICA COMERCIAL SERVICIOS DEMÁS ACTIVIDADES DE SERVICIOS"/>
    <n v="119032022"/>
    <s v="31,345.00"/>
    <n v="31345"/>
    <n v="31345"/>
    <n v="4092000"/>
    <s v="0,766%"/>
    <s v="13-01-01-DT"/>
    <s v="44-02-00"/>
    <n v="119032022"/>
    <n v="253522"/>
    <s v="Cédula de Ciudadanía"/>
    <x v="131"/>
    <s v="LAURA GOMEZ PEÑA"/>
    <s v="NIT"/>
    <s v="899999061"/>
    <s v="BOGOTA DISTRITO CAPITAL"/>
    <s v="NO"/>
    <m/>
  </r>
  <r>
    <s v="PAG047"/>
    <s v="Pago de ordenes de pago por tipo de moneda y con medio de pago Abono en cuenta."/>
    <s v="2022-05-06 00:00:00"/>
    <s v="2-01-05-01-01-03-05"/>
    <s v="RETENCION ICA COMERCIAL SERVICIOS DEMÁS ACTIVIDADES DE SERVICIOS"/>
    <n v="118897922"/>
    <s v="31,345.00"/>
    <n v="31345"/>
    <n v="31345"/>
    <n v="4092000"/>
    <s v="0,766%"/>
    <s v="13-01-01-DT"/>
    <s v="44-02-00"/>
    <n v="118897922"/>
    <n v="253122"/>
    <s v="Cédula de Ciudadanía"/>
    <x v="132"/>
    <s v="Sara Padilla Vivero"/>
    <s v="NIT"/>
    <s v="899999061"/>
    <s v="BOGOTA DISTRITO CAPITAL"/>
    <s v="NO"/>
    <m/>
  </r>
  <r>
    <s v="PAG047"/>
    <s v="Pago de ordenes de pago por tipo de moneda y con medio de pago Abono en cuenta."/>
    <s v="2022-05-06 00:00:00"/>
    <s v="2-01-05-01-01-03-05"/>
    <s v="RETENCION ICA COMERCIAL SERVICIOS DEMÁS ACTIVIDADES DE SERVICIOS"/>
    <n v="118675022"/>
    <s v="31,345.00"/>
    <n v="31345"/>
    <n v="31345"/>
    <n v="4092000"/>
    <s v="0,766%"/>
    <s v="13-01-01-DT"/>
    <s v="44-02-00"/>
    <n v="118675022"/>
    <n v="249922"/>
    <s v="Cédula de Ciudadanía"/>
    <x v="133"/>
    <s v="Jean Caicedo vargas"/>
    <s v="NIT"/>
    <s v="899999061"/>
    <s v="BOGOTA DISTRITO CAPITAL"/>
    <s v="NO"/>
    <m/>
  </r>
  <r>
    <s v="PAG047"/>
    <s v="Pago de ordenes de pago por tipo de moneda y con medio de pago Abono en cuenta."/>
    <s v="2022-05-06 00:00:00"/>
    <s v="2-01-05-01-01-03-05"/>
    <s v="RETENCION ICA COMERCIAL SERVICIOS DEMÁS ACTIVIDADES DE SERVICIOS"/>
    <n v="119289822"/>
    <s v="74,112.00"/>
    <n v="74112"/>
    <n v="74112"/>
    <n v="7672000"/>
    <s v="0,966%"/>
    <s v="13-01-01-DT"/>
    <s v="44-02-00"/>
    <n v="119289822"/>
    <n v="254122"/>
    <s v="Cédula de Ciudadanía"/>
    <x v="134"/>
    <s v="DIEGO GALLARDO LOPEZ"/>
    <s v="NIT"/>
    <s v="899999061"/>
    <s v="BOGOTA DISTRITO CAPITAL"/>
    <s v="NO"/>
    <m/>
  </r>
  <r>
    <s v="PAG047"/>
    <s v="Pago de ordenes de pago por tipo de moneda y con medio de pago Abono en cuenta."/>
    <s v="2022-05-06 00:00:00"/>
    <s v="2-01-05-01-01-03-05"/>
    <s v="RETENCION ICA COMERCIAL SERVICIOS DEMÁS ACTIVIDADES DE SERVICIOS"/>
    <n v="119342422"/>
    <s v="22,730.00"/>
    <n v="22730"/>
    <n v="22730"/>
    <n v="2353000"/>
    <s v="0,966%"/>
    <s v="13-01-01-DT"/>
    <s v="44-02-00"/>
    <n v="119342422"/>
    <n v="253622"/>
    <s v="Cédula de Ciudadanía"/>
    <x v="135"/>
    <s v="ALIRIO MAYORGA PINTO"/>
    <s v="NIT"/>
    <s v="899999061"/>
    <s v="BOGOTA DISTRITO CAPITAL"/>
    <s v="NO"/>
    <m/>
  </r>
  <r>
    <s v="PAG047"/>
    <s v="Pago de ordenes de pago por tipo de moneda y con medio de pago Abono en cuenta."/>
    <s v="2022-05-06 00:00:00"/>
    <s v="2-01-05-01-01-03-05"/>
    <s v="RETENCION ICA COMERCIAL SERVICIOS DEMÁS ACTIVIDADES DE SERVICIOS"/>
    <n v="119229422"/>
    <s v="29,647.00"/>
    <n v="29647"/>
    <n v="29647"/>
    <n v="3069000"/>
    <s v="0,966%"/>
    <s v="13-01-01-DT"/>
    <s v="44-02-00"/>
    <n v="119229422"/>
    <n v="253222"/>
    <s v="Cédula de Ciudadanía"/>
    <x v="136"/>
    <s v="ANGGIE GALEANO SALCEDO"/>
    <s v="NIT"/>
    <s v="899999061"/>
    <s v="BOGOTA DISTRITO CAPITAL"/>
    <s v="NO"/>
    <m/>
  </r>
  <r>
    <s v="PAG047"/>
    <s v="Pago de ordenes de pago por tipo de moneda y con medio de pago Abono en cuenta."/>
    <s v="2022-05-06 00:00:00"/>
    <s v="2-01-05-01-01-03-05"/>
    <s v="RETENCION ICA COMERCIAL SERVICIOS DEMÁS ACTIVIDADES DE SERVICIOS"/>
    <n v="118103022"/>
    <s v="30,632.00"/>
    <n v="30632"/>
    <n v="30632"/>
    <n v="3171000"/>
    <s v="0,966%"/>
    <s v="13-01-01-DT"/>
    <s v="44-02-00"/>
    <n v="118103022"/>
    <n v="248422"/>
    <s v="Cédula de Ciudadanía"/>
    <x v="137"/>
    <s v="MARIA MALAGON GAMBOA"/>
    <s v="NIT"/>
    <s v="899999061"/>
    <s v="BOGOTA DISTRITO CAPITAL"/>
    <s v="NO"/>
    <m/>
  </r>
  <r>
    <s v="PAG047"/>
    <s v="Pago de ordenes de pago por tipo de moneda y con medio de pago Abono en cuenta."/>
    <s v="2022-05-06 00:00:00"/>
    <s v="2-01-05-01-01-03-05"/>
    <s v="RETENCION ICA COMERCIAL SERVICIOS DEMÁS ACTIVIDADES DE SERVICIOS"/>
    <n v="119123222"/>
    <s v="49,411.00"/>
    <n v="49411"/>
    <n v="49411"/>
    <n v="5115000"/>
    <s v="0,966%"/>
    <s v="13-01-01-DT"/>
    <s v="44-02-00"/>
    <n v="119123222"/>
    <n v="253722"/>
    <s v="Cédula de Ciudadanía"/>
    <x v="138"/>
    <s v="SERGIO PINILLA RIVEROS"/>
    <s v="NIT"/>
    <s v="899999061"/>
    <s v="BOGOTA DISTRITO CAPITAL"/>
    <s v="NO"/>
    <m/>
  </r>
  <r>
    <s v="PAG047"/>
    <s v="Pago de ordenes de pago por tipo de moneda y con medio de pago Abono en cuenta."/>
    <s v="2022-05-06 00:00:00"/>
    <s v="2-01-05-01-01-03-05"/>
    <s v="RETENCION ICA COMERCIAL SERVICIOS DEMÁS ACTIVIDADES DE SERVICIOS"/>
    <n v="118131022"/>
    <s v="21,745.00"/>
    <n v="21745"/>
    <n v="21745"/>
    <n v="2251000"/>
    <s v="0,966%"/>
    <s v="13-01-01-DT"/>
    <s v="44-02-00"/>
    <n v="118131022"/>
    <n v="249422"/>
    <s v="Cédula de Ciudadanía"/>
    <x v="139"/>
    <s v="ANA VALENCIA CARDONA"/>
    <s v="NIT"/>
    <s v="899999061"/>
    <s v="BOGOTA DISTRITO CAPITAL"/>
    <s v="NO"/>
    <m/>
  </r>
  <r>
    <s v="PAG047"/>
    <s v="Pago de ordenes de pago por tipo de moneda y con medio de pago Abono en cuenta."/>
    <s v="2022-05-06 00:00:00"/>
    <s v="2-01-05-01-01-03-05"/>
    <s v="RETENCION ICA COMERCIAL SERVICIOS DEMÁS ACTIVIDADES DE SERVICIOS"/>
    <n v="119273922"/>
    <s v="20,750.00"/>
    <n v="20750"/>
    <n v="20750"/>
    <n v="2148000"/>
    <s v="0,966%"/>
    <s v="13-01-01-DT"/>
    <s v="44-02-00"/>
    <n v="119273922"/>
    <n v="255522"/>
    <s v="Cédula de Ciudadanía"/>
    <x v="140"/>
    <s v="LAURA PEÑA BETANCOURT"/>
    <s v="NIT"/>
    <s v="899999061"/>
    <s v="BOGOTA DISTRITO CAPITAL"/>
    <s v="NO"/>
    <m/>
  </r>
  <r>
    <s v="PAG047"/>
    <s v="Pago de ordenes de pago por tipo de moneda y con medio de pago Abono en cuenta."/>
    <s v="2022-05-06 00:00:00"/>
    <s v="2-01-05-01-01-03-05"/>
    <s v="RETENCION ICA COMERCIAL SERVICIOS DEMÁS ACTIVIDADES DE SERVICIOS"/>
    <n v="119323022"/>
    <s v="29,647.00"/>
    <n v="29647"/>
    <n v="29647"/>
    <n v="3069000"/>
    <s v="0,966%"/>
    <s v="13-01-01-DT"/>
    <s v="44-02-00"/>
    <n v="119323022"/>
    <n v="255122"/>
    <s v="Cédula de Ciudadanía"/>
    <x v="141"/>
    <s v="LAURA GUERRERO BEJARANO"/>
    <s v="NIT"/>
    <s v="899999061"/>
    <s v="BOGOTA DISTRITO CAPITAL"/>
    <s v="NO"/>
    <m/>
  </r>
  <r>
    <s v="PAG047"/>
    <s v="Pago de ordenes de pago por tipo de moneda y con medio de pago Abono en cuenta."/>
    <s v="2022-05-06 00:00:00"/>
    <s v="2-01-05-01-01-03-05"/>
    <s v="RETENCION ICA COMERCIAL SERVICIOS DEMÁS ACTIVIDADES DE SERVICIOS"/>
    <n v="118744422"/>
    <s v="85,800.00"/>
    <n v="85800"/>
    <n v="85800"/>
    <n v="11201000"/>
    <s v="0,766%"/>
    <s v="13-01-01-DT"/>
    <s v="44-02-00"/>
    <n v="118744422"/>
    <n v="250222"/>
    <s v="Cédula de Ciudadanía"/>
    <x v="142"/>
    <s v="BEATRIZ MEJIA RAMIREZ"/>
    <s v="NIT"/>
    <s v="899999061"/>
    <s v="BOGOTA DISTRITO CAPITAL"/>
    <s v="NO"/>
    <m/>
  </r>
  <r>
    <s v="PAG047"/>
    <s v="Pago de ordenes de pago por tipo de moneda y con medio de pago Abono en cuenta."/>
    <s v="2022-05-06 00:00:00"/>
    <s v="2-01-05-01-01-03-05"/>
    <s v="RETENCION ICA COMERCIAL SERVICIOS DEMÁS ACTIVIDADES DE SERVICIOS"/>
    <n v="118963622"/>
    <s v="49,411.00"/>
    <n v="49411"/>
    <n v="49411"/>
    <n v="5115000"/>
    <s v="0,966%"/>
    <s v="13-01-01-DT"/>
    <s v="44-02-00"/>
    <n v="118963622"/>
    <n v="252622"/>
    <s v="Cédula de Ciudadanía"/>
    <x v="143"/>
    <s v="JOSE DELGADILLO CASTRO"/>
    <s v="NIT"/>
    <s v="899999061"/>
    <s v="BOGOTA DISTRITO CAPITAL"/>
    <s v="NO"/>
    <m/>
  </r>
  <r>
    <s v="PAG047"/>
    <s v="Pago de ordenes de pago por tipo de moneda y con medio de pago Abono en cuenta."/>
    <s v="2022-05-06 00:00:00"/>
    <s v="2-01-05-01-01-03-05"/>
    <s v="RETENCION ICA COMERCIAL SERVICIOS DEMÁS ACTIVIDADES DE SERVICIOS"/>
    <n v="119408122"/>
    <s v="31,345.00"/>
    <n v="31345"/>
    <n v="31345"/>
    <n v="4092000"/>
    <s v="0,766%"/>
    <s v="13-01-01-DT"/>
    <s v="44-02-00"/>
    <n v="119408122"/>
    <n v="255022"/>
    <s v="Cédula de Ciudadanía"/>
    <x v="144"/>
    <s v="Fabian Pinzon Diaz"/>
    <s v="NIT"/>
    <s v="899999061"/>
    <s v="BOGOTA DISTRITO CAPITAL"/>
    <s v="NO"/>
    <m/>
  </r>
  <r>
    <s v="PAG047"/>
    <s v="Pago de ordenes de pago por tipo de moneda y con medio de pago Abono en cuenta."/>
    <s v="2022-05-06 00:00:00"/>
    <s v="2-01-05-01-01-03-05"/>
    <s v="RETENCION ICA COMERCIAL SERVICIOS DEMÁS ACTIVIDADES DE SERVICIOS"/>
    <n v="118105422"/>
    <s v="31,345.00"/>
    <n v="31345"/>
    <n v="31345"/>
    <n v="4092000"/>
    <s v="0,766%"/>
    <s v="13-01-01-DT"/>
    <s v="44-02-00"/>
    <n v="118105422"/>
    <n v="248722"/>
    <s v="Cédula de Ciudadanía"/>
    <x v="145"/>
    <s v="DAVID GONZALEZ GONZALEZ"/>
    <s v="NIT"/>
    <s v="899999061"/>
    <s v="BOGOTA DISTRITO CAPITAL"/>
    <s v="NO"/>
    <m/>
  </r>
  <r>
    <s v="PAG047"/>
    <s v="Pago de ordenes de pago por tipo de moneda y con medio de pago Abono en cuenta."/>
    <s v="2022-05-06 00:00:00"/>
    <s v="2-01-05-01-01-03-05"/>
    <s v="RETENCION ICA COMERCIAL SERVICIOS DEMÁS ACTIVIDADES DE SERVICIOS"/>
    <n v="119176022"/>
    <s v="23,562.00"/>
    <n v="23562"/>
    <n v="23562"/>
    <n v="3076000"/>
    <s v="0,766%"/>
    <s v="13-01-01-DT"/>
    <s v="44-02-00"/>
    <n v="119176022"/>
    <n v="254222"/>
    <s v="Cédula de Ciudadanía"/>
    <x v="146"/>
    <s v="CARMEN MORENO GALVIS"/>
    <s v="NIT"/>
    <s v="899999061"/>
    <s v="BOGOTA DISTRITO CAPITAL"/>
    <s v="NO"/>
    <m/>
  </r>
  <r>
    <s v="PAG047"/>
    <s v="Pago de ordenes de pago por tipo de moneda y con medio de pago Abono en cuenta."/>
    <s v="2022-05-06 00:00:00"/>
    <s v="2-01-05-01-01-03-05"/>
    <s v="RETENCION ICA COMERCIAL SERVICIOS DEMÁS ACTIVIDADES DE SERVICIOS"/>
    <n v="119456822"/>
    <s v="30,632.00"/>
    <n v="30632"/>
    <n v="30632"/>
    <n v="3171000"/>
    <s v="0,966%"/>
    <s v="13-01-01-DT"/>
    <s v="44-02-00"/>
    <n v="119456822"/>
    <n v="257022"/>
    <s v="Cédula de Ciudadanía"/>
    <x v="147"/>
    <s v="ANGELA SANCHEZ RAVELO"/>
    <s v="NIT"/>
    <s v="899999061"/>
    <s v="BOGOTA DISTRITO CAPITAL"/>
    <s v="NO"/>
    <m/>
  </r>
  <r>
    <s v="PAG047"/>
    <s v="Pago de ordenes de pago por tipo de moneda y con medio de pago Abono en cuenta."/>
    <s v="2022-05-06 00:00:00"/>
    <s v="2-01-05-01-01-03-05"/>
    <s v="RETENCION ICA COMERCIAL SERVICIOS DEMÁS ACTIVIDADES DE SERVICIOS"/>
    <n v="118293022"/>
    <s v="67,764.00"/>
    <n v="67764"/>
    <n v="67764"/>
    <n v="6138000"/>
    <s v="1,104%"/>
    <s v="13-01-01-DT"/>
    <s v="44-02-00"/>
    <n v="118293022"/>
    <n v="250922"/>
    <s v="Cédula de Ciudadanía"/>
    <x v="148"/>
    <s v="JUAN RIVERA GUZMAN"/>
    <s v="NIT"/>
    <s v="899999061"/>
    <s v="BOGOTA DISTRITO CAPITAL"/>
    <s v="NO"/>
    <m/>
  </r>
  <r>
    <s v="PAG047"/>
    <s v="Pago de ordenes de pago por tipo de moneda y con medio de pago Abono en cuenta."/>
    <s v="2022-05-06 00:00:00"/>
    <s v="2-01-05-01-01-03-05"/>
    <s v="RETENCION ICA COMERCIAL SERVICIOS DEMÁS ACTIVIDADES DE SERVICIOS"/>
    <n v="119289722"/>
    <s v="35,774.00"/>
    <n v="35774"/>
    <n v="35774"/>
    <n v="3703295"/>
    <s v="0,966%"/>
    <s v="13-01-01-DT"/>
    <s v="44-02-00"/>
    <n v="119289722"/>
    <n v="254622"/>
    <s v="Cédula de Ciudadanía"/>
    <x v="149"/>
    <s v="ANGELA MOLANO PAEZ"/>
    <s v="NIT"/>
    <s v="899999061"/>
    <s v="BOGOTA DISTRITO CAPITAL"/>
    <s v="NO"/>
    <m/>
  </r>
  <r>
    <s v="PAG047"/>
    <s v="Pago de ordenes de pago por tipo de moneda y con medio de pago Abono en cuenta."/>
    <s v="2022-05-06 00:00:00"/>
    <s v="2-01-05-01-01-03-05"/>
    <s v="RETENCION ICA COMERCIAL SERVICIOS DEMÁS ACTIVIDADES DE SERVICIOS"/>
    <n v="119573522"/>
    <s v="29,647.00"/>
    <n v="29647"/>
    <n v="29647"/>
    <n v="3069000"/>
    <s v="0,966%"/>
    <s v="13-01-01-DT"/>
    <s v="44-02-00"/>
    <n v="119573522"/>
    <n v="255622"/>
    <s v="Cédula de Ciudadanía"/>
    <x v="150"/>
    <s v="CAROLINA LOPEZ RAMIREZ"/>
    <s v="NIT"/>
    <s v="899999061"/>
    <s v="BOGOTA DISTRITO CAPITAL"/>
    <s v="NO"/>
    <m/>
  </r>
  <r>
    <s v="PAG047"/>
    <s v="Pago de ordenes de pago por tipo de moneda y con medio de pago Abono en cuenta."/>
    <s v="2022-05-06 00:00:00"/>
    <s v="2-01-05-01-01-03-05"/>
    <s v="RETENCION ICA COMERCIAL SERVICIOS DEMÁS ACTIVIDADES DE SERVICIOS"/>
    <n v="118910122"/>
    <s v="75,014.00"/>
    <n v="75014"/>
    <n v="75014"/>
    <n v="9793000"/>
    <s v="0,766%"/>
    <s v="13-01-01-DT"/>
    <s v="44-02-00"/>
    <n v="118910122"/>
    <n v="253322"/>
    <s v="Cédula de Ciudadanía"/>
    <x v="151"/>
    <s v="LUIS ESCOBEDO DAVID"/>
    <s v="NIT"/>
    <s v="899999061"/>
    <s v="BOGOTA DISTRITO CAPITAL"/>
    <s v="NO"/>
    <m/>
  </r>
  <r>
    <s v="PAG047"/>
    <s v="Pago de ordenes de pago por tipo de moneda y con medio de pago Abono en cuenta."/>
    <s v="2022-05-06 00:00:00"/>
    <s v="2-01-05-01-01-03-05"/>
    <s v="RETENCION ICA COMERCIAL SERVICIOS DEMÁS ACTIVIDADES DE SERVICIOS"/>
    <n v="119357322"/>
    <s v="58,768.00"/>
    <n v="58768"/>
    <n v="58768"/>
    <n v="7672000"/>
    <s v="0,766%"/>
    <s v="13-01-01-DT"/>
    <s v="44-02-00"/>
    <n v="119357322"/>
    <n v="256322"/>
    <s v="Cédula de Ciudadanía"/>
    <x v="152"/>
    <s v="LENIN MONAK SALINAS"/>
    <s v="NIT"/>
    <s v="899999061"/>
    <s v="BOGOTA DISTRITO CAPITAL"/>
    <s v="NO"/>
    <m/>
  </r>
  <r>
    <s v="PAG047"/>
    <s v="Pago de ordenes de pago por tipo de moneda y con medio de pago Abono en cuenta."/>
    <s v="2022-05-06 00:00:00"/>
    <s v="2-01-05-01-01-03-05"/>
    <s v="RETENCION ICA COMERCIAL SERVICIOS DEMÁS ACTIVIDADES DE SERVICIOS"/>
    <n v="118684422"/>
    <s v="49,411.00"/>
    <n v="49411"/>
    <n v="49411"/>
    <n v="5115000"/>
    <s v="0,966%"/>
    <s v="13-01-01-DT"/>
    <s v="44-02-00"/>
    <n v="118684422"/>
    <n v="250322"/>
    <s v="Cédula de Ciudadanía"/>
    <x v="153"/>
    <s v="JULIO ROMERO SANABRIA"/>
    <s v="NIT"/>
    <s v="899999061"/>
    <s v="BOGOTA DISTRITO CAPITAL"/>
    <s v="NO"/>
    <m/>
  </r>
  <r>
    <s v="PAG047"/>
    <s v="Pago de ordenes de pago por tipo de moneda y con medio de pago Abono en cuenta."/>
    <s v="2022-05-06 00:00:00"/>
    <s v="2-01-05-01-01-03-05"/>
    <s v="RETENCION ICA COMERCIAL SERVICIOS DEMÁS ACTIVIDADES DE SERVICIOS"/>
    <n v="118720822"/>
    <s v="31,485.00"/>
    <n v="31485"/>
    <n v="31485"/>
    <n v="7605000"/>
    <s v="0,414%"/>
    <s v="13-01-01-DT"/>
    <s v="44-02-00"/>
    <n v="118720822"/>
    <n v="251322"/>
    <s v="Cédula de Ciudadanía"/>
    <x v="154"/>
    <s v="LINA CASTAÑO CARDENAS"/>
    <s v="NIT"/>
    <s v="899999061"/>
    <s v="BOGOTA DISTRITO CAPITAL"/>
    <s v="NO"/>
    <m/>
  </r>
  <r>
    <s v="PAG047"/>
    <s v="Pago de ordenes de pago por tipo de moneda y con medio de pago Abono en cuenta."/>
    <s v="2022-05-06 00:00:00"/>
    <s v="2-01-05-01-01-03-05"/>
    <s v="RETENCION ICA COMERCIAL SERVICIOS DEMÁS ACTIVIDADES DE SERVICIOS"/>
    <n v="118861622"/>
    <s v="33,882.00"/>
    <n v="33882"/>
    <n v="33882"/>
    <n v="3069000"/>
    <s v="1,104%"/>
    <s v="13-01-01-DT"/>
    <s v="44-02-00"/>
    <n v="118861622"/>
    <n v="252522"/>
    <s v="Cédula de Ciudadanía"/>
    <x v="155"/>
    <s v="MARCELA VANEGAS PEREZ"/>
    <s v="NIT"/>
    <s v="899999061"/>
    <s v="BOGOTA DISTRITO CAPITAL"/>
    <s v="NO"/>
    <m/>
  </r>
  <r>
    <s v="PAG047"/>
    <s v="Pago de ordenes de pago por tipo de moneda y con medio de pago Abono en cuenta."/>
    <s v="2022-05-06 00:00:00"/>
    <s v="2-01-05-01-01-03-05"/>
    <s v="RETENCION ICA COMERCIAL SERVICIOS DEMÁS ACTIVIDADES DE SERVICIOS"/>
    <n v="118099822"/>
    <s v="39,273.00"/>
    <n v="39273"/>
    <n v="39273"/>
    <n v="5127000"/>
    <s v="0,766%"/>
    <s v="13-01-01-DT"/>
    <s v="44-02-00"/>
    <n v="118099822"/>
    <n v="248622"/>
    <s v="Cédula de Ciudadanía"/>
    <x v="156"/>
    <s v="GLORIA FERNANDEZ GUTIERREZ"/>
    <s v="NIT"/>
    <s v="899999061"/>
    <s v="BOGOTA DISTRITO CAPITAL"/>
    <s v="NO"/>
    <m/>
  </r>
  <r>
    <s v="PAG047"/>
    <s v="Pago de ordenes de pago por tipo de moneda y con medio de pago Abono en cuenta."/>
    <s v="2022-05-06 00:00:00"/>
    <s v="2-01-05-01-01-03-05"/>
    <s v="RETENCION ICA COMERCIAL SERVICIOS DEMÁS ACTIVIDADES DE SERVICIOS"/>
    <n v="119151122"/>
    <s v="47,017.00"/>
    <n v="47017"/>
    <n v="47017"/>
    <n v="6138000"/>
    <s v="0,766%"/>
    <s v="13-01-01-DT"/>
    <s v="44-02-00"/>
    <n v="119151122"/>
    <n v="253822"/>
    <s v="Cédula de Ciudadanía"/>
    <x v="157"/>
    <s v="JUANA SALDARRIAGA ROMERO"/>
    <s v="NIT"/>
    <s v="899999061"/>
    <s v="BOGOTA DISTRITO CAPITAL"/>
    <s v="NO"/>
    <m/>
  </r>
  <r>
    <s v="PAG047"/>
    <s v="Pago de ordenes de pago por tipo de moneda y con medio de pago Abono en cuenta."/>
    <s v="2022-05-06 00:00:00"/>
    <s v="2-01-05-01-01-03-05"/>
    <s v="RETENCION ICA COMERCIAL SERVICIOS DEMÁS ACTIVIDADES DE SERVICIOS"/>
    <n v="118710422"/>
    <s v="39,529.00"/>
    <n v="39529"/>
    <n v="39529"/>
    <n v="4092000"/>
    <s v="0,966%"/>
    <s v="13-01-01-DT"/>
    <s v="44-02-00"/>
    <n v="118710422"/>
    <n v="250522"/>
    <s v="Cédula de Ciudadanía"/>
    <x v="158"/>
    <s v="CARLOS ESPEJO GARCIA"/>
    <s v="NIT"/>
    <s v="899999061"/>
    <s v="BOGOTA DISTRITO CAPITAL"/>
    <s v="NO"/>
    <m/>
  </r>
  <r>
    <s v="PAG047"/>
    <s v="Pago de ordenes de pago por tipo de moneda y con medio de pago Abono en cuenta."/>
    <s v="2022-05-06 00:00:00"/>
    <s v="2-01-05-01-01-03-05"/>
    <s v="RETENCION ICA COMERCIAL SERVICIOS DEMÁS ACTIVIDADES DE SERVICIOS"/>
    <n v="118614322"/>
    <s v="58,768.00"/>
    <n v="58768"/>
    <n v="58768"/>
    <n v="7672000"/>
    <s v="0,766%"/>
    <s v="13-01-01-DT"/>
    <s v="44-02-00"/>
    <n v="118614322"/>
    <n v="249022"/>
    <s v="Cédula de Ciudadanía"/>
    <x v="159"/>
    <s v="JENNY GARZON TAPIAS"/>
    <s v="NIT"/>
    <s v="899999061"/>
    <s v="BOGOTA DISTRITO CAPITAL"/>
    <s v="NO"/>
    <m/>
  </r>
  <r>
    <s v="PAG047"/>
    <s v="Pago de ordenes de pago por tipo de moneda y con medio de pago Abono en cuenta."/>
    <s v="2022-05-06 00:00:00"/>
    <s v="2-01-05-01-01-03-05"/>
    <s v="RETENCION ICA COMERCIAL SERVICIOS DEMÁS ACTIVIDADES DE SERVICIOS"/>
    <n v="118650622"/>
    <s v="39,181.00"/>
    <n v="39181"/>
    <n v="39181"/>
    <n v="5115000"/>
    <s v="0,766%"/>
    <s v="13-01-01-DT"/>
    <s v="44-02-00"/>
    <n v="118650622"/>
    <n v="249322"/>
    <s v="Cédula de Ciudadanía"/>
    <x v="160"/>
    <s v="JOSE CAICEDO VARGAS"/>
    <s v="NIT"/>
    <s v="899999061"/>
    <s v="BOGOTA DISTRITO CAPITAL"/>
    <s v="NO"/>
    <m/>
  </r>
  <r>
    <s v="PAG047"/>
    <s v="Pago de ordenes de pago por tipo de moneda y con medio de pago Abono en cuenta."/>
    <s v="2022-05-06 00:00:00"/>
    <s v="2-01-05-01-01-03-05"/>
    <s v="RETENCION ICA COMERCIAL SERVICIOS DEMÁS ACTIVIDADES DE SERVICIOS"/>
    <n v="118608622"/>
    <s v="24,595.00"/>
    <n v="24595"/>
    <n v="24595"/>
    <n v="2546016"/>
    <s v="0,966%"/>
    <s v="13-01-01-DT"/>
    <s v="44-02-00"/>
    <n v="118608622"/>
    <n v="248922"/>
    <s v="Cédula de Ciudadanía"/>
    <x v="161"/>
    <s v="JENNIFER ALBARRACIN QUEMBA"/>
    <s v="NIT"/>
    <s v="899999061"/>
    <s v="BOGOTA DISTRITO CAPITAL"/>
    <s v="NO"/>
    <m/>
  </r>
  <r>
    <s v="PAG047"/>
    <s v="Pago de ordenes de pago por tipo de moneda y con medio de pago Abono en cuenta."/>
    <s v="2022-05-09 00:00:00"/>
    <s v="2-01-05-01-01-03-05"/>
    <s v="RETENCION ICA COMERCIAL SERVICIOS DEMÁS ACTIVIDADES DE SERVICIOS"/>
    <n v="120646522"/>
    <s v="31,345.00"/>
    <n v="31345"/>
    <n v="31345"/>
    <n v="4092000"/>
    <s v="0,766%"/>
    <s v="13-01-01-DT"/>
    <s v="44-02-00"/>
    <n v="120646522"/>
    <n v="258022"/>
    <s v="Cédula de Ciudadanía"/>
    <x v="162"/>
    <s v="MARITZA LOAIZA ROJAS"/>
    <s v="NIT"/>
    <s v="899999061"/>
    <s v="BOGOTA DISTRITO CAPITAL"/>
    <s v="NO"/>
    <m/>
  </r>
  <r>
    <s v="PAG047"/>
    <s v="Pago de ordenes de pago por tipo de moneda y con medio de pago Abono en cuenta."/>
    <s v="2022-05-09 00:00:00"/>
    <s v="2-01-05-01-01-03-05"/>
    <s v="RETENCION ICA COMERCIAL SERVICIOS DEMÁS ACTIVIDADES DE SERVICIOS"/>
    <n v="121099622"/>
    <s v="29,647.00"/>
    <n v="29647"/>
    <n v="29647"/>
    <n v="3069000"/>
    <s v="0,966%"/>
    <s v="13-01-01-DT"/>
    <s v="44-02-00"/>
    <n v="121099622"/>
    <n v="261322"/>
    <s v="Cédula de Ciudadanía"/>
    <x v="163"/>
    <s v="MARIA RICAURTE HERNANDEZ"/>
    <s v="NIT"/>
    <s v="899999061"/>
    <s v="BOGOTA DISTRITO CAPITAL"/>
    <s v="NO"/>
    <m/>
  </r>
  <r>
    <s v="PAG047"/>
    <s v="Pago de ordenes de pago por tipo de moneda y con medio de pago Abono en cuenta."/>
    <s v="2022-05-09 00:00:00"/>
    <s v="2-01-05-01-01-03-05"/>
    <s v="RETENCION ICA COMERCIAL SERVICIOS DEMÁS ACTIVIDADES DE SERVICIOS"/>
    <n v="120174522"/>
    <s v="31,345.00"/>
    <n v="31345"/>
    <n v="31345"/>
    <n v="4092000"/>
    <s v="0,766%"/>
    <s v="13-01-01-DT"/>
    <s v="44-02-00"/>
    <n v="120174522"/>
    <n v="256922"/>
    <s v="Cédula de Ciudadanía"/>
    <x v="164"/>
    <s v="LUISA CHAVARRO SANCHEZ"/>
    <s v="NIT"/>
    <s v="899999061"/>
    <s v="BOGOTA DISTRITO CAPITAL"/>
    <s v="NO"/>
    <m/>
  </r>
  <r>
    <s v="PAG047"/>
    <s v="Pago de ordenes de pago por tipo de moneda y con medio de pago Abono en cuenta."/>
    <s v="2022-05-09 00:00:00"/>
    <s v="2-01-05-01-01-03-05"/>
    <s v="RETENCION ICA COMERCIAL SERVICIOS DEMÁS ACTIVIDADES DE SERVICIOS"/>
    <n v="120656222"/>
    <s v="66,486.00"/>
    <n v="66486"/>
    <n v="66486"/>
    <n v="8679598"/>
    <s v="0,766%"/>
    <s v="13-01-01-DT"/>
    <s v="44-02-00"/>
    <n v="120656222"/>
    <n v="258122"/>
    <s v="Cédula de Ciudadanía"/>
    <x v="165"/>
    <s v="JULIAN ALVAREZ HERNANDEZ"/>
    <s v="NIT"/>
    <s v="899999061"/>
    <s v="BOGOTA DISTRITO CAPITAL"/>
    <s v="NO"/>
    <m/>
  </r>
  <r>
    <s v="PAG047"/>
    <s v="Pago de ordenes de pago por tipo de moneda y con medio de pago Abono en cuenta."/>
    <s v="2022-05-09 00:00:00"/>
    <s v="2-01-05-01-01-03-05"/>
    <s v="RETENCION ICA COMERCIAL SERVICIOS DEMÁS ACTIVIDADES DE SERVICIOS"/>
    <n v="121410522"/>
    <s v="35,774.00"/>
    <n v="35774"/>
    <n v="35774"/>
    <n v="3703295"/>
    <s v="0,966%"/>
    <s v="13-01-01-DT"/>
    <s v="44-02-00"/>
    <n v="121410522"/>
    <n v="261822"/>
    <s v="Cédula de Ciudadanía"/>
    <x v="166"/>
    <s v="RAUL BLANCO RODRIGUEZ"/>
    <s v="NIT"/>
    <s v="899999061"/>
    <s v="BOGOTA DISTRITO CAPITAL"/>
    <s v="NO"/>
    <m/>
  </r>
  <r>
    <s v="PAG047"/>
    <s v="Pago de ordenes de pago por tipo de moneda y con medio de pago Abono en cuenta."/>
    <s v="2022-05-09 00:00:00"/>
    <s v="2-01-05-01-01-03-05"/>
    <s v="RETENCION ICA COMERCIAL SERVICIOS DEMÁS ACTIVIDADES DE SERVICIOS"/>
    <n v="121419422"/>
    <s v="58,768.00"/>
    <n v="58768"/>
    <n v="58768"/>
    <n v="7672000"/>
    <s v="0,766%"/>
    <s v="13-01-01-DT"/>
    <s v="44-02-00"/>
    <n v="121419422"/>
    <n v="262022"/>
    <s v="Cédula de Ciudadanía"/>
    <x v="167"/>
    <s v="ALBA SAENZ MENDEZ"/>
    <s v="NIT"/>
    <s v="899999061"/>
    <s v="BOGOTA DISTRITO CAPITAL"/>
    <s v="NO"/>
    <m/>
  </r>
  <r>
    <s v="PAG047"/>
    <s v="Pago de ordenes de pago por tipo de moneda y con medio de pago Abono en cuenta."/>
    <s v="2022-05-09 00:00:00"/>
    <s v="2-01-05-01-01-03-05"/>
    <s v="RETENCION ICA COMERCIAL SERVICIOS DEMÁS ACTIVIDADES DE SERVICIOS"/>
    <n v="120177922"/>
    <s v="19,326.00"/>
    <n v="19326"/>
    <n v="19326"/>
    <n v="2523000"/>
    <s v="0,766%"/>
    <s v="13-01-01-DT"/>
    <s v="44-02-00"/>
    <n v="120177922"/>
    <n v="257922"/>
    <s v="Cédula de Ciudadanía"/>
    <x v="168"/>
    <s v="LUISA NAVAS CAMACHO"/>
    <s v="NIT"/>
    <s v="899999061"/>
    <s v="BOGOTA DISTRITO CAPITAL"/>
    <s v="NO"/>
    <m/>
  </r>
  <r>
    <s v="PAG047"/>
    <s v="Pago de ordenes de pago por tipo de moneda y con medio de pago Abono en cuenta."/>
    <s v="2022-05-09 00:00:00"/>
    <s v="2-01-05-01-01-03-05"/>
    <s v="RETENCION ICA COMERCIAL SERVICIOS DEMÁS ACTIVIDADES DE SERVICIOS"/>
    <n v="121379322"/>
    <s v="70,204.00"/>
    <n v="70204"/>
    <n v="70204"/>
    <n v="9165000"/>
    <s v="0,766%"/>
    <s v="13-01-01-DT"/>
    <s v="44-02-00"/>
    <n v="121379322"/>
    <n v="262122"/>
    <s v="Cédula de Ciudadanía"/>
    <x v="169"/>
    <s v="ANA TRIGOS REYES"/>
    <s v="NIT"/>
    <s v="899999061"/>
    <s v="BOGOTA DISTRITO CAPITAL"/>
    <s v="NO"/>
    <m/>
  </r>
  <r>
    <s v="PAG047"/>
    <s v="Pago de ordenes de pago por tipo de moneda y con medio de pago Abono en cuenta."/>
    <s v="2022-05-09 00:00:00"/>
    <s v="2-01-05-01-01-03-05"/>
    <s v="RETENCION ICA COMERCIAL SERVICIOS DEMÁS ACTIVIDADES DE SERVICIOS"/>
    <n v="120670822"/>
    <s v="7,409.00"/>
    <n v="7409"/>
    <n v="7409"/>
    <n v="767000"/>
    <s v="0,966%"/>
    <s v="13-01-01-DT"/>
    <s v="44-02-00"/>
    <n v="120670822"/>
    <n v="249622"/>
    <s v="Cédula de Ciudadanía"/>
    <x v="170"/>
    <s v="JULIAN SANTANA RODRIGUEZ"/>
    <s v="NIT"/>
    <s v="899999061"/>
    <s v="BOGOTA DISTRITO CAPITAL"/>
    <s v="NO"/>
    <m/>
  </r>
  <r>
    <s v="PAG047"/>
    <s v="Pago de ordenes de pago por tipo de moneda y con medio de pago Abono en cuenta."/>
    <s v="2022-05-09 00:00:00"/>
    <s v="2-01-05-01-01-03-05"/>
    <s v="RETENCION ICA COMERCIAL SERVICIOS DEMÁS ACTIVIDADES DE SERVICIOS"/>
    <n v="120676022"/>
    <s v="74,112.00"/>
    <n v="74112"/>
    <n v="74112"/>
    <n v="7672000"/>
    <s v="0,966%"/>
    <s v="13-01-01-DT"/>
    <s v="44-02-00"/>
    <n v="120676022"/>
    <n v="249722"/>
    <s v="Cédula de Ciudadanía"/>
    <x v="170"/>
    <s v="JULIAN SANTANA RODRIGUEZ"/>
    <s v="NIT"/>
    <s v="899999061"/>
    <s v="BOGOTA DISTRITO CAPITAL"/>
    <s v="NO"/>
    <m/>
  </r>
  <r>
    <s v="PAG047"/>
    <s v="Pago de ordenes de pago por tipo de moneda y con medio de pago Abono en cuenta."/>
    <s v="2022-05-09 00:00:00"/>
    <s v="2-01-05-01-01-03-05"/>
    <s v="RETENCION ICA COMERCIAL SERVICIOS DEMÁS ACTIVIDADES DE SERVICIOS"/>
    <n v="120680422"/>
    <s v="74,112.00"/>
    <n v="74112"/>
    <n v="74112"/>
    <n v="7672000"/>
    <s v="0,966%"/>
    <s v="13-01-01-DT"/>
    <s v="44-02-00"/>
    <n v="120680422"/>
    <n v="249822"/>
    <s v="Cédula de Ciudadanía"/>
    <x v="170"/>
    <s v="JULIAN SANTANA RODRIGUEZ"/>
    <s v="NIT"/>
    <s v="899999061"/>
    <s v="BOGOTA DISTRITO CAPITAL"/>
    <s v="NO"/>
    <m/>
  </r>
  <r>
    <s v="PAG047"/>
    <s v="Pago de ordenes de pago por tipo de moneda y con medio de pago Abono en cuenta."/>
    <s v="2022-05-09 00:00:00"/>
    <s v="2-01-05-01-01-03-05"/>
    <s v="RETENCION ICA COMERCIAL SERVICIOS DEMÁS ACTIVIDADES DE SERVICIOS"/>
    <n v="120641722"/>
    <s v="25,712.00"/>
    <n v="25712"/>
    <n v="25712"/>
    <n v="2661744"/>
    <s v="0,966%"/>
    <s v="13-01-01-DT"/>
    <s v="44-02-00"/>
    <n v="120641722"/>
    <n v="257122"/>
    <s v="Cédula de Ciudadanía"/>
    <x v="171"/>
    <s v="HECTOR FRANCO REYES"/>
    <s v="NIT"/>
    <s v="899999061"/>
    <s v="BOGOTA DISTRITO CAPITAL"/>
    <s v="NO"/>
    <m/>
  </r>
  <r>
    <s v="PAG047"/>
    <s v="Pago de ordenes de pago por tipo de moneda y con medio de pago Abono en cuenta."/>
    <s v="2022-05-09 00:00:00"/>
    <s v="2-01-05-01-01-03-05"/>
    <s v="RETENCION ICA COMERCIAL SERVICIOS DEMÁS ACTIVIDADES DE SERVICIOS"/>
    <n v="121098222"/>
    <s v="31,345.00"/>
    <n v="31345"/>
    <n v="31345"/>
    <n v="4092000"/>
    <s v="0,766%"/>
    <s v="13-01-01-DT"/>
    <s v="44-02-00"/>
    <n v="121098222"/>
    <n v="261522"/>
    <s v="Cédula de Ciudadanía"/>
    <x v="172"/>
    <s v="DIANA HORTUA HORTUA"/>
    <s v="NIT"/>
    <s v="899999061"/>
    <s v="BOGOTA DISTRITO CAPITAL"/>
    <s v="NO"/>
    <m/>
  </r>
  <r>
    <s v="PAG047"/>
    <s v="Pago de ordenes de pago por tipo de moneda y con medio de pago Abono en cuenta."/>
    <s v="2022-05-09 00:00:00"/>
    <s v="2-01-05-01-01-03-05"/>
    <s v="RETENCION ICA COMERCIAL SERVICIOS DEMÁS ACTIVIDADES DE SERVICIOS"/>
    <n v="121077922"/>
    <s v="31,345.00"/>
    <n v="31345"/>
    <n v="31345"/>
    <n v="4092000"/>
    <s v="0,766%"/>
    <s v="13-01-01-DT"/>
    <s v="44-02-00"/>
    <n v="121077922"/>
    <n v="259122"/>
    <s v="Cédula de Ciudadanía"/>
    <x v="173"/>
    <s v="OSCAR GUERRERO HURTADO"/>
    <s v="NIT"/>
    <s v="899999061"/>
    <s v="BOGOTA DISTRITO CAPITAL"/>
    <s v="NO"/>
    <m/>
  </r>
  <r>
    <s v="PAG047"/>
    <s v="Pago de ordenes de pago por tipo de moneda y con medio de pago Abono en cuenta."/>
    <s v="2022-05-09 00:00:00"/>
    <s v="2-01-05-01-01-03-05"/>
    <s v="RETENCION ICA COMERCIAL SERVICIOS DEMÁS ACTIVIDADES DE SERVICIOS"/>
    <n v="120178322"/>
    <s v="20,750.00"/>
    <n v="20750"/>
    <n v="20750"/>
    <n v="2148000"/>
    <s v="0,966%"/>
    <s v="13-01-01-DT"/>
    <s v="44-02-00"/>
    <n v="120178322"/>
    <n v="257722"/>
    <s v="Cédula de Ciudadanía"/>
    <x v="174"/>
    <s v="CARLOS CORTES LOMBANA"/>
    <s v="NIT"/>
    <s v="899999061"/>
    <s v="BOGOTA DISTRITO CAPITAL"/>
    <s v="NO"/>
    <m/>
  </r>
  <r>
    <s v="PAG047"/>
    <s v="Pago de ordenes de pago por tipo de moneda y con medio de pago Abono en cuenta."/>
    <s v="2022-05-09 00:00:00"/>
    <s v="2-01-05-01-01-03-05"/>
    <s v="RETENCION ICA COMERCIAL SERVICIOS DEMÁS ACTIVIDADES DE SERVICIOS"/>
    <n v="120193122"/>
    <s v="47,124.00"/>
    <n v="47124"/>
    <n v="47124"/>
    <n v="6152000"/>
    <s v="0,766%"/>
    <s v="13-01-01-DT"/>
    <s v="44-02-00"/>
    <n v="120193122"/>
    <n v="258322"/>
    <s v="Cédula de Ciudadanía"/>
    <x v="175"/>
    <s v="ERIKA PERAFAN VILLOTA"/>
    <s v="NIT"/>
    <s v="899999061"/>
    <s v="BOGOTA DISTRITO CAPITAL"/>
    <s v="NO"/>
    <m/>
  </r>
  <r>
    <s v="PAG047"/>
    <s v="Pago de ordenes de pago por tipo de moneda y con medio de pago Abono en cuenta."/>
    <s v="2022-05-09 00:00:00"/>
    <s v="2-01-05-01-01-03-05"/>
    <s v="RETENCION ICA COMERCIAL SERVICIOS DEMÁS ACTIVIDADES DE SERVICIOS"/>
    <n v="121442322"/>
    <s v="31,069.00"/>
    <n v="31069"/>
    <n v="31069"/>
    <n v="4056000"/>
    <s v="0,766%"/>
    <s v="13-01-01-DT"/>
    <s v="44-02-00"/>
    <n v="121442322"/>
    <n v="263022"/>
    <s v="Cédula de Ciudadanía"/>
    <x v="176"/>
    <s v="DANIEL GARCIA HUERTAS"/>
    <s v="NIT"/>
    <s v="899999061"/>
    <s v="BOGOTA DISTRITO CAPITAL"/>
    <s v="NO"/>
    <m/>
  </r>
  <r>
    <s v="PAG047"/>
    <s v="Pago de ordenes de pago por tipo de moneda y con medio de pago Abono en cuenta."/>
    <s v="2022-05-09 00:00:00"/>
    <s v="2-01-05-01-01-03-05"/>
    <s v="RETENCION ICA COMERCIAL SERVICIOS DEMÁS ACTIVIDADES DE SERVICIOS"/>
    <n v="120654022"/>
    <s v="47,017.00"/>
    <n v="47017"/>
    <n v="47017"/>
    <n v="6138000"/>
    <s v="0,766%"/>
    <s v="13-01-01-DT"/>
    <s v="44-02-00"/>
    <n v="120654022"/>
    <n v="258722"/>
    <s v="Cédula de Ciudadanía"/>
    <x v="177"/>
    <s v="DIANA ROA POLANCO"/>
    <s v="NIT"/>
    <s v="899999061"/>
    <s v="BOGOTA DISTRITO CAPITAL"/>
    <s v="NO"/>
    <m/>
  </r>
  <r>
    <s v="PAG047"/>
    <s v="Pago de ordenes de pago por tipo de moneda y con medio de pago Abono en cuenta."/>
    <s v="2022-05-09 00:00:00"/>
    <s v="2-01-05-01-01-03-05"/>
    <s v="RETENCION ICA COMERCIAL SERVICIOS DEMÁS ACTIVIDADES DE SERVICIOS"/>
    <n v="120167622"/>
    <s v="31,345.00"/>
    <n v="31345"/>
    <n v="31345"/>
    <n v="4092000"/>
    <s v="0,766%"/>
    <s v="13-01-01-DT"/>
    <s v="44-02-00"/>
    <n v="120167622"/>
    <n v="257222"/>
    <s v="Cédula de Ciudadanía"/>
    <x v="178"/>
    <s v="CAMILO PEREZ NOVOA"/>
    <s v="NIT"/>
    <s v="899999061"/>
    <s v="BOGOTA DISTRITO CAPITAL"/>
    <s v="NO"/>
    <m/>
  </r>
  <r>
    <s v="PAG047"/>
    <s v="Pago de ordenes de pago por tipo de moneda y con medio de pago Abono en cuenta."/>
    <s v="2022-05-09 00:00:00"/>
    <s v="2-01-05-01-01-03-05"/>
    <s v="RETENCION ICA COMERCIAL SERVICIOS DEMÁS ACTIVIDADES DE SERVICIOS"/>
    <n v="120179822"/>
    <s v="67,076.00"/>
    <n v="67076"/>
    <n v="67076"/>
    <n v="6943678"/>
    <s v="0,966%"/>
    <s v="13-01-01-DT"/>
    <s v="44-02-00"/>
    <n v="120179822"/>
    <n v="258222"/>
    <s v="Cédula de Ciudadanía"/>
    <x v="179"/>
    <s v="DIANA RODRIGUEZ BENITEZ"/>
    <s v="NIT"/>
    <s v="899999061"/>
    <s v="BOGOTA DISTRITO CAPITAL"/>
    <s v="NO"/>
    <m/>
  </r>
  <r>
    <s v="PAG047"/>
    <s v="Pago de ordenes de pago por tipo de moneda y con medio de pago Abono en cuenta."/>
    <s v="2022-05-09 00:00:00"/>
    <s v="2-01-05-01-01-03-05"/>
    <s v="RETENCION ICA COMERCIAL SERVICIOS DEMÁS ACTIVIDADES DE SERVICIOS"/>
    <n v="120638522"/>
    <s v="44,324.00"/>
    <n v="44324"/>
    <n v="44324"/>
    <n v="5786399"/>
    <s v="0,766%"/>
    <s v="13-01-01-DT"/>
    <s v="44-02-00"/>
    <n v="120638522"/>
    <n v="256822"/>
    <s v="Cédula de Ciudadanía"/>
    <x v="180"/>
    <s v="CARMEN CASSERES HENRY"/>
    <s v="NIT"/>
    <s v="899999061"/>
    <s v="BOGOTA DISTRITO CAPITAL"/>
    <s v="NO"/>
    <m/>
  </r>
  <r>
    <s v="PAG047"/>
    <s v="Pago de ordenes de pago por tipo de moneda y con medio de pago Abono en cuenta."/>
    <s v="2022-05-09 00:00:00"/>
    <s v="2-01-05-01-01-03-05"/>
    <s v="RETENCION ICA COMERCIAL SERVICIOS DEMÁS ACTIVIDADES DE SERVICIOS"/>
    <n v="121083522"/>
    <s v="83,509.00"/>
    <n v="83509"/>
    <n v="83509"/>
    <n v="10902000"/>
    <s v="0,766%"/>
    <s v="13-01-01-DT"/>
    <s v="44-02-00"/>
    <n v="121083522"/>
    <n v="261422"/>
    <s v="Cédula de Ciudadanía"/>
    <x v="181"/>
    <s v="JUAN HERNANDEZ ALFONSO"/>
    <s v="NIT"/>
    <s v="899999061"/>
    <s v="BOGOTA DISTRITO CAPITAL"/>
    <s v="NO"/>
    <m/>
  </r>
  <r>
    <s v="PAG047"/>
    <s v="Pago de ordenes de pago por tipo de moneda y con medio de pago Abono en cuenta."/>
    <s v="2022-05-09 00:00:00"/>
    <s v="2-01-05-01-01-03-05"/>
    <s v="RETENCION ICA COMERCIAL SERVICIOS DEMÁS ACTIVIDADES DE SERVICIOS"/>
    <n v="120144922"/>
    <s v="31,345.00"/>
    <n v="31345"/>
    <n v="31345"/>
    <n v="4092000"/>
    <s v="0,766%"/>
    <s v="13-01-01-DT"/>
    <s v="44-02-00"/>
    <n v="120144922"/>
    <n v="256122"/>
    <s v="Cédula de Ciudadanía"/>
    <x v="182"/>
    <s v="NESTOR PARRA CACERES"/>
    <s v="NIT"/>
    <s v="899999061"/>
    <s v="BOGOTA DISTRITO CAPITAL"/>
    <s v="NO"/>
    <m/>
  </r>
  <r>
    <s v="PAG047"/>
    <s v="Pago de ordenes de pago por tipo de moneda y con medio de pago Abono en cuenta."/>
    <s v="2022-05-09 00:00:00"/>
    <s v="2-01-05-01-01-03-05"/>
    <s v="RETENCION ICA COMERCIAL SERVICIOS DEMÁS ACTIVIDADES DE SERVICIOS"/>
    <n v="121336322"/>
    <s v="57,313.00"/>
    <n v="57313"/>
    <n v="57313"/>
    <n v="5933000"/>
    <s v="0,966%"/>
    <s v="13-01-01-DT"/>
    <s v="44-02-00"/>
    <n v="121336322"/>
    <n v="262322"/>
    <s v="Cédula de Ciudadanía"/>
    <x v="183"/>
    <s v="LUCY LIBREROS BUITRAGO"/>
    <s v="NIT"/>
    <s v="899999061"/>
    <s v="BOGOTA DISTRITO CAPITAL"/>
    <s v="NO"/>
    <m/>
  </r>
  <r>
    <s v="PAG047"/>
    <s v="Pago de ordenes de pago por tipo de moneda y con medio de pago Abono en cuenta."/>
    <s v="2022-05-09 00:00:00"/>
    <s v="2-01-05-01-01-03-05"/>
    <s v="RETENCION ICA COMERCIAL SERVICIOS DEMÁS ACTIVIDADES DE SERVICIOS"/>
    <n v="120181322"/>
    <s v="31,302.00"/>
    <n v="31302"/>
    <n v="31302"/>
    <n v="3240383"/>
    <s v="0,966%"/>
    <s v="13-01-01-DT"/>
    <s v="44-02-00"/>
    <n v="120181322"/>
    <n v="257522"/>
    <s v="Cédula de Ciudadanía"/>
    <x v="184"/>
    <s v="YULY VILLAMIZAR SERRANO"/>
    <s v="NIT"/>
    <s v="899999061"/>
    <s v="BOGOTA DISTRITO CAPITAL"/>
    <s v="NO"/>
    <m/>
  </r>
  <r>
    <s v="PAG047"/>
    <s v="Pago de ordenes de pago por tipo de moneda y con medio de pago Abono en cuenta."/>
    <s v="2022-05-09 00:00:00"/>
    <s v="2-01-05-01-01-03-05"/>
    <s v="RETENCION ICA COMERCIAL SERVICIOS DEMÁS ACTIVIDADES DE SERVICIOS"/>
    <n v="120738722"/>
    <s v="29,647.00"/>
    <n v="29647"/>
    <n v="29647"/>
    <n v="3069000"/>
    <s v="0,966%"/>
    <s v="13-01-01-DT"/>
    <s v="44-02-00"/>
    <n v="120738722"/>
    <n v="260122"/>
    <s v="Cédula de Ciudadanía"/>
    <x v="185"/>
    <s v="DIEGO TORRES VILLALOBOS"/>
    <s v="NIT"/>
    <s v="899999061"/>
    <s v="BOGOTA DISTRITO CAPITAL"/>
    <s v="NO"/>
    <m/>
  </r>
  <r>
    <s v="PAG047"/>
    <s v="Pago de ordenes de pago por tipo de moneda y con medio de pago Abono en cuenta."/>
    <s v="2022-05-09 00:00:00"/>
    <s v="2-01-05-01-01-03-05"/>
    <s v="RETENCION ICA COMERCIAL SERVICIOS DEMÁS ACTIVIDADES DE SERVICIOS"/>
    <n v="121171922"/>
    <s v="47,017.00"/>
    <n v="47017"/>
    <n v="47017"/>
    <n v="6138000"/>
    <s v="0,766%"/>
    <s v="13-01-01-DT"/>
    <s v="44-02-00"/>
    <n v="121171922"/>
    <n v="261722"/>
    <s v="Cédula de Ciudadanía"/>
    <x v="186"/>
    <s v="JORGE ROJAS CORREDOR"/>
    <s v="NIT"/>
    <s v="899999061"/>
    <s v="BOGOTA DISTRITO CAPITAL"/>
    <s v="NO"/>
    <m/>
  </r>
  <r>
    <s v="PAG047"/>
    <s v="Pago de ordenes de pago por tipo de moneda y con medio de pago Abono en cuenta."/>
    <s v="2022-05-09 00:00:00"/>
    <s v="2-01-05-01-01-03-05"/>
    <s v="RETENCION ICA COMERCIAL SERVICIOS DEMÁS ACTIVIDADES DE SERVICIOS"/>
    <n v="121255122"/>
    <s v="59,293.00"/>
    <n v="59293"/>
    <n v="59293"/>
    <n v="6138000"/>
    <s v="0,966%"/>
    <s v="13-01-01-DT"/>
    <s v="44-02-00"/>
    <n v="121255122"/>
    <n v="259422"/>
    <s v="Cédula de Ciudadanía"/>
    <x v="187"/>
    <s v="ESTEBAN ESPINOSA MARTINEZ"/>
    <s v="NIT"/>
    <s v="899999061"/>
    <s v="BOGOTA DISTRITO CAPITAL"/>
    <s v="NO"/>
    <m/>
  </r>
  <r>
    <s v="PAG047"/>
    <s v="Pago de ordenes de pago por tipo de moneda y con medio de pago Abono en cuenta."/>
    <s v="2022-05-09 00:00:00"/>
    <s v="2-01-05-01-01-03-05"/>
    <s v="RETENCION ICA COMERCIAL SERVICIOS DEMÁS ACTIVIDADES DE SERVICIOS"/>
    <n v="120176722"/>
    <s v="39,529.00"/>
    <n v="39529"/>
    <n v="39529"/>
    <n v="4092000"/>
    <s v="0,966%"/>
    <s v="13-01-01-DT"/>
    <s v="44-02-00"/>
    <n v="120176722"/>
    <n v="257322"/>
    <s v="Cédula de Ciudadanía"/>
    <x v="188"/>
    <s v="LUISA VIATELA LOZANO"/>
    <s v="NIT"/>
    <s v="899999061"/>
    <s v="BOGOTA DISTRITO CAPITAL"/>
    <s v="NO"/>
    <m/>
  </r>
  <r>
    <s v="PAG047"/>
    <s v="Pago de ordenes de pago por tipo de moneda y con medio de pago Abono en cuenta."/>
    <s v="2022-05-09 00:00:00"/>
    <s v="2-01-05-01-01-03-05"/>
    <s v="RETENCION ICA COMERCIAL SERVICIOS DEMÁS ACTIVIDADES DE SERVICIOS"/>
    <n v="120174622"/>
    <s v="69,591.00"/>
    <n v="69591"/>
    <n v="69591"/>
    <n v="9085000"/>
    <s v="0,766%"/>
    <s v="13-01-01-DT"/>
    <s v="44-02-00"/>
    <n v="120174622"/>
    <n v="257422"/>
    <s v="Cédula de Ciudadanía"/>
    <x v="189"/>
    <s v="JEFFERSON GALLEGO FIGUEREDO"/>
    <s v="NIT"/>
    <s v="899999061"/>
    <s v="BOGOTA DISTRITO CAPITAL"/>
    <s v="NO"/>
    <m/>
  </r>
  <r>
    <s v="PAG047"/>
    <s v="Pago de ordenes de pago por tipo de moneda y con medio de pago Abono en cuenta."/>
    <s v="2022-05-09 00:00:00"/>
    <s v="2-01-05-01-01-03-05"/>
    <s v="RETENCION ICA COMERCIAL SERVICIOS DEMÁS ACTIVIDADES DE SERVICIOS"/>
    <n v="120137722"/>
    <s v="47,017.00"/>
    <n v="47017"/>
    <n v="47017"/>
    <n v="6138000"/>
    <s v="0,766%"/>
    <s v="13-01-01-DT"/>
    <s v="44-02-00"/>
    <n v="120137722"/>
    <n v="256422"/>
    <s v="Cédula de Ciudadanía"/>
    <x v="190"/>
    <s v="VIVIAN CUELLO SANTANA"/>
    <s v="NIT"/>
    <s v="899999061"/>
    <s v="BOGOTA DISTRITO CAPITAL"/>
    <s v="NO"/>
    <m/>
  </r>
  <r>
    <s v="PAG047"/>
    <s v="Pago de ordenes de pago por tipo de moneda y con medio de pago Abono en cuenta."/>
    <s v="2022-05-09 00:00:00"/>
    <s v="2-01-05-01-01-03-05"/>
    <s v="RETENCION ICA COMERCIAL SERVICIOS DEMÁS ACTIVIDADES DE SERVICIOS"/>
    <n v="121213022"/>
    <s v="68,084.00"/>
    <n v="68084"/>
    <n v="68084"/>
    <n v="6167000"/>
    <s v="1,104%"/>
    <s v="13-01-01-DT"/>
    <s v="44-02-00"/>
    <n v="121213022"/>
    <n v="259222"/>
    <s v="Cédula de Ciudadanía"/>
    <x v="191"/>
    <s v="ALEJANDRO ZULUAGA SAAVEDRA"/>
    <s v="NIT"/>
    <s v="899999061"/>
    <s v="BOGOTA DISTRITO CAPITAL"/>
    <s v="NO"/>
    <m/>
  </r>
  <r>
    <s v="PAG047"/>
    <s v="Pago de ordenes de pago por tipo de moneda y con medio de pago Abono en cuenta."/>
    <s v="2022-05-09 00:00:00"/>
    <s v="2-01-05-01-01-03-05"/>
    <s v="RETENCION ICA COMERCIAL SERVICIOS DEMÁS ACTIVIDADES DE SERVICIOS"/>
    <n v="120385222"/>
    <s v="70,365.00"/>
    <n v="70365"/>
    <n v="70365"/>
    <n v="9186000"/>
    <s v="0,766%"/>
    <s v="13-01-01-DT"/>
    <s v="44-02-00"/>
    <n v="120385222"/>
    <n v="258422"/>
    <s v="Cédula de Ciudadanía"/>
    <x v="192"/>
    <s v="DELMA MILLAN ECHEVERRIA"/>
    <s v="NIT"/>
    <s v="899999061"/>
    <s v="BOGOTA DISTRITO CAPITAL"/>
    <s v="NO"/>
    <m/>
  </r>
  <r>
    <s v="PAG047"/>
    <s v="Pago de ordenes de pago por tipo de moneda y con medio de pago Abono en cuenta."/>
    <s v="2022-05-09 00:00:00"/>
    <s v="2-01-05-01-01-03-05"/>
    <s v="RETENCION ICA COMERCIAL SERVICIOS DEMÁS ACTIVIDADES DE SERVICIOS"/>
    <n v="121364522"/>
    <s v="58,768.00"/>
    <n v="58768"/>
    <n v="58768"/>
    <n v="7672000"/>
    <s v="0,766%"/>
    <s v="13-01-01-DT"/>
    <s v="44-02-00"/>
    <n v="121364522"/>
    <n v="261222"/>
    <s v="Cédula de Ciudadanía"/>
    <x v="193"/>
    <s v="NESTOR GUARIN OTALVARO"/>
    <s v="NIT"/>
    <s v="899999061"/>
    <s v="BOGOTA DISTRITO CAPITAL"/>
    <s v="NO"/>
    <m/>
  </r>
  <r>
    <s v="PAG047"/>
    <s v="Pago de ordenes de pago por tipo de moneda y con medio de pago Abono en cuenta."/>
    <s v="2022-05-09 00:00:00"/>
    <s v="2-01-05-01-01-03-05"/>
    <s v="RETENCION ICA COMERCIAL SERVICIOS DEMÁS ACTIVIDADES DE SERVICIOS"/>
    <n v="121053222"/>
    <s v="69,591.00"/>
    <n v="69591"/>
    <n v="69591"/>
    <n v="9085000"/>
    <s v="0,766%"/>
    <s v="13-01-01-DT"/>
    <s v="44-02-00"/>
    <n v="121053222"/>
    <n v="255722"/>
    <s v="Cédula de Ciudadanía"/>
    <x v="194"/>
    <s v="DIANA VELASQUEZ VILLATE"/>
    <s v="NIT"/>
    <s v="899999061"/>
    <s v="BOGOTA DISTRITO CAPITAL"/>
    <s v="NO"/>
    <m/>
  </r>
  <r>
    <s v="PAG047"/>
    <s v="Pago de ordenes de pago por tipo de moneda y con medio de pago Abono en cuenta."/>
    <s v="2022-05-09 00:00:00"/>
    <s v="2-01-05-01-01-03-05"/>
    <s v="RETENCION ICA COMERCIAL SERVICIOS DEMÁS ACTIVIDADES DE SERVICIOS"/>
    <n v="120744622"/>
    <s v="49,527.00"/>
    <n v="49527"/>
    <n v="49527"/>
    <n v="5127000"/>
    <s v="0,966%"/>
    <s v="13-01-01-DT"/>
    <s v="44-02-00"/>
    <n v="120744622"/>
    <n v="260522"/>
    <s v="Cédula de Ciudadanía"/>
    <x v="195"/>
    <s v="JEFFRY MEDINA CROFORT"/>
    <s v="NIT"/>
    <s v="899999061"/>
    <s v="BOGOTA DISTRITO CAPITAL"/>
    <s v="NO"/>
    <m/>
  </r>
  <r>
    <s v="PAG047"/>
    <s v="Pago de ordenes de pago por tipo de moneda y con medio de pago Abono en cuenta."/>
    <s v="2022-05-09 00:00:00"/>
    <s v="2-01-05-01-01-03-05"/>
    <s v="RETENCION ICA COMERCIAL SERVICIOS DEMÁS ACTIVIDADES DE SERVICIOS"/>
    <n v="121191122"/>
    <s v="58,905.00"/>
    <n v="58905"/>
    <n v="58905"/>
    <n v="7690000"/>
    <s v="0,766%"/>
    <s v="13-01-01-DT"/>
    <s v="44-02-00"/>
    <n v="121191122"/>
    <n v="262222"/>
    <s v="Cédula de Ciudadanía"/>
    <x v="196"/>
    <s v="ORLANDO BOLIVAR PAEZ"/>
    <s v="NIT"/>
    <s v="899999061"/>
    <s v="BOGOTA DISTRITO CAPITAL"/>
    <s v="NO"/>
    <m/>
  </r>
  <r>
    <s v="PAG047"/>
    <s v="Pago de ordenes de pago por tipo de moneda y con medio de pago Abono en cuenta."/>
    <s v="2022-05-09 00:00:00"/>
    <s v="2-01-05-01-01-03-05"/>
    <s v="RETENCION ICA COMERCIAL SERVICIOS DEMÁS ACTIVIDADES DE SERVICIOS"/>
    <n v="121243722"/>
    <s v="31,414.00"/>
    <n v="31414"/>
    <n v="31414"/>
    <n v="4101000"/>
    <s v="0,766%"/>
    <s v="13-01-01-DT"/>
    <s v="44-02-00"/>
    <n v="121243722"/>
    <n v="259322"/>
    <s v="Cédula de Ciudadanía"/>
    <x v="197"/>
    <s v="OSCAR PLATA MEJIA"/>
    <s v="NIT"/>
    <s v="899999061"/>
    <s v="BOGOTA DISTRITO CAPITAL"/>
    <s v="NO"/>
    <m/>
  </r>
  <r>
    <s v="PAG047"/>
    <s v="Pago de ordenes de pago por tipo de moneda y con medio de pago Abono en cuenta."/>
    <s v="2022-05-09 00:00:00"/>
    <s v="2-01-05-01-01-03-05"/>
    <s v="RETENCION ICA COMERCIAL SERVICIOS DEMÁS ACTIVIDADES DE SERVICIOS"/>
    <n v="121473922"/>
    <s v="58,768.00"/>
    <n v="58768"/>
    <n v="58768"/>
    <n v="7672000"/>
    <s v="0,766%"/>
    <s v="13-01-01-DT"/>
    <s v="44-02-00"/>
    <n v="121473922"/>
    <n v="262422"/>
    <s v="Cédula de Ciudadanía"/>
    <x v="198"/>
    <s v="MYRIAM RIASCOS ROMERO"/>
    <s v="NIT"/>
    <s v="899999061"/>
    <s v="BOGOTA DISTRITO CAPITAL"/>
    <s v="NO"/>
    <m/>
  </r>
  <r>
    <s v="PAG047"/>
    <s v="Pago de ordenes de pago por tipo de moneda y con medio de pago Abono en cuenta."/>
    <s v="2022-05-09 00:00:00"/>
    <s v="2-01-05-01-01-03-05"/>
    <s v="RETENCION ICA COMERCIAL SERVICIOS DEMÁS ACTIVIDADES DE SERVICIOS"/>
    <n v="121345922"/>
    <s v="74,103.00"/>
    <n v="74103"/>
    <n v="74103"/>
    <n v="9674000"/>
    <s v="0,766%"/>
    <s v="13-01-01-DT"/>
    <s v="44-02-00"/>
    <n v="121345922"/>
    <n v="260322"/>
    <s v="Cédula de Ciudadanía"/>
    <x v="199"/>
    <s v="MONICA CABARCAS RIVERA"/>
    <s v="NIT"/>
    <s v="899999061"/>
    <s v="BOGOTA DISTRITO CAPITAL"/>
    <s v="NO"/>
    <m/>
  </r>
  <r>
    <s v="PAG047"/>
    <s v="Pago de ordenes de pago por tipo de moneda y con medio de pago Abono en cuenta."/>
    <s v="2022-05-09 00:00:00"/>
    <s v="2-01-05-01-01-03-05"/>
    <s v="RETENCION ICA COMERCIAL SERVICIOS DEMÁS ACTIVIDADES DE SERVICIOS"/>
    <n v="121353822"/>
    <s v="58,905.00"/>
    <n v="58905"/>
    <n v="58905"/>
    <n v="7690000"/>
    <s v="0,766%"/>
    <s v="13-01-01-DT"/>
    <s v="44-02-00"/>
    <n v="121353822"/>
    <n v="261122"/>
    <s v="Cédula de Ciudadanía"/>
    <x v="200"/>
    <s v="ZUÑIGA IVONNE MARITZA"/>
    <s v="NIT"/>
    <s v="899999061"/>
    <s v="BOGOTA DISTRITO CAPITAL"/>
    <s v="NO"/>
    <m/>
  </r>
  <r>
    <s v="PAG047"/>
    <s v="Pago de ordenes de pago por tipo de moneda y con medio de pago Abono en cuenta."/>
    <s v="2022-05-09 00:00:00"/>
    <s v="2-01-05-01-01-03-05"/>
    <s v="RETENCION ICA COMERCIAL SERVICIOS DEMÁS ACTIVIDADES DE SERVICIOS"/>
    <n v="120633322"/>
    <s v="86,006.00"/>
    <n v="86006"/>
    <n v="86006"/>
    <n v="11228000"/>
    <s v="0,766%"/>
    <s v="13-01-01-DT"/>
    <s v="44-02-00"/>
    <n v="120633322"/>
    <n v="256022"/>
    <s v="Cédula de Ciudadanía"/>
    <x v="201"/>
    <s v="CARLOS PRIETO HERRERA"/>
    <s v="NIT"/>
    <s v="899999061"/>
    <s v="BOGOTA DISTRITO CAPITAL"/>
    <s v="NO"/>
    <m/>
  </r>
  <r>
    <s v="PAG047"/>
    <s v="Pago de ordenes de pago por tipo de moneda y con medio de pago Abono en cuenta."/>
    <s v="2022-05-09 00:00:00"/>
    <s v="2-01-05-01-01-03-05"/>
    <s v="RETENCION ICA COMERCIAL SERVICIOS DEMÁS ACTIVIDADES DE SERVICIOS"/>
    <n v="121308122"/>
    <s v="74,112.00"/>
    <n v="74112"/>
    <n v="74112"/>
    <n v="7672000"/>
    <s v="0,966%"/>
    <s v="13-01-01-DT"/>
    <s v="44-02-00"/>
    <n v="121308122"/>
    <n v="259922"/>
    <s v="Cédula de Ciudadanía"/>
    <x v="202"/>
    <s v="CARLOS CASTELLANOS MEDINA"/>
    <s v="NIT"/>
    <s v="899999061"/>
    <s v="BOGOTA DISTRITO CAPITAL"/>
    <s v="NO"/>
    <m/>
  </r>
  <r>
    <s v="PAG047"/>
    <s v="Pago de ordenes de pago por tipo de moneda y con medio de pago Abono en cuenta."/>
    <s v="2022-05-09 00:00:00"/>
    <s v="2-01-05-01-01-03-05"/>
    <s v="RETENCION ICA COMERCIAL SERVICIOS DEMÁS ACTIVIDADES DE SERVICIOS"/>
    <n v="120632622"/>
    <s v="20,389.00"/>
    <n v="20389"/>
    <n v="20389"/>
    <n v="2661744"/>
    <s v="0,766%"/>
    <s v="13-01-01-DT"/>
    <s v="44-02-00"/>
    <n v="120632622"/>
    <n v="256622"/>
    <s v="Cédula de Ciudadanía"/>
    <x v="203"/>
    <s v="MARIA MARTINEZ"/>
    <s v="NIT"/>
    <s v="899999061"/>
    <s v="BOGOTA DISTRITO CAPITAL"/>
    <s v="NO"/>
    <m/>
  </r>
  <r>
    <s v="PAG047"/>
    <s v="Pago de ordenes de pago por tipo de moneda y con medio de pago Abono en cuenta."/>
    <s v="2022-05-09 00:00:00"/>
    <s v="2-01-05-01-01-03-05"/>
    <s v="RETENCION ICA COMERCIAL SERVICIOS DEMÁS ACTIVIDADES DE SERVICIOS"/>
    <n v="120629722"/>
    <s v="29,647.00"/>
    <n v="29647"/>
    <n v="29647"/>
    <n v="3069000"/>
    <s v="0,966%"/>
    <s v="13-01-01-DT"/>
    <s v="44-02-00"/>
    <n v="120629722"/>
    <n v="258622"/>
    <s v="Cédula de Ciudadanía"/>
    <x v="204"/>
    <s v="SERGIO CONTRERAS VELEZ"/>
    <s v="NIT"/>
    <s v="899999061"/>
    <s v="BOGOTA DISTRITO CAPITAL"/>
    <s v="NO"/>
    <m/>
  </r>
  <r>
    <s v="PAG047"/>
    <s v="Pago de ordenes de pago por tipo de moneda y con medio de pago Abono en cuenta."/>
    <s v="2022-05-09 00:00:00"/>
    <s v="2-01-05-01-01-03-05"/>
    <s v="RETENCION ICA COMERCIAL SERVICIOS DEMÁS ACTIVIDADES DE SERVICIOS"/>
    <n v="121279722"/>
    <s v="18,024.00"/>
    <n v="18024"/>
    <n v="18024"/>
    <n v="2353000"/>
    <s v="0,766%"/>
    <s v="13-01-01-DT"/>
    <s v="44-02-00"/>
    <n v="121279722"/>
    <n v="259522"/>
    <s v="Cédula de Ciudadanía"/>
    <x v="205"/>
    <s v="JULIANA GAITAN GONZALEZ"/>
    <s v="NIT"/>
    <s v="899999061"/>
    <s v="BOGOTA DISTRITO CAPITAL"/>
    <s v="NO"/>
    <m/>
  </r>
  <r>
    <s v="PAG047"/>
    <s v="Pago de ordenes de pago por tipo de moneda y con medio de pago Abono en cuenta."/>
    <s v="2022-05-10 00:00:00"/>
    <s v="2-01-05-01-01-03-05"/>
    <s v="RETENCION ICA COMERCIAL SERVICIOS DEMÁS ACTIVIDADES DE SERVICIOS"/>
    <n v="122471422"/>
    <s v="47,017.00"/>
    <n v="47017"/>
    <n v="47017"/>
    <n v="6138000"/>
    <s v="0,766%"/>
    <s v="13-01-01-DT"/>
    <s v="44-02-00"/>
    <n v="122471422"/>
    <n v="262822"/>
    <s v="Cédula de Ciudadanía"/>
    <x v="206"/>
    <s v="LIDHA BELTRAN VALERO"/>
    <s v="NIT"/>
    <s v="899999061"/>
    <s v="BOGOTA DISTRITO CAPITAL"/>
    <s v="NO"/>
    <m/>
  </r>
  <r>
    <s v="PAG047"/>
    <s v="Pago de ordenes de pago por tipo de moneda y con medio de pago Abono en cuenta."/>
    <s v="2022-05-10 00:00:00"/>
    <s v="2-01-05-01-01-03-05"/>
    <s v="RETENCION ICA COMERCIAL SERVICIOS DEMÁS ACTIVIDADES DE SERVICIOS"/>
    <n v="122424622"/>
    <s v="23,509.00"/>
    <n v="23509"/>
    <n v="23509"/>
    <n v="3069000"/>
    <s v="0,766%"/>
    <s v="13-01-01-DT"/>
    <s v="44-02-00"/>
    <n v="122424622"/>
    <n v="263722"/>
    <s v="Cédula de Ciudadanía"/>
    <x v="207"/>
    <s v="MARIA TORRES URBINA"/>
    <s v="NIT"/>
    <s v="899999061"/>
    <s v="BOGOTA DISTRITO CAPITAL"/>
    <s v="NO"/>
    <m/>
  </r>
  <r>
    <s v="PAG047"/>
    <s v="Pago de ordenes de pago por tipo de moneda y con medio de pago Abono en cuenta."/>
    <s v="2022-05-10 00:00:00"/>
    <s v="2-01-05-01-01-03-05"/>
    <s v="RETENCION ICA COMERCIAL SERVICIOS DEMÁS ACTIVIDADES DE SERVICIOS"/>
    <n v="122447722"/>
    <s v="74,103.00"/>
    <n v="74103"/>
    <n v="74103"/>
    <n v="9674000"/>
    <s v="0,766%"/>
    <s v="13-01-01-DT"/>
    <s v="44-02-00"/>
    <n v="122447722"/>
    <n v="262922"/>
    <s v="Cédula de Ciudadanía"/>
    <x v="208"/>
    <s v="PEDRO CORTES RUIZ"/>
    <s v="NIT"/>
    <s v="899999061"/>
    <s v="BOGOTA DISTRITO CAPITAL"/>
    <s v="NO"/>
    <m/>
  </r>
  <r>
    <s v="PAG047"/>
    <s v="Pago de ordenes de pago por tipo de moneda y con medio de pago Abono en cuenta."/>
    <s v="2022-05-10 00:00:00"/>
    <s v="2-01-05-01-01-03-05"/>
    <s v="RETENCION ICA COMERCIAL SERVICIOS DEMÁS ACTIVIDADES DE SERVICIOS"/>
    <n v="122550922"/>
    <s v="26,594.00"/>
    <n v="26594"/>
    <n v="26594"/>
    <n v="3471840"/>
    <s v="0,766%"/>
    <s v="13-01-01-DT"/>
    <s v="44-02-00"/>
    <n v="122550922"/>
    <n v="264322"/>
    <s v="Cédula de Ciudadanía"/>
    <x v="209"/>
    <s v="ALICIA QUIÑONEZ ARVILLA"/>
    <s v="NIT"/>
    <s v="899999061"/>
    <s v="BOGOTA DISTRITO CAPITAL"/>
    <s v="NO"/>
    <m/>
  </r>
  <r>
    <s v="PAG047"/>
    <s v="Pago de ordenes de pago por tipo de moneda y con medio de pago Abono en cuenta."/>
    <s v="2022-05-10 00:00:00"/>
    <s v="2-01-05-01-01-03-05"/>
    <s v="RETENCION ICA COMERCIAL SERVICIOS DEMÁS ACTIVIDADES DE SERVICIOS"/>
    <n v="122475022"/>
    <s v="47,017.00"/>
    <n v="47017"/>
    <n v="47017"/>
    <n v="6138000"/>
    <s v="0,766%"/>
    <s v="13-01-01-DT"/>
    <s v="44-02-00"/>
    <n v="122475022"/>
    <n v="241622"/>
    <s v="Cédula de Ciudadanía"/>
    <x v="210"/>
    <s v="ERIKA SEPULVEDA ROJAS"/>
    <s v="NIT"/>
    <s v="899999061"/>
    <s v="BOGOTA DISTRITO CAPITAL"/>
    <s v="NO"/>
    <m/>
  </r>
  <r>
    <s v="PAG047"/>
    <s v="Pago de ordenes de pago por tipo de moneda y con medio de pago Abono en cuenta."/>
    <s v="2022-05-10 00:00:00"/>
    <s v="2-01-05-01-01-03-05"/>
    <s v="RETENCION ICA COMERCIAL SERVICIOS DEMÁS ACTIVIDADES DE SERVICIOS"/>
    <n v="122420822"/>
    <s v="49,411.00"/>
    <n v="49411"/>
    <n v="49411"/>
    <n v="5115000"/>
    <s v="0,966%"/>
    <s v="13-01-01-DT"/>
    <s v="44-02-00"/>
    <n v="122420822"/>
    <n v="263622"/>
    <s v="Cédula de Ciudadanía"/>
    <x v="211"/>
    <s v="HAROLD MUÑOZ SAAVEDRA"/>
    <s v="NIT"/>
    <s v="899999061"/>
    <s v="BOGOTA DISTRITO CAPITAL"/>
    <s v="NO"/>
    <m/>
  </r>
  <r>
    <s v="PAG047"/>
    <s v="Pago de ordenes de pago por tipo de moneda y con medio de pago Abono en cuenta."/>
    <s v="2022-05-10 00:00:00"/>
    <s v="2-01-05-01-01-03-05"/>
    <s v="RETENCION ICA COMERCIAL SERVICIOS DEMÁS ACTIVIDADES DE SERVICIOS"/>
    <n v="122583122"/>
    <s v="16,454.00"/>
    <n v="16454"/>
    <n v="16454"/>
    <n v="2148000"/>
    <s v="0,766%"/>
    <s v="13-01-01-DT"/>
    <s v="44-02-00"/>
    <n v="122583122"/>
    <n v="264022"/>
    <s v="Cédula de Ciudadanía"/>
    <x v="212"/>
    <s v="JULIANA ARISTIZABAL RUIZ"/>
    <s v="NIT"/>
    <s v="899999061"/>
    <s v="BOGOTA DISTRITO CAPITAL"/>
    <s v="NO"/>
    <m/>
  </r>
  <r>
    <s v="PAG047"/>
    <s v="Pago de ordenes de pago por tipo de moneda y con medio de pago Abono en cuenta."/>
    <s v="2022-05-10 00:00:00"/>
    <s v="2-01-05-01-01-03-05"/>
    <s v="RETENCION ICA COMERCIAL SERVICIOS DEMÁS ACTIVIDADES DE SERVICIOS"/>
    <n v="122804522"/>
    <s v="70,204.00"/>
    <n v="70204"/>
    <n v="70204"/>
    <n v="9165000"/>
    <s v="0,766%"/>
    <s v="13-01-01-DT"/>
    <s v="44-02-00"/>
    <n v="122804522"/>
    <n v="266222"/>
    <s v="Cédula de Ciudadanía"/>
    <x v="213"/>
    <s v="HEYDER ALFONSO CAMELO"/>
    <s v="NIT"/>
    <s v="899999061"/>
    <s v="BOGOTA DISTRITO CAPITAL"/>
    <s v="NO"/>
    <m/>
  </r>
  <r>
    <s v="PAG047"/>
    <s v="Pago de ordenes de pago por tipo de moneda y con medio de pago Abono en cuenta."/>
    <s v="2022-05-10 00:00:00"/>
    <s v="2-01-05-01-01-03-05"/>
    <s v="RETENCION ICA COMERCIAL SERVICIOS DEMÁS ACTIVIDADES DE SERVICIOS"/>
    <n v="122571422"/>
    <s v="63,579.00"/>
    <n v="63579"/>
    <n v="63579"/>
    <n v="5759000"/>
    <s v="1,104%"/>
    <s v="13-01-01-DT"/>
    <s v="44-02-00"/>
    <n v="122571422"/>
    <n v="263922"/>
    <s v="Cédula de Ciudadanía"/>
    <x v="214"/>
    <s v="LUIS ANGEL SAAVEDRA"/>
    <s v="NIT"/>
    <s v="899999061"/>
    <s v="BOGOTA DISTRITO CAPITAL"/>
    <s v="NO"/>
    <m/>
  </r>
  <r>
    <s v="PAG047"/>
    <s v="Pago de ordenes de pago por tipo de moneda y con medio de pago Abono en cuenta."/>
    <s v="2022-05-10 00:00:00"/>
    <s v="2-01-05-01-01-03-05"/>
    <s v="RETENCION ICA COMERCIAL SERVICIOS DEMÁS ACTIVIDADES DE SERVICIOS"/>
    <n v="122491922"/>
    <s v="58,768.00"/>
    <n v="58768"/>
    <n v="58768"/>
    <n v="7672000"/>
    <s v="0,766%"/>
    <s v="13-01-01-DT"/>
    <s v="44-02-00"/>
    <n v="122491922"/>
    <n v="264522"/>
    <s v="Cédula de Ciudadanía"/>
    <x v="215"/>
    <s v="LUZ ORJUELA ROJAS"/>
    <s v="NIT"/>
    <s v="899999061"/>
    <s v="BOGOTA DISTRITO CAPITAL"/>
    <s v="NO"/>
    <m/>
  </r>
  <r>
    <s v="PAG047"/>
    <s v="Pago de ordenes de pago por tipo de moneda y con medio de pago Abono en cuenta."/>
    <s v="2022-05-10 00:00:00"/>
    <s v="2-01-05-01-01-03-05"/>
    <s v="RETENCION ICA COMERCIAL SERVICIOS DEMÁS ACTIVIDADES DE SERVICIOS"/>
    <n v="122523322"/>
    <s v="58,771.00"/>
    <n v="58771"/>
    <n v="58771"/>
    <n v="6084000"/>
    <s v="0,966%"/>
    <s v="13-01-01-DT"/>
    <s v="44-02-00"/>
    <n v="122523322"/>
    <n v="264622"/>
    <s v="Cédula de Ciudadanía"/>
    <x v="216"/>
    <s v="FRANCISCO GOMEZ ZARATE"/>
    <s v="NIT"/>
    <s v="899999061"/>
    <s v="BOGOTA DISTRITO CAPITAL"/>
    <s v="NO"/>
    <m/>
  </r>
  <r>
    <s v="PAG047"/>
    <s v="Pago de ordenes de pago por tipo de moneda y con medio de pago Abono en cuenta."/>
    <s v="2022-05-10 00:00:00"/>
    <s v="2-01-05-01-01-03-05"/>
    <s v="RETENCION ICA COMERCIAL SERVICIOS DEMÁS ACTIVIDADES DE SERVICIOS"/>
    <n v="122693722"/>
    <s v="74,112.00"/>
    <n v="74112"/>
    <n v="74112"/>
    <n v="7672000"/>
    <s v="0,966%"/>
    <s v="13-01-01-DT"/>
    <s v="44-02-00"/>
    <n v="122693722"/>
    <n v="266922"/>
    <s v="Cédula de Ciudadanía"/>
    <x v="217"/>
    <s v="FABIAN RIOS ARIAS"/>
    <s v="NIT"/>
    <s v="899999061"/>
    <s v="BOGOTA DISTRITO CAPITAL"/>
    <s v="NO"/>
    <m/>
  </r>
  <r>
    <s v="PAG047"/>
    <s v="Pago de ordenes de pago por tipo de moneda y con medio de pago Abono en cuenta."/>
    <s v="2022-05-10 00:00:00"/>
    <s v="2-01-05-01-01-03-05"/>
    <s v="RETENCION ICA COMERCIAL SERVICIOS DEMÁS ACTIVIDADES DE SERVICIOS"/>
    <n v="123078822"/>
    <s v="56,470.00"/>
    <n v="56470"/>
    <n v="56470"/>
    <n v="5115000"/>
    <s v="1,104%"/>
    <s v="13-01-01-DT"/>
    <s v="44-02-00"/>
    <n v="123078822"/>
    <n v="267422"/>
    <s v="Cédula de Ciudadanía"/>
    <x v="218"/>
    <s v="JAIME PINILLA GUTIERREZ"/>
    <s v="NIT"/>
    <s v="899999061"/>
    <s v="BOGOTA DISTRITO CAPITAL"/>
    <s v="NO"/>
    <m/>
  </r>
  <r>
    <s v="PAG047"/>
    <s v="Pago de ordenes de pago por tipo de moneda y con medio de pago Abono en cuenta."/>
    <s v="2022-05-10 00:00:00"/>
    <s v="2-01-05-01-01-03-05"/>
    <s v="RETENCION ICA COMERCIAL SERVICIOS DEMÁS ACTIVIDADES DE SERVICIOS"/>
    <n v="122760922"/>
    <s v="21,176.00"/>
    <n v="21176"/>
    <n v="21176"/>
    <n v="5115000"/>
    <s v="0,414%"/>
    <s v="13-01-01-DT"/>
    <s v="44-02-00"/>
    <n v="122760922"/>
    <n v="266422"/>
    <s v="Cédula de Ciudadanía"/>
    <x v="219"/>
    <s v="SANTIAGO GALLEGO FRANCO"/>
    <s v="NIT"/>
    <s v="899999061"/>
    <s v="BOGOTA DISTRITO CAPITAL"/>
    <s v="NO"/>
    <m/>
  </r>
  <r>
    <s v="PAG047"/>
    <s v="Pago de ordenes de pago por tipo de moneda y con medio de pago Abono en cuenta."/>
    <s v="2022-05-10 00:00:00"/>
    <s v="2-01-05-01-01-03-05"/>
    <s v="RETENCION ICA COMERCIAL SERVICIOS DEMÁS ACTIVIDADES DE SERVICIOS"/>
    <n v="123149222"/>
    <s v="56,470.00"/>
    <n v="56470"/>
    <n v="56470"/>
    <n v="5115000"/>
    <s v="1,104%"/>
    <s v="13-01-01-DT"/>
    <s v="44-02-00"/>
    <n v="123149222"/>
    <n v="267722"/>
    <s v="Cédula de Ciudadanía"/>
    <x v="220"/>
    <s v="GUSTAVO PATIÑO DIAZ"/>
    <s v="NIT"/>
    <s v="899999061"/>
    <s v="BOGOTA DISTRITO CAPITAL"/>
    <s v="NO"/>
    <m/>
  </r>
  <r>
    <s v="PAG047"/>
    <s v="Pago de ordenes de pago por tipo de moneda y con medio de pago Abono en cuenta."/>
    <s v="2022-05-10 00:00:00"/>
    <s v="2-01-05-01-01-03-05"/>
    <s v="RETENCION ICA COMERCIAL SERVICIOS DEMÁS ACTIVIDADES DE SERVICIOS"/>
    <n v="122836022"/>
    <s v="58,768.00"/>
    <n v="58768"/>
    <n v="58768"/>
    <n v="7672000"/>
    <s v="0,766%"/>
    <s v="13-01-01-DT"/>
    <s v="44-02-00"/>
    <n v="122836022"/>
    <n v="267022"/>
    <s v="Cédula de Ciudadanía"/>
    <x v="221"/>
    <s v="IVAN TABORDA LEON"/>
    <s v="NIT"/>
    <s v="899999061"/>
    <s v="BOGOTA DISTRITO CAPITAL"/>
    <s v="NO"/>
    <m/>
  </r>
  <r>
    <s v="PAG047"/>
    <s v="Pago de ordenes de pago por tipo de moneda y con medio de pago Abono en cuenta."/>
    <s v="2022-05-10 00:00:00"/>
    <s v="2-01-05-01-01-03-05"/>
    <s v="RETENCION ICA COMERCIAL SERVICIOS DEMÁS ACTIVIDADES DE SERVICIOS"/>
    <n v="122451922"/>
    <s v="47,017.00"/>
    <n v="47017"/>
    <n v="47017"/>
    <n v="6138000"/>
    <s v="0,766%"/>
    <s v="13-01-01-DT"/>
    <s v="44-02-00"/>
    <n v="122451922"/>
    <n v="263122"/>
    <s v="Cédula de Ciudadanía"/>
    <x v="222"/>
    <s v="ADRIANA VERA AGUILERA"/>
    <s v="NIT"/>
    <s v="899999061"/>
    <s v="BOGOTA DISTRITO CAPITAL"/>
    <s v="NO"/>
    <m/>
  </r>
  <r>
    <s v="PAG047"/>
    <s v="Pago de ordenes de pago por tipo de moneda y con medio de pago Abono en cuenta."/>
    <s v="2022-05-10 00:00:00"/>
    <s v="2-01-05-01-01-03-05"/>
    <s v="RETENCION ICA COMERCIAL SERVICIOS DEMÁS ACTIVIDADES DE SERVICIOS"/>
    <n v="123274522"/>
    <s v="23,509.00"/>
    <n v="23509"/>
    <n v="23509"/>
    <n v="3069000"/>
    <s v="0,766%"/>
    <s v="13-01-01-DT"/>
    <s v="44-02-00"/>
    <n v="123274522"/>
    <n v="268122"/>
    <s v="Cédula de Ciudadanía"/>
    <x v="223"/>
    <s v="HARRY CAMARGO ROJAS"/>
    <s v="NIT"/>
    <s v="899999061"/>
    <s v="BOGOTA DISTRITO CAPITAL"/>
    <s v="NO"/>
    <m/>
  </r>
  <r>
    <s v="PAG047"/>
    <s v="Pago de ordenes de pago por tipo de moneda y con medio de pago Abono en cuenta."/>
    <s v="2022-05-10 00:00:00"/>
    <s v="2-01-05-01-01-03-05"/>
    <s v="RETENCION ICA COMERCIAL SERVICIOS DEMÁS ACTIVIDADES DE SERVICIOS"/>
    <n v="122597322"/>
    <s v="58,905.00"/>
    <n v="58905"/>
    <n v="58905"/>
    <n v="7690000"/>
    <s v="0,766%"/>
    <s v="13-01-01-DT"/>
    <s v="44-02-00"/>
    <n v="122597322"/>
    <n v="264822"/>
    <s v="Cédula de Ciudadanía"/>
    <x v="224"/>
    <s v="ELIANA TONCEL MOZO"/>
    <s v="NIT"/>
    <s v="899999061"/>
    <s v="BOGOTA DISTRITO CAPITAL"/>
    <s v="NO"/>
    <m/>
  </r>
  <r>
    <s v="PAG047"/>
    <s v="Pago de ordenes de pago por tipo de moneda y con medio de pago Abono en cuenta."/>
    <s v="2022-05-10 00:00:00"/>
    <s v="2-01-05-01-01-03-05"/>
    <s v="RETENCION ICA COMERCIAL SERVICIOS DEMÁS ACTIVIDADES DE SERVICIOS"/>
    <n v="122429422"/>
    <s v="70,204.00"/>
    <n v="70204"/>
    <n v="70204"/>
    <n v="9165000"/>
    <s v="0,766%"/>
    <s v="13-01-01-DT"/>
    <s v="44-02-00"/>
    <n v="122429422"/>
    <n v="262522"/>
    <s v="Cédula de Ciudadanía"/>
    <x v="225"/>
    <s v="MARIA PEÑA SARMIENTO"/>
    <s v="NIT"/>
    <s v="899999061"/>
    <s v="BOGOTA DISTRITO CAPITAL"/>
    <s v="NO"/>
    <m/>
  </r>
  <r>
    <s v="PAG047"/>
    <s v="Pago de ordenes de pago por tipo de moneda y con medio de pago Abono en cuenta."/>
    <s v="2022-05-10 00:00:00"/>
    <s v="2-01-05-01-01-03-05"/>
    <s v="RETENCION ICA COMERCIAL SERVICIOS DEMÁS ACTIVIDADES DE SERVICIOS"/>
    <n v="122464322"/>
    <s v="58,768.00"/>
    <n v="58768"/>
    <n v="58768"/>
    <n v="7672000"/>
    <s v="0,766%"/>
    <s v="13-01-01-DT"/>
    <s v="44-02-00"/>
    <n v="122464322"/>
    <n v="262622"/>
    <s v="Cédula de Ciudadanía"/>
    <x v="226"/>
    <s v="LAURA POSADA ORJUELA"/>
    <s v="NIT"/>
    <s v="899999061"/>
    <s v="BOGOTA DISTRITO CAPITAL"/>
    <s v="NO"/>
    <m/>
  </r>
  <r>
    <s v="PAG047"/>
    <s v="Pago de ordenes de pago por tipo de moneda y con medio de pago Abono en cuenta."/>
    <s v="2022-05-10 00:00:00"/>
    <s v="2-01-05-01-01-03-05"/>
    <s v="RETENCION ICA COMERCIAL SERVICIOS DEMÁS ACTIVIDADES DE SERVICIOS"/>
    <n v="122436622"/>
    <s v="29,647.00"/>
    <n v="29647"/>
    <n v="29647"/>
    <n v="3069000"/>
    <s v="0,966%"/>
    <s v="13-01-01-DT"/>
    <s v="44-02-00"/>
    <n v="122436622"/>
    <n v="262722"/>
    <s v="Cédula de Ciudadanía"/>
    <x v="227"/>
    <s v="GABRIELA GARCIA AGUILAR"/>
    <s v="NIT"/>
    <s v="899999061"/>
    <s v="BOGOTA DISTRITO CAPITAL"/>
    <s v="NO"/>
    <m/>
  </r>
  <r>
    <s v="PAG047"/>
    <s v="Pago de ordenes de pago por tipo de moneda y con medio de pago Abono en cuenta."/>
    <s v="2022-05-10 00:00:00"/>
    <s v="2-01-05-01-01-03-05"/>
    <s v="RETENCION ICA COMERCIAL SERVICIOS DEMÁS ACTIVIDADES DE SERVICIOS"/>
    <n v="122515922"/>
    <s v="39,181.00"/>
    <n v="39181"/>
    <n v="39181"/>
    <n v="5115000"/>
    <s v="0,766%"/>
    <s v="13-01-01-DT"/>
    <s v="44-02-00"/>
    <n v="122515922"/>
    <n v="264222"/>
    <s v="Cédula de Ciudadanía"/>
    <x v="228"/>
    <s v="LADY RENDON ZAPATA"/>
    <s v="NIT"/>
    <s v="899999061"/>
    <s v="BOGOTA DISTRITO CAPITAL"/>
    <s v="NO"/>
    <m/>
  </r>
  <r>
    <s v="PAG047"/>
    <s v="Pago de ordenes de pago por tipo de moneda y con medio de pago Abono en cuenta."/>
    <s v="2022-05-10 00:00:00"/>
    <s v="2-01-05-01-01-03-05"/>
    <s v="RETENCION ICA COMERCIAL SERVICIOS DEMÁS ACTIVIDADES DE SERVICIOS"/>
    <n v="122530422"/>
    <s v="30,632.00"/>
    <n v="30632"/>
    <n v="30632"/>
    <n v="3171000"/>
    <s v="0,966%"/>
    <s v="13-01-01-DT"/>
    <s v="44-02-00"/>
    <n v="122530422"/>
    <n v="263222"/>
    <s v="Cédula de Ciudadanía"/>
    <x v="229"/>
    <s v="LINA LOZANO PERDOMO"/>
    <s v="NIT"/>
    <s v="899999061"/>
    <s v="BOGOTA DISTRITO CAPITAL"/>
    <s v="NO"/>
    <m/>
  </r>
  <r>
    <s v="PAG047"/>
    <s v="Pago de ordenes de pago por tipo de moneda y con medio de pago Abono en cuenta."/>
    <s v="2022-05-10 00:00:00"/>
    <s v="2-01-05-01-01-03-05"/>
    <s v="RETENCION ICA COMERCIAL SERVICIOS DEMÁS ACTIVIDADES DE SERVICIOS"/>
    <n v="122540922"/>
    <s v="58,768.00"/>
    <n v="58768"/>
    <n v="58768"/>
    <n v="7672000"/>
    <s v="0,766%"/>
    <s v="13-01-01-DT"/>
    <s v="44-02-00"/>
    <n v="122540922"/>
    <n v="264422"/>
    <s v="Cédula de Ciudadanía"/>
    <x v="230"/>
    <s v="WILLIAM GUERRERO RODRÍGUEZ"/>
    <s v="NIT"/>
    <s v="899999061"/>
    <s v="BOGOTA DISTRITO CAPITAL"/>
    <s v="NO"/>
    <m/>
  </r>
  <r>
    <s v="PAG047"/>
    <s v="Pago de ordenes de pago por tipo de moneda y con medio de pago Abono en cuenta."/>
    <s v="2022-05-10 00:00:00"/>
    <s v="2-01-05-01-01-03-05"/>
    <s v="RETENCION ICA COMERCIAL SERVICIOS DEMÁS ACTIVIDADES DE SERVICIOS"/>
    <n v="122560822"/>
    <s v="29,647.00"/>
    <n v="29647"/>
    <n v="29647"/>
    <n v="3069000"/>
    <s v="0,966%"/>
    <s v="13-01-01-DT"/>
    <s v="44-02-00"/>
    <n v="122560822"/>
    <n v="264122"/>
    <s v="Cédula de Ciudadanía"/>
    <x v="231"/>
    <s v="TATIANA STEVENS CLAVIJO"/>
    <s v="NIT"/>
    <s v="899999061"/>
    <s v="BOGOTA DISTRITO CAPITAL"/>
    <s v="NO"/>
    <m/>
  </r>
  <r>
    <s v="PAG047"/>
    <s v="Pago de ordenes de pago por tipo de moneda y con medio de pago Abono en cuenta."/>
    <s v="2022-05-10 00:00:00"/>
    <s v="2-01-05-01-01-03-05"/>
    <s v="RETENCION ICA COMERCIAL SERVICIOS DEMÁS ACTIVIDADES DE SERVICIOS"/>
    <n v="122413922"/>
    <s v="21,176.00"/>
    <n v="21176"/>
    <n v="21176"/>
    <n v="5115000"/>
    <s v="0,414%"/>
    <s v="13-01-01-DT"/>
    <s v="44-02-00"/>
    <n v="122413922"/>
    <n v="263522"/>
    <s v="Cédula de Ciudadanía"/>
    <x v="232"/>
    <s v="ADRIANA GOMEZ ARBELAEZ"/>
    <s v="NIT"/>
    <s v="899999061"/>
    <s v="BOGOTA DISTRITO CAPITAL"/>
    <s v="NO"/>
    <m/>
  </r>
  <r>
    <s v="PAG047"/>
    <s v="Pago de ordenes de pago por tipo de moneda y con medio de pago Abono en cuenta."/>
    <s v="2022-05-10 00:00:00"/>
    <s v="2-01-05-01-01-03-05"/>
    <s v="RETENCION ICA COMERCIAL SERVICIOS DEMÁS ACTIVIDADES DE SERVICIOS"/>
    <n v="122456022"/>
    <s v="84,699.00"/>
    <n v="84699"/>
    <n v="84699"/>
    <n v="7672000"/>
    <s v="1,104%"/>
    <s v="13-01-01-DT"/>
    <s v="44-02-00"/>
    <n v="122456022"/>
    <n v="263322"/>
    <s v="Cédula de Ciudadanía"/>
    <x v="233"/>
    <s v="JUAN SALAMANCA FAJARDO"/>
    <s v="NIT"/>
    <s v="899999061"/>
    <s v="BOGOTA DISTRITO CAPITAL"/>
    <s v="NO"/>
    <m/>
  </r>
  <r>
    <s v="PAG047"/>
    <s v="Pago de ordenes de pago por tipo de moneda y con medio de pago Abono en cuenta."/>
    <s v="2022-05-10 00:00:00"/>
    <s v="2-01-05-01-01-03-05"/>
    <s v="RETENCION ICA COMERCIAL SERVICIOS DEMÁS ACTIVIDADES DE SERVICIOS"/>
    <n v="122774822"/>
    <s v="21,176.00"/>
    <n v="21176"/>
    <n v="21176"/>
    <n v="5115000"/>
    <s v="0,414%"/>
    <s v="13-01-01-DT"/>
    <s v="44-02-00"/>
    <n v="122774822"/>
    <n v="266322"/>
    <s v="Cédula de Ciudadanía"/>
    <x v="234"/>
    <s v="ANDREA JIMENEZ JIMENEZ"/>
    <s v="NIT"/>
    <s v="899999061"/>
    <s v="BOGOTA DISTRITO CAPITAL"/>
    <s v="NO"/>
    <m/>
  </r>
  <r>
    <s v="PAG047"/>
    <s v="Pago de ordenes de pago por tipo de moneda y con medio de pago Abono en cuenta."/>
    <s v="2022-05-10 00:00:00"/>
    <s v="2-01-05-01-01-03-05"/>
    <s v="RETENCION ICA COMERCIAL SERVICIOS DEMÁS ACTIVIDADES DE SERVICIOS"/>
    <n v="122481522"/>
    <s v="31,345.00"/>
    <n v="31345"/>
    <n v="31345"/>
    <n v="4092000"/>
    <s v="0,766%"/>
    <s v="13-01-01-DT"/>
    <s v="44-02-00"/>
    <n v="122481522"/>
    <n v="261622"/>
    <s v="Cédula de Ciudadanía"/>
    <x v="235"/>
    <s v="DANIELA VILLEGAS TORRES"/>
    <s v="NIT"/>
    <s v="899999061"/>
    <s v="BOGOTA DISTRITO CAPITAL"/>
    <s v="NO"/>
    <m/>
  </r>
  <r>
    <s v="PAG047"/>
    <s v="Pago de ordenes de pago por tipo de moneda y con medio de pago Abono en cuenta."/>
    <s v="2022-05-10 00:00:00"/>
    <s v="2-01-05-01-01-03-05"/>
    <s v="RETENCION ICA COMERCIAL SERVICIOS DEMÁS ACTIVIDADES DE SERVICIOS"/>
    <n v="122655722"/>
    <s v="39,181.00"/>
    <n v="39181"/>
    <n v="39181"/>
    <n v="5115000"/>
    <s v="0,766%"/>
    <s v="13-01-01-DT"/>
    <s v="44-02-00"/>
    <n v="122655722"/>
    <n v="265022"/>
    <s v="Cédula de Ciudadanía"/>
    <x v="236"/>
    <s v="ALEJANDRO PEREZ RUBIANO"/>
    <s v="NIT"/>
    <s v="899999061"/>
    <s v="BOGOTA DISTRITO CAPITAL"/>
    <s v="NO"/>
    <m/>
  </r>
  <r>
    <s v="PAG047"/>
    <s v="Pago de ordenes de pago por tipo de moneda y con medio de pago Abono en cuenta."/>
    <s v="2022-05-10 00:00:00"/>
    <s v="2-01-05-01-01-03-05"/>
    <s v="RETENCION ICA COMERCIAL SERVICIOS DEMÁS ACTIVIDADES DE SERVICIOS"/>
    <n v="122590922"/>
    <s v="29,647.00"/>
    <n v="29647"/>
    <n v="29647"/>
    <n v="3069000"/>
    <s v="0,966%"/>
    <s v="13-01-01-DT"/>
    <s v="44-02-00"/>
    <n v="122590922"/>
    <n v="265122"/>
    <s v="Cédula de Ciudadanía"/>
    <x v="237"/>
    <s v="DIANA MEDINA ROBAYO"/>
    <s v="NIT"/>
    <s v="899999061"/>
    <s v="BOGOTA DISTRITO CAPITAL"/>
    <s v="NO"/>
    <m/>
  </r>
  <r>
    <s v="PAG047"/>
    <s v="Pago de ordenes de pago por tipo de moneda y con medio de pago Abono en cuenta."/>
    <s v="2022-05-10 00:00:00"/>
    <s v="2-01-05-01-01-03-05"/>
    <s v="RETENCION ICA COMERCIAL SERVICIOS DEMÁS ACTIVIDADES DE SERVICIOS"/>
    <n v="122649422"/>
    <s v="74,112.00"/>
    <n v="74112"/>
    <n v="74112"/>
    <n v="7672000"/>
    <s v="0,966%"/>
    <s v="13-01-01-DT"/>
    <s v="44-02-00"/>
    <n v="122649422"/>
    <n v="265922"/>
    <s v="Cédula de Ciudadanía"/>
    <x v="238"/>
    <s v="JUANITA VELEZ FALLA"/>
    <s v="NIT"/>
    <s v="899999061"/>
    <s v="BOGOTA DISTRITO CAPITAL"/>
    <s v="NO"/>
    <m/>
  </r>
  <r>
    <s v="PAG047"/>
    <s v="Pago de ordenes de pago por tipo de moneda y con medio de pago Abono en cuenta."/>
    <s v="2022-05-10 00:00:00"/>
    <s v="2-01-05-01-01-03-05"/>
    <s v="RETENCION ICA COMERCIAL SERVICIOS DEMÁS ACTIVIDADES DE SERVICIOS"/>
    <n v="122745922"/>
    <s v="23,509.00"/>
    <n v="23509"/>
    <n v="23509"/>
    <n v="3069000"/>
    <s v="0,766%"/>
    <s v="13-01-01-DT"/>
    <s v="44-02-00"/>
    <n v="122745922"/>
    <n v="265622"/>
    <s v="Cédula de Ciudadanía"/>
    <x v="239"/>
    <s v="PAULA RINCON CHITIVA"/>
    <s v="NIT"/>
    <s v="899999061"/>
    <s v="BOGOTA DISTRITO CAPITAL"/>
    <s v="NO"/>
    <m/>
  </r>
  <r>
    <s v="PAG047"/>
    <s v="Pago de ordenes de pago por tipo de moneda y con medio de pago Abono en cuenta."/>
    <s v="2022-05-10 00:00:00"/>
    <s v="2-01-05-01-01-03-05"/>
    <s v="RETENCION ICA COMERCIAL SERVICIOS DEMÁS ACTIVIDADES DE SERVICIOS"/>
    <n v="123324822"/>
    <s v="29,647.00"/>
    <n v="29647"/>
    <n v="29647"/>
    <n v="3069000"/>
    <s v="0,966%"/>
    <s v="13-01-01-DT"/>
    <s v="44-02-00"/>
    <n v="123324822"/>
    <n v="268522"/>
    <s v="Cédula de Ciudadanía"/>
    <x v="240"/>
    <s v="DANIEL SILVA GUERRERO"/>
    <s v="NIT"/>
    <s v="899999061"/>
    <s v="BOGOTA DISTRITO CAPITAL"/>
    <s v="NO"/>
    <m/>
  </r>
  <r>
    <s v="PAG047"/>
    <s v="Pago de ordenes de pago por tipo de moneda y con medio de pago Abono en cuenta."/>
    <s v="2022-05-10 00:00:00"/>
    <s v="2-01-05-01-01-03-05"/>
    <s v="RETENCION ICA COMERCIAL SERVICIOS DEMÁS ACTIVIDADES DE SERVICIOS"/>
    <n v="122937222"/>
    <s v="49,527.00"/>
    <n v="49527"/>
    <n v="49527"/>
    <n v="5127000"/>
    <s v="0,966%"/>
    <s v="13-01-01-DT"/>
    <s v="44-02-00"/>
    <n v="122937222"/>
    <n v="267122"/>
    <s v="Cédula de Ciudadanía"/>
    <x v="241"/>
    <s v="GINA MONTOYA CRUZ"/>
    <s v="NIT"/>
    <s v="899999061"/>
    <s v="BOGOTA DISTRITO CAPITAL"/>
    <s v="NO"/>
    <m/>
  </r>
  <r>
    <s v="PAG047"/>
    <s v="Pago de ordenes de pago por tipo de moneda y con medio de pago Abono en cuenta."/>
    <s v="2022-05-12 00:00:00"/>
    <s v="2-01-05-01-01-03-05"/>
    <s v="RETENCION ICA COMERCIAL SERVICIOS DEMÁS ACTIVIDADES DE SERVICIOS"/>
    <n v="126201922"/>
    <s v="39,529.00"/>
    <n v="39529"/>
    <n v="39529"/>
    <n v="4092000"/>
    <s v="0,966%"/>
    <s v="13-01-01-DT"/>
    <s v="44-02-00"/>
    <n v="126201922"/>
    <n v="280522"/>
    <s v="Cédula de Ciudadanía"/>
    <x v="242"/>
    <s v="DINA RIAÑO CARDENAS"/>
    <s v="NIT"/>
    <s v="899999061"/>
    <s v="BOGOTA DISTRITO CAPITAL"/>
    <s v="NO"/>
    <m/>
  </r>
  <r>
    <s v="PAG047"/>
    <s v="Pago de ordenes de pago por tipo de moneda y con medio de pago Abono en cuenta."/>
    <s v="2022-05-12 00:00:00"/>
    <s v="2-01-05-01-01-03-05"/>
    <s v="RETENCION ICA COMERCIAL SERVICIOS DEMÁS ACTIVIDADES DE SERVICIOS"/>
    <n v="125701622"/>
    <s v="49,411.00"/>
    <n v="49411"/>
    <n v="49411"/>
    <n v="5115000"/>
    <s v="0,966%"/>
    <s v="13-01-01-DT"/>
    <s v="44-02-00"/>
    <n v="125701622"/>
    <n v="277222"/>
    <s v="Cédula de Ciudadanía"/>
    <x v="243"/>
    <s v="DAVID RAMIREZ MARIN"/>
    <s v="NIT"/>
    <s v="899999061"/>
    <s v="BOGOTA DISTRITO CAPITAL"/>
    <s v="NO"/>
    <m/>
  </r>
  <r>
    <s v="PAG047"/>
    <s v="Pago de ordenes de pago por tipo de moneda y con medio de pago Abono en cuenta."/>
    <s v="2022-05-12 00:00:00"/>
    <s v="2-01-05-01-01-03-05"/>
    <s v="RETENCION ICA COMERCIAL SERVICIOS DEMÁS ACTIVIDADES DE SERVICIOS"/>
    <n v="124628522"/>
    <s v="20,750.00"/>
    <n v="20750"/>
    <n v="20750"/>
    <n v="2148000"/>
    <s v="0,966%"/>
    <s v="13-01-01-DT"/>
    <s v="44-02-00"/>
    <n v="124628522"/>
    <n v="273422"/>
    <s v="Cédula de Ciudadanía"/>
    <x v="244"/>
    <s v="MARIA DURAN FEDULLO"/>
    <s v="NIT"/>
    <s v="899999061"/>
    <s v="BOGOTA DISTRITO CAPITAL"/>
    <s v="NO"/>
    <m/>
  </r>
  <r>
    <s v="PAG047"/>
    <s v="Pago de ordenes de pago por tipo de moneda y con medio de pago Abono en cuenta."/>
    <s v="2022-05-12 00:00:00"/>
    <s v="2-01-05-01-01-03-05"/>
    <s v="RETENCION ICA COMERCIAL SERVICIOS DEMÁS ACTIVIDADES DE SERVICIOS"/>
    <n v="125934522"/>
    <s v="5,033.00"/>
    <n v="5033"/>
    <n v="5033"/>
    <n v="521000"/>
    <s v="0,966%"/>
    <s v="13-01-01-DT"/>
    <s v="44-02-00"/>
    <n v="125934522"/>
    <n v="219222"/>
    <s v="Cédula de Ciudadanía"/>
    <x v="245"/>
    <s v="SARAITH IGUARAN AGUILAR"/>
    <s v="NIT"/>
    <s v="899999061"/>
    <s v="BOGOTA DISTRITO CAPITAL"/>
    <s v="NO"/>
    <m/>
  </r>
  <r>
    <s v="PAG047"/>
    <s v="Pago de ordenes de pago por tipo de moneda y con medio de pago Abono en cuenta."/>
    <s v="2022-05-12 00:00:00"/>
    <s v="2-01-05-01-01-03-05"/>
    <s v="RETENCION ICA COMERCIAL SERVICIOS DEMÁS ACTIVIDADES DE SERVICIOS"/>
    <n v="124984322"/>
    <s v="16,492.00"/>
    <n v="16492"/>
    <n v="16492"/>
    <n v="2153000"/>
    <s v="0,766%"/>
    <s v="13-01-01-DT"/>
    <s v="44-02-00"/>
    <n v="124984322"/>
    <n v="274222"/>
    <s v="Cédula de Ciudadanía"/>
    <x v="246"/>
    <s v="JUANA DURAN BERMUDEZ"/>
    <s v="NIT"/>
    <s v="899999061"/>
    <s v="BOGOTA DISTRITO CAPITAL"/>
    <s v="NO"/>
    <m/>
  </r>
  <r>
    <s v="PAG047"/>
    <s v="Pago de ordenes de pago por tipo de moneda y con medio de pago Abono en cuenta."/>
    <s v="2022-05-12 00:00:00"/>
    <s v="2-01-05-01-01-03-05"/>
    <s v="RETENCION ICA COMERCIAL SERVICIOS DEMÁS ACTIVIDADES DE SERVICIOS"/>
    <n v="125934422"/>
    <s v="38,836.00"/>
    <n v="38836"/>
    <n v="38836"/>
    <n v="5070000"/>
    <s v="0,766%"/>
    <s v="13-01-01-DT"/>
    <s v="44-02-00"/>
    <n v="125934422"/>
    <n v="278822"/>
    <s v="Cédula de Ciudadanía"/>
    <x v="247"/>
    <s v="JOHANNA TORRES PEDRAZA"/>
    <s v="NIT"/>
    <s v="899999061"/>
    <s v="BOGOTA DISTRITO CAPITAL"/>
    <s v="NO"/>
    <m/>
  </r>
  <r>
    <s v="PAG047"/>
    <s v="Pago de ordenes de pago por tipo de moneda y con medio de pago Abono en cuenta."/>
    <s v="2022-05-12 00:00:00"/>
    <s v="2-01-05-01-01-03-05"/>
    <s v="RETENCION ICA COMERCIAL SERVICIOS DEMÁS ACTIVIDADES DE SERVICIOS"/>
    <n v="126433122"/>
    <s v="49,527.00"/>
    <n v="49527"/>
    <n v="49527"/>
    <n v="5127000"/>
    <s v="0,966%"/>
    <s v="13-01-01-DT"/>
    <s v="44-02-00"/>
    <n v="126433122"/>
    <n v="281022"/>
    <s v="Cédula de Ciudadanía"/>
    <x v="248"/>
    <s v="ANA OLIVEROS ARBOLEDA"/>
    <s v="NIT"/>
    <s v="899999061"/>
    <s v="BOGOTA DISTRITO CAPITAL"/>
    <s v="NO"/>
    <m/>
  </r>
  <r>
    <s v="PAG047"/>
    <s v="Pago de ordenes de pago por tipo de moneda y con medio de pago Abono en cuenta."/>
    <s v="2022-05-12 00:00:00"/>
    <s v="2-01-05-01-01-03-05"/>
    <s v="RETENCION ICA COMERCIAL SERVICIOS DEMÁS ACTIVIDADES DE SERVICIOS"/>
    <n v="124327422"/>
    <s v="74,285.00"/>
    <n v="74285"/>
    <n v="74285"/>
    <n v="7690000"/>
    <s v="0,966%"/>
    <s v="13-01-01-DT"/>
    <s v="44-02-00"/>
    <n v="124327422"/>
    <n v="271222"/>
    <s v="Cédula de Ciudadanía"/>
    <x v="249"/>
    <s v="YULLY NIAZA TASCON"/>
    <s v="NIT"/>
    <s v="899999061"/>
    <s v="BOGOTA DISTRITO CAPITAL"/>
    <s v="NO"/>
    <m/>
  </r>
  <r>
    <s v="PAG047"/>
    <s v="Pago de ordenes de pago por tipo de moneda y con medio de pago Abono en cuenta."/>
    <s v="2022-05-12 00:00:00"/>
    <s v="2-01-05-01-01-03-05"/>
    <s v="RETENCION ICA COMERCIAL SERVICIOS DEMÁS ACTIVIDADES DE SERVICIOS"/>
    <n v="124894422"/>
    <s v="23,509.00"/>
    <n v="23509"/>
    <n v="23509"/>
    <n v="3069000"/>
    <s v="0,766%"/>
    <s v="13-01-01-DT"/>
    <s v="44-02-00"/>
    <n v="124894422"/>
    <n v="271922"/>
    <s v="Cédula de Ciudadanía"/>
    <x v="250"/>
    <s v="DANIELA OSORIO CASTRO"/>
    <s v="NIT"/>
    <s v="899999061"/>
    <s v="BOGOTA DISTRITO CAPITAL"/>
    <s v="NO"/>
    <m/>
  </r>
  <r>
    <s v="PAG047"/>
    <s v="Pago de ordenes de pago por tipo de moneda y con medio de pago Abono en cuenta."/>
    <s v="2022-05-12 00:00:00"/>
    <s v="2-01-05-01-01-03-05"/>
    <s v="RETENCION ICA COMERCIAL SERVICIOS DEMÁS ACTIVIDADES DE SERVICIOS"/>
    <n v="125091722"/>
    <s v="49,527.00"/>
    <n v="49527"/>
    <n v="49527"/>
    <n v="5127000"/>
    <s v="0,966%"/>
    <s v="13-01-01-DT"/>
    <s v="44-02-00"/>
    <n v="125091722"/>
    <n v="274522"/>
    <s v="Cédula de Ciudadanía"/>
    <x v="251"/>
    <s v="LEOVIGILDO VIVANCO SOTELO"/>
    <s v="NIT"/>
    <s v="899999061"/>
    <s v="BOGOTA DISTRITO CAPITAL"/>
    <s v="NO"/>
    <m/>
  </r>
  <r>
    <s v="PAG047"/>
    <s v="Pago de ordenes de pago por tipo de moneda y con medio de pago Abono en cuenta."/>
    <s v="2022-05-12 00:00:00"/>
    <s v="2-01-05-01-01-03-05"/>
    <s v="RETENCION ICA COMERCIAL SERVICIOS DEMÁS ACTIVIDADES DE SERVICIOS"/>
    <n v="124756822"/>
    <s v="9,671.00"/>
    <n v="9671"/>
    <n v="9671"/>
    <n v="1401662"/>
    <s v="0,690%"/>
    <s v="13-01-01-DT"/>
    <s v="44-02-00"/>
    <n v="124756822"/>
    <n v="274022"/>
    <s v="NIT"/>
    <x v="252"/>
    <s v="OTIS ELEVATOR COMPANY COLOMBIA S A S"/>
    <s v="NIT"/>
    <s v="899999061"/>
    <s v="BOGOTA DISTRITO CAPITAL"/>
    <s v="NO"/>
    <m/>
  </r>
  <r>
    <s v="PAG047"/>
    <s v="Pago de ordenes de pago por tipo de moneda y con medio de pago Abono en cuenta."/>
    <s v="2022-05-12 00:00:00"/>
    <s v="2-01-05-01-01-03-05"/>
    <s v="RETENCION ICA COMERCIAL SERVICIOS DEMÁS ACTIVIDADES DE SERVICIOS"/>
    <n v="124874822"/>
    <s v="101,641.00"/>
    <n v="101641"/>
    <n v="101641"/>
    <n v="13269000"/>
    <s v="0,766%"/>
    <s v="13-01-01-DT"/>
    <s v="44-02-00"/>
    <n v="124874822"/>
    <n v="272322"/>
    <s v="Cédula de Ciudadanía"/>
    <x v="253"/>
    <s v="JHENIFER MOJICA FLOREZ"/>
    <s v="NIT"/>
    <s v="899999061"/>
    <s v="BOGOTA DISTRITO CAPITAL"/>
    <s v="NO"/>
    <m/>
  </r>
  <r>
    <s v="PAG047"/>
    <s v="Pago de ordenes de pago por tipo de moneda y con medio de pago Abono en cuenta."/>
    <s v="2022-05-12 00:00:00"/>
    <s v="2-01-05-01-01-03-05"/>
    <s v="RETENCION ICA COMERCIAL SERVICIOS DEMÁS ACTIVIDADES DE SERVICIOS"/>
    <n v="124732622"/>
    <s v="9,671.00"/>
    <n v="9671"/>
    <n v="9671"/>
    <n v="1401662"/>
    <s v="0,690%"/>
    <s v="13-01-01-DT"/>
    <s v="44-02-00"/>
    <n v="124732622"/>
    <n v="273922"/>
    <s v="NIT"/>
    <x v="252"/>
    <s v="OTIS ELEVATOR COMPANY COLOMBIA S A S"/>
    <s v="NIT"/>
    <s v="899999061"/>
    <s v="BOGOTA DISTRITO CAPITAL"/>
    <s v="NO"/>
    <m/>
  </r>
  <r>
    <s v="PAG047"/>
    <s v="Pago de ordenes de pago por tipo de moneda y con medio de pago Abono en cuenta."/>
    <s v="2022-05-12 00:00:00"/>
    <s v="2-01-05-01-01-03-05"/>
    <s v="RETENCION ICA COMERCIAL SERVICIOS DEMÁS ACTIVIDADES DE SERVICIOS"/>
    <n v="123915122"/>
    <s v="23,509.00"/>
    <n v="23509"/>
    <n v="23509"/>
    <n v="3069000"/>
    <s v="0,766%"/>
    <s v="13-01-01-DT"/>
    <s v="44-02-00"/>
    <n v="123915122"/>
    <n v="234022"/>
    <s v="Cédula de Ciudadanía"/>
    <x v="254"/>
    <s v="ANDREA RODRIGUEZ SARMIENTO"/>
    <s v="NIT"/>
    <s v="899999061"/>
    <s v="BOGOTA DISTRITO CAPITAL"/>
    <s v="NO"/>
    <m/>
  </r>
  <r>
    <s v="PAG047"/>
    <s v="Pago de ordenes de pago por tipo de moneda y con medio de pago Abono en cuenta."/>
    <s v="2022-05-12 00:00:00"/>
    <s v="2-01-05-01-01-03-05"/>
    <s v="RETENCION ICA COMERCIAL SERVICIOS DEMÁS ACTIVIDADES DE SERVICIOS"/>
    <n v="126100722"/>
    <s v="47,124.00"/>
    <n v="47124"/>
    <n v="47124"/>
    <n v="6152000"/>
    <s v="0,766%"/>
    <s v="13-01-01-DT"/>
    <s v="44-02-00"/>
    <n v="126100722"/>
    <n v="280222"/>
    <s v="Cédula de Ciudadanía"/>
    <x v="255"/>
    <s v="WILSON MARTINEZ RAMIREZ"/>
    <s v="NIT"/>
    <s v="899999061"/>
    <s v="BOGOTA DISTRITO CAPITAL"/>
    <s v="NO"/>
    <m/>
  </r>
  <r>
    <s v="PAG047"/>
    <s v="Pago de ordenes de pago por tipo de moneda y con medio de pago Abono en cuenta."/>
    <s v="2022-05-12 00:00:00"/>
    <s v="2-01-05-01-01-03-05"/>
    <s v="RETENCION ICA COMERCIAL SERVICIOS DEMÁS ACTIVIDADES DE SERVICIOS"/>
    <n v="124815622"/>
    <s v="58,905.00"/>
    <n v="58905"/>
    <n v="58905"/>
    <n v="7690000"/>
    <s v="0,766%"/>
    <s v="13-01-01-DT"/>
    <s v="44-02-00"/>
    <n v="124815622"/>
    <n v="274822"/>
    <s v="Cédula de Ciudadanía"/>
    <x v="256"/>
    <s v="DEYSI RICO RODRIGUEZ"/>
    <s v="NIT"/>
    <s v="899999061"/>
    <s v="BOGOTA DISTRITO CAPITAL"/>
    <s v="NO"/>
    <m/>
  </r>
  <r>
    <s v="PAG047"/>
    <s v="Pago de ordenes de pago por tipo de moneda y con medio de pago Abono en cuenta."/>
    <s v="2022-05-12 00:00:00"/>
    <s v="2-01-05-01-01-03-05"/>
    <s v="RETENCION ICA COMERCIAL SERVICIOS DEMÁS ACTIVIDADES DE SERVICIOS"/>
    <n v="126332822"/>
    <s v="31,345.00"/>
    <n v="31345"/>
    <n v="31345"/>
    <n v="4092000"/>
    <s v="0,766%"/>
    <s v="13-01-01-DT"/>
    <s v="44-02-00"/>
    <n v="126332822"/>
    <n v="279422"/>
    <s v="Cédula de Ciudadanía"/>
    <x v="257"/>
    <s v="LILIANI BARRETO LUGO"/>
    <s v="NIT"/>
    <s v="899999061"/>
    <s v="BOGOTA DISTRITO CAPITAL"/>
    <s v="NO"/>
    <m/>
  </r>
  <r>
    <s v="PAG047"/>
    <s v="Pago de ordenes de pago por tipo de moneda y con medio de pago Abono en cuenta."/>
    <s v="2022-05-12 00:00:00"/>
    <s v="2-01-05-01-01-03-05"/>
    <s v="RETENCION ICA COMERCIAL SERVICIOS DEMÁS ACTIVIDADES DE SERVICIOS"/>
    <n v="125730922"/>
    <s v="74,112.00"/>
    <n v="74112"/>
    <n v="74112"/>
    <n v="7672000"/>
    <s v="0,966%"/>
    <s v="13-01-01-DT"/>
    <s v="44-02-00"/>
    <n v="125730922"/>
    <n v="276822"/>
    <s v="Cédula de Ciudadanía"/>
    <x v="258"/>
    <s v="KATERINA TINJACA URIZA"/>
    <s v="NIT"/>
    <s v="899999061"/>
    <s v="BOGOTA DISTRITO CAPITAL"/>
    <s v="NO"/>
    <m/>
  </r>
  <r>
    <s v="PAG047"/>
    <s v="Pago de ordenes de pago por tipo de moneda y con medio de pago Abono en cuenta."/>
    <s v="2022-05-12 00:00:00"/>
    <s v="2-01-05-01-01-03-05"/>
    <s v="RETENCION ICA COMERCIAL SERVICIOS DEMÁS ACTIVIDADES DE SERVICIOS"/>
    <n v="123938822"/>
    <s v="23,509.00"/>
    <n v="23509"/>
    <n v="23509"/>
    <n v="3069000"/>
    <s v="0,766%"/>
    <s v="13-01-01-DT"/>
    <s v="44-02-00"/>
    <n v="123938822"/>
    <n v="237922"/>
    <s v="Cédula de Ciudadanía"/>
    <x v="259"/>
    <s v="JOSE HURTADO ALVAREZ"/>
    <s v="NIT"/>
    <s v="899999061"/>
    <s v="BOGOTA DISTRITO CAPITAL"/>
    <s v="NO"/>
    <m/>
  </r>
  <r>
    <s v="PAG047"/>
    <s v="Pago de ordenes de pago por tipo de moneda y con medio de pago Abono en cuenta."/>
    <s v="2022-05-12 00:00:00"/>
    <s v="2-01-05-01-01-03-05"/>
    <s v="RETENCION ICA COMERCIAL SERVICIOS DEMÁS ACTIVIDADES DE SERVICIOS"/>
    <n v="126658122"/>
    <s v="58,905.00"/>
    <n v="58905"/>
    <n v="58905"/>
    <n v="7690000"/>
    <s v="0,766%"/>
    <s v="13-01-01-DT"/>
    <s v="44-02-00"/>
    <n v="126658122"/>
    <n v="281322"/>
    <s v="Cédula de Ciudadanía"/>
    <x v="260"/>
    <s v="EDWIN CHINGUAD TARAMUEL"/>
    <s v="NIT"/>
    <s v="899999061"/>
    <s v="BOGOTA DISTRITO CAPITAL"/>
    <s v="NO"/>
    <m/>
  </r>
  <r>
    <s v="PAG047"/>
    <s v="Pago de ordenes de pago por tipo de moneda y con medio de pago Abono en cuenta."/>
    <s v="2022-05-12 00:00:00"/>
    <s v="2-01-05-01-01-03-05"/>
    <s v="RETENCION ICA COMERCIAL SERVICIOS DEMÁS ACTIVIDADES DE SERVICIOS"/>
    <n v="126182522"/>
    <s v="16,454.00"/>
    <n v="16454"/>
    <n v="16454"/>
    <n v="2148000"/>
    <s v="0,766%"/>
    <s v="13-01-01-DT"/>
    <s v="44-02-00"/>
    <n v="126182522"/>
    <n v="280022"/>
    <s v="Cédula de Ciudadanía"/>
    <x v="261"/>
    <s v="SILVIA MEJIA MARTINEZ"/>
    <s v="NIT"/>
    <s v="899999061"/>
    <s v="BOGOTA DISTRITO CAPITAL"/>
    <s v="NO"/>
    <m/>
  </r>
  <r>
    <s v="PAG047"/>
    <s v="Pago de ordenes de pago por tipo de moneda y con medio de pago Abono en cuenta."/>
    <s v="2022-05-12 00:00:00"/>
    <s v="2-01-05-01-01-03-05"/>
    <s v="RETENCION ICA COMERCIAL SERVICIOS DEMÁS ACTIVIDADES DE SERVICIOS"/>
    <n v="126241422"/>
    <s v="23,302.00"/>
    <n v="23302"/>
    <n v="23302"/>
    <n v="3042000"/>
    <s v="0,766%"/>
    <s v="13-01-01-DT"/>
    <s v="44-02-00"/>
    <n v="126241422"/>
    <n v="279122"/>
    <s v="Cédula de Ciudadanía"/>
    <x v="262"/>
    <s v="ANGELICA BAQUERO FLOREZ"/>
    <s v="NIT"/>
    <s v="899999061"/>
    <s v="BOGOTA DISTRITO CAPITAL"/>
    <s v="NO"/>
    <m/>
  </r>
  <r>
    <s v="PAG047"/>
    <s v="Pago de ordenes de pago por tipo de moneda y con medio de pago Abono en cuenta."/>
    <s v="2022-05-12 00:00:00"/>
    <s v="2-01-05-01-01-03-05"/>
    <s v="RETENCION ICA COMERCIAL SERVICIOS DEMÁS ACTIVIDADES DE SERVICIOS"/>
    <n v="126460522"/>
    <s v="84,898.00"/>
    <n v="84898"/>
    <n v="84898"/>
    <n v="7690000"/>
    <s v="1,104%"/>
    <s v="13-01-01-DT"/>
    <s v="44-02-00"/>
    <n v="126460522"/>
    <n v="279222"/>
    <s v="Cédula de Ciudadanía"/>
    <x v="263"/>
    <s v="FELIX CORREDOR BENITEZ"/>
    <s v="NIT"/>
    <s v="899999061"/>
    <s v="BOGOTA DISTRITO CAPITAL"/>
    <s v="NO"/>
    <m/>
  </r>
  <r>
    <s v="PAG047"/>
    <s v="Pago de ordenes de pago por tipo de moneda y con medio de pago Abono en cuenta."/>
    <s v="2022-05-12 00:00:00"/>
    <s v="2-01-05-01-01-03-05"/>
    <s v="RETENCION ICA COMERCIAL SERVICIOS DEMÁS ACTIVIDADES DE SERVICIOS"/>
    <n v="123896122"/>
    <s v="39,529.00"/>
    <n v="39529"/>
    <n v="39529"/>
    <n v="4092000"/>
    <s v="0,966%"/>
    <s v="13-01-01-DT"/>
    <s v="44-02-00"/>
    <n v="123896122"/>
    <n v="267322"/>
    <s v="Cédula de Ciudadanía"/>
    <x v="264"/>
    <s v="PAOLA GENOY MUÑOZ"/>
    <s v="NIT"/>
    <s v="899999061"/>
    <s v="BOGOTA DISTRITO CAPITAL"/>
    <s v="NO"/>
    <m/>
  </r>
  <r>
    <s v="PAG047"/>
    <s v="Pago de ordenes de pago por tipo de moneda y con medio de pago Abono en cuenta."/>
    <s v="2022-05-12 00:00:00"/>
    <s v="2-01-05-01-01-03-05"/>
    <s v="RETENCION ICA COMERCIAL SERVICIOS DEMÁS ACTIVIDADES DE SERVICIOS"/>
    <n v="125744422"/>
    <s v="47,017.00"/>
    <n v="47017"/>
    <n v="47017"/>
    <n v="6138000"/>
    <s v="0,766%"/>
    <s v="13-01-01-DT"/>
    <s v="44-02-00"/>
    <n v="125744422"/>
    <n v="277322"/>
    <s v="Cédula de Ciudadanía"/>
    <x v="265"/>
    <s v="JOSE HURTADO ABRIL"/>
    <s v="NIT"/>
    <s v="899999061"/>
    <s v="BOGOTA DISTRITO CAPITAL"/>
    <s v="NO"/>
    <m/>
  </r>
  <r>
    <s v="PAG047"/>
    <s v="Pago de ordenes de pago por tipo de moneda y con medio de pago Abono en cuenta."/>
    <s v="2022-05-12 00:00:00"/>
    <s v="2-01-05-01-01-03-05"/>
    <s v="RETENCION ICA COMERCIAL SERVICIOS DEMÁS ACTIVIDADES DE SERVICIOS"/>
    <n v="123884722"/>
    <s v="16,454.00"/>
    <n v="16454"/>
    <n v="16454"/>
    <n v="2148000"/>
    <s v="0,766%"/>
    <s v="13-01-01-DT"/>
    <s v="44-02-00"/>
    <n v="123884722"/>
    <n v="269022"/>
    <s v="Cédula de Ciudadanía"/>
    <x v="266"/>
    <s v="NATALIA PEDRAZA BASTIDAS"/>
    <s v="NIT"/>
    <s v="899999061"/>
    <s v="BOGOTA DISTRITO CAPITAL"/>
    <s v="NO"/>
    <m/>
  </r>
  <r>
    <s v="PAG047"/>
    <s v="Pago de ordenes de pago por tipo de moneda y con medio de pago Abono en cuenta."/>
    <s v="2022-05-12 00:00:00"/>
    <s v="2-01-05-01-01-03-05"/>
    <s v="RETENCION ICA COMERCIAL SERVICIOS DEMÁS ACTIVIDADES DE SERVICIOS"/>
    <n v="124311422"/>
    <s v="22,730.00"/>
    <n v="22730"/>
    <n v="22730"/>
    <n v="2353000"/>
    <s v="0,966%"/>
    <s v="13-01-01-DT"/>
    <s v="44-02-00"/>
    <n v="124311422"/>
    <n v="270922"/>
    <s v="Cédula de Ciudadanía"/>
    <x v="267"/>
    <s v="PAOLA URQUIJO MANCILLA"/>
    <s v="NIT"/>
    <s v="899999061"/>
    <s v="BOGOTA DISTRITO CAPITAL"/>
    <s v="NO"/>
    <m/>
  </r>
  <r>
    <s v="PAG047"/>
    <s v="Pago de ordenes de pago por tipo de moneda y con medio de pago Abono en cuenta."/>
    <s v="2022-05-12 00:00:00"/>
    <s v="2-01-05-01-01-03-05"/>
    <s v="RETENCION ICA COMERCIAL SERVICIOS DEMÁS ACTIVIDADES DE SERVICIOS"/>
    <n v="125687522"/>
    <s v="16,454.00"/>
    <n v="16454"/>
    <n v="16454"/>
    <n v="2148000"/>
    <s v="0,766%"/>
    <s v="13-01-01-DT"/>
    <s v="44-02-00"/>
    <n v="125687522"/>
    <n v="276722"/>
    <s v="Cédula de Ciudadanía"/>
    <x v="268"/>
    <s v="LEONARDO IBAÑEZ TIRADO"/>
    <s v="NIT"/>
    <s v="899999061"/>
    <s v="BOGOTA DISTRITO CAPITAL"/>
    <s v="NO"/>
    <m/>
  </r>
  <r>
    <s v="PAG047"/>
    <s v="Pago de ordenes de pago por tipo de moneda y con medio de pago Abono en cuenta."/>
    <s v="2022-05-12 00:00:00"/>
    <s v="2-01-05-01-01-03-05"/>
    <s v="RETENCION ICA COMERCIAL SERVICIOS DEMÁS ACTIVIDADES DE SERVICIOS"/>
    <n v="124337222"/>
    <s v="31,345.00"/>
    <n v="31345"/>
    <n v="31345"/>
    <n v="4092000"/>
    <s v="0,766%"/>
    <s v="13-01-01-DT"/>
    <s v="44-02-00"/>
    <n v="124337222"/>
    <n v="271522"/>
    <s v="Cédula de Ciudadanía"/>
    <x v="269"/>
    <s v="ELIZA ARIAS MARTINEZ"/>
    <s v="NIT"/>
    <s v="899999061"/>
    <s v="BOGOTA DISTRITO CAPITAL"/>
    <s v="NO"/>
    <m/>
  </r>
  <r>
    <s v="PAG047"/>
    <s v="Pago de ordenes de pago por tipo de moneda y con medio de pago Abono en cuenta."/>
    <s v="2022-05-12 00:00:00"/>
    <s v="2-01-05-01-01-03-05"/>
    <s v="RETENCION ICA COMERCIAL SERVICIOS DEMÁS ACTIVIDADES DE SERVICIOS"/>
    <n v="125667122"/>
    <s v="93,451.00"/>
    <n v="93451"/>
    <n v="93451"/>
    <n v="9674000"/>
    <s v="0,966%"/>
    <s v="13-01-01-DT"/>
    <s v="44-02-00"/>
    <n v="125667122"/>
    <n v="276122"/>
    <s v="Cédula de Ciudadanía"/>
    <x v="270"/>
    <s v="LEONARDO GOMEZ DIAZ"/>
    <s v="NIT"/>
    <s v="899999061"/>
    <s v="BOGOTA DISTRITO CAPITAL"/>
    <s v="NO"/>
    <m/>
  </r>
  <r>
    <s v="PAG047"/>
    <s v="Pago de ordenes de pago por tipo de moneda y con medio de pago Abono en cuenta."/>
    <s v="2022-05-12 00:00:00"/>
    <s v="2-01-05-01-01-03-05"/>
    <s v="RETENCION ICA COMERCIAL SERVICIOS DEMÁS ACTIVIDADES DE SERVICIOS"/>
    <n v="125681722"/>
    <s v="31,345.00"/>
    <n v="31345"/>
    <n v="31345"/>
    <n v="4092000"/>
    <s v="0,766%"/>
    <s v="13-01-01-DT"/>
    <s v="44-02-00"/>
    <n v="125681722"/>
    <n v="276522"/>
    <s v="Cédula de Ciudadanía"/>
    <x v="271"/>
    <s v="MARTHA PEREZ JIMENEZ"/>
    <s v="NIT"/>
    <s v="899999061"/>
    <s v="BOGOTA DISTRITO CAPITAL"/>
    <s v="NO"/>
    <m/>
  </r>
  <r>
    <s v="PAG047"/>
    <s v="Pago de ordenes de pago por tipo de moneda y con medio de pago Abono en cuenta."/>
    <s v="2022-05-12 00:00:00"/>
    <s v="2-01-05-01-01-03-05"/>
    <s v="RETENCION ICA COMERCIAL SERVICIOS DEMÁS ACTIVIDADES DE SERVICIOS"/>
    <n v="124307222"/>
    <s v="49,411.00"/>
    <n v="49411"/>
    <n v="49411"/>
    <n v="5115000"/>
    <s v="0,966%"/>
    <s v="13-01-01-DT"/>
    <s v="44-02-00"/>
    <n v="124307222"/>
    <n v="270822"/>
    <s v="Cédula de Ciudadanía"/>
    <x v="272"/>
    <s v="SERGIO MORENO QUINTERO"/>
    <s v="NIT"/>
    <s v="899999061"/>
    <s v="BOGOTA DISTRITO CAPITAL"/>
    <s v="NO"/>
    <m/>
  </r>
  <r>
    <s v="PAG047"/>
    <s v="Pago de ordenes de pago por tipo de moneda y con medio de pago Abono en cuenta."/>
    <s v="2022-05-12 00:00:00"/>
    <s v="2-01-05-01-01-03-05"/>
    <s v="RETENCION ICA COMERCIAL SERVICIOS DEMÁS ACTIVIDADES DE SERVICIOS"/>
    <n v="123921022"/>
    <s v="23,509.00"/>
    <n v="23509"/>
    <n v="23509"/>
    <n v="3069000"/>
    <s v="0,766%"/>
    <s v="13-01-01-DT"/>
    <s v="44-02-00"/>
    <n v="123921022"/>
    <n v="268022"/>
    <s v="Cédula de Ciudadanía"/>
    <x v="273"/>
    <s v="VALENTINA GOMEZ CALDERON"/>
    <s v="NIT"/>
    <s v="899999061"/>
    <s v="BOGOTA DISTRITO CAPITAL"/>
    <s v="NO"/>
    <m/>
  </r>
  <r>
    <s v="PAG047"/>
    <s v="Pago de ordenes de pago por tipo de moneda y con medio de pago Abono en cuenta."/>
    <s v="2022-05-12 00:00:00"/>
    <s v="2-01-05-01-01-03-05"/>
    <s v="RETENCION ICA COMERCIAL SERVICIOS DEMÁS ACTIVIDADES DE SERVICIOS"/>
    <n v="124323922"/>
    <s v="39,181.00"/>
    <n v="39181"/>
    <n v="39181"/>
    <n v="5115000"/>
    <s v="0,766%"/>
    <s v="13-01-01-DT"/>
    <s v="44-02-00"/>
    <n v="124323922"/>
    <n v="271022"/>
    <s v="Cédula de Ciudadanía"/>
    <x v="274"/>
    <s v="MONICA ESCOBAR GUENGUE"/>
    <s v="NIT"/>
    <s v="899999061"/>
    <s v="BOGOTA DISTRITO CAPITAL"/>
    <s v="NO"/>
    <m/>
  </r>
  <r>
    <s v="PAG047"/>
    <s v="Pago de ordenes de pago por tipo de moneda y con medio de pago Abono en cuenta."/>
    <s v="2022-05-12 00:00:00"/>
    <s v="2-01-05-01-01-03-05"/>
    <s v="RETENCION ICA COMERCIAL SERVICIOS DEMÁS ACTIVIDADES DE SERVICIOS"/>
    <n v="124320022"/>
    <s v="23,509.00"/>
    <n v="23509"/>
    <n v="23509"/>
    <n v="3069000"/>
    <s v="0,766%"/>
    <s v="13-01-01-DT"/>
    <s v="44-02-00"/>
    <n v="124320022"/>
    <n v="271122"/>
    <s v="Cédula de Ciudadanía"/>
    <x v="275"/>
    <s v="ELVIS ROJAS RODRIGUEZ"/>
    <s v="NIT"/>
    <s v="899999061"/>
    <s v="BOGOTA DISTRITO CAPITAL"/>
    <s v="NO"/>
    <m/>
  </r>
  <r>
    <s v="PAG047"/>
    <s v="Pago de ordenes de pago por tipo de moneda y con medio de pago Abono en cuenta."/>
    <s v="2022-05-12 00:00:00"/>
    <s v="2-01-05-01-01-03-05"/>
    <s v="RETENCION ICA COMERCIAL SERVICIOS DEMÁS ACTIVIDADES DE SERVICIOS"/>
    <n v="124819022"/>
    <s v="47,017.00"/>
    <n v="47017"/>
    <n v="47017"/>
    <n v="6138000"/>
    <s v="0,766%"/>
    <s v="13-01-01-DT"/>
    <s v="44-02-00"/>
    <n v="124819022"/>
    <n v="271722"/>
    <s v="Cédula de Ciudadanía"/>
    <x v="276"/>
    <s v="ROSARIO ARIAS CALLEJAS"/>
    <s v="NIT"/>
    <s v="899999061"/>
    <s v="BOGOTA DISTRITO CAPITAL"/>
    <s v="NO"/>
    <m/>
  </r>
  <r>
    <s v="PAG047"/>
    <s v="Pago de ordenes de pago por tipo de moneda y con medio de pago Abono en cuenta."/>
    <s v="2022-05-12 00:00:00"/>
    <s v="2-01-05-01-01-03-05"/>
    <s v="RETENCION ICA COMERCIAL SERVICIOS DEMÁS ACTIVIDADES DE SERVICIOS"/>
    <n v="124330022"/>
    <s v="48,976.00"/>
    <n v="48976"/>
    <n v="48976"/>
    <n v="5070000"/>
    <s v="0,966%"/>
    <s v="13-01-01-DT"/>
    <s v="44-02-00"/>
    <n v="124330022"/>
    <n v="268922"/>
    <s v="Cédula de Ciudadanía"/>
    <x v="277"/>
    <s v="JOHN RODRIGUEZ MORENO"/>
    <s v="NIT"/>
    <s v="899999061"/>
    <s v="BOGOTA DISTRITO CAPITAL"/>
    <s v="NO"/>
    <m/>
  </r>
  <r>
    <s v="PAG047"/>
    <s v="Pago de ordenes de pago por tipo de moneda y con medio de pago Abono en cuenta."/>
    <s v="2022-05-12 00:00:00"/>
    <s v="2-01-05-01-01-03-05"/>
    <s v="RETENCION ICA COMERCIAL SERVICIOS DEMÁS ACTIVIDADES DE SERVICIOS"/>
    <n v="123911322"/>
    <s v="58,905.00"/>
    <n v="58905"/>
    <n v="58905"/>
    <n v="7690000"/>
    <s v="0,766%"/>
    <s v="13-01-01-DT"/>
    <s v="44-02-00"/>
    <n v="123911322"/>
    <n v="267622"/>
    <s v="Cédula de Ciudadanía"/>
    <x v="278"/>
    <s v="OLGA CORZO VELASQUEZ"/>
    <s v="NIT"/>
    <s v="899999061"/>
    <s v="BOGOTA DISTRITO CAPITAL"/>
    <s v="NO"/>
    <m/>
  </r>
  <r>
    <s v="PAG047"/>
    <s v="Pago de ordenes de pago por tipo de moneda y con medio de pago Abono en cuenta."/>
    <s v="2022-05-12 00:00:00"/>
    <s v="2-01-05-01-01-03-05"/>
    <s v="RETENCION ICA COMERCIAL SERVICIOS DEMÁS ACTIVIDADES DE SERVICIOS"/>
    <n v="124501222"/>
    <s v="74,285.00"/>
    <n v="74285"/>
    <n v="74285"/>
    <n v="7690000"/>
    <s v="0,966%"/>
    <s v="13-01-01-DT"/>
    <s v="44-02-00"/>
    <n v="124501222"/>
    <n v="272922"/>
    <s v="Cédula de Ciudadanía"/>
    <x v="279"/>
    <s v="LIDA PAZ LABIO"/>
    <s v="NIT"/>
    <s v="899999061"/>
    <s v="BOGOTA DISTRITO CAPITAL"/>
    <s v="NO"/>
    <m/>
  </r>
  <r>
    <s v="PAG047"/>
    <s v="Pago de ordenes de pago por tipo de moneda y con medio de pago Abono en cuenta."/>
    <s v="2022-05-12 00:00:00"/>
    <s v="2-01-05-01-01-03-05"/>
    <s v="RETENCION ICA COMERCIAL SERVICIOS DEMÁS ACTIVIDADES DE SERVICIOS"/>
    <n v="124796122"/>
    <s v="3,141.00"/>
    <n v="3141"/>
    <n v="3141"/>
    <n v="410000"/>
    <s v="0,766%"/>
    <s v="13-01-01-DT"/>
    <s v="44-02-00"/>
    <n v="124796122"/>
    <n v="274122"/>
    <s v="Cédula de Ciudadanía"/>
    <x v="280"/>
    <s v="OSWALDO CASTILLO RODRIGUEZ"/>
    <s v="NIT"/>
    <s v="899999061"/>
    <s v="BOGOTA DISTRITO CAPITAL"/>
    <s v="NO"/>
    <m/>
  </r>
  <r>
    <s v="PAG047"/>
    <s v="Pago de ordenes de pago por tipo de moneda y con medio de pago Abono en cuenta."/>
    <s v="2022-05-12 00:00:00"/>
    <s v="2-01-05-01-01-03-05"/>
    <s v="RETENCION ICA COMERCIAL SERVICIOS DEMÁS ACTIVIDADES DE SERVICIOS"/>
    <n v="118606822"/>
    <s v="31,345.00"/>
    <n v="31345"/>
    <n v="31345"/>
    <n v="4092000"/>
    <s v="0,766%"/>
    <s v="13-01-01-DT"/>
    <s v="44-02-00"/>
    <n v="118606822"/>
    <n v="251622"/>
    <s v="Cédula de Ciudadanía"/>
    <x v="281"/>
    <s v="DAVID VILLEGAS BERNAL"/>
    <s v="NIT"/>
    <s v="899999061"/>
    <s v="BOGOTA DISTRITO CAPITAL"/>
    <s v="NO"/>
    <m/>
  </r>
  <r>
    <s v="PAG047"/>
    <s v="Pago de ordenes de pago por tipo de moneda y con medio de pago Abono en cuenta."/>
    <s v="2022-05-12 00:00:00"/>
    <s v="2-01-05-01-01-03-05"/>
    <s v="RETENCION ICA COMERCIAL SERVICIOS DEMÁS ACTIVIDADES DE SERVICIOS"/>
    <n v="124882022"/>
    <s v="93,451.00"/>
    <n v="93451"/>
    <n v="93451"/>
    <n v="9674000"/>
    <s v="0,966%"/>
    <s v="13-01-01-DT"/>
    <s v="44-02-00"/>
    <n v="124882022"/>
    <n v="271622"/>
    <s v="Cédula de Ciudadanía"/>
    <x v="282"/>
    <s v="YAMILLE PARRA GOMEZ"/>
    <s v="NIT"/>
    <s v="899999061"/>
    <s v="BOGOTA DISTRITO CAPITAL"/>
    <s v="NO"/>
    <m/>
  </r>
  <r>
    <s v="PAG047"/>
    <s v="Pago de ordenes de pago por tipo de moneda y con medio de pago Abono en cuenta."/>
    <s v="2022-05-12 00:00:00"/>
    <s v="2-01-05-01-01-03-05"/>
    <s v="RETENCION ICA COMERCIAL SERVICIOS DEMÁS ACTIVIDADES DE SERVICIOS"/>
    <n v="124654422"/>
    <s v="31,345.00"/>
    <n v="31345"/>
    <n v="31345"/>
    <n v="4092000"/>
    <s v="0,766%"/>
    <s v="13-01-01-DT"/>
    <s v="44-02-00"/>
    <n v="124654422"/>
    <n v="274322"/>
    <s v="Cédula de Ciudadanía"/>
    <x v="283"/>
    <s v="SERGIO HURTADO SAENZ"/>
    <s v="NIT"/>
    <s v="899999061"/>
    <s v="BOGOTA DISTRITO CAPITAL"/>
    <s v="NO"/>
    <m/>
  </r>
  <r>
    <s v="PAG047"/>
    <s v="Pago de ordenes de pago por tipo de moneda y con medio de pago Abono en cuenta."/>
    <s v="2022-05-12 00:00:00"/>
    <s v="2-01-05-01-01-03-05"/>
    <s v="RETENCION ICA COMERCIAL SERVICIOS DEMÁS ACTIVIDADES DE SERVICIOS"/>
    <n v="126593022"/>
    <s v="87,761.00"/>
    <n v="87761"/>
    <n v="87761"/>
    <n v="9085000"/>
    <s v="0,966%"/>
    <s v="13-01-01-DT"/>
    <s v="44-02-00"/>
    <n v="126593022"/>
    <n v="281522"/>
    <s v="Cédula de Ciudadanía"/>
    <x v="284"/>
    <s v="KAREN DIAZ RESTREPO"/>
    <s v="NIT"/>
    <s v="899999061"/>
    <s v="BOGOTA DISTRITO CAPITAL"/>
    <s v="NO"/>
    <m/>
  </r>
  <r>
    <s v="PAG047"/>
    <s v="Pago de ordenes de pago por tipo de moneda y con medio de pago Abono en cuenta."/>
    <s v="2022-05-12 00:00:00"/>
    <s v="2-01-05-01-01-03-05"/>
    <s v="RETENCION ICA COMERCIAL SERVICIOS DEMÁS ACTIVIDADES DE SERVICIOS"/>
    <n v="124889422"/>
    <s v="63,019.00"/>
    <n v="63019"/>
    <n v="63019"/>
    <n v="8227000"/>
    <s v="0,766%"/>
    <s v="13-01-01-DT"/>
    <s v="44-02-00"/>
    <n v="124889422"/>
    <n v="272222"/>
    <s v="Cédula de Ciudadanía"/>
    <x v="285"/>
    <s v="OLGA RAMIREZ RAMIREZ"/>
    <s v="NIT"/>
    <s v="899999061"/>
    <s v="BOGOTA DISTRITO CAPITAL"/>
    <s v="NO"/>
    <m/>
  </r>
  <r>
    <s v="PAG047"/>
    <s v="Pago de ordenes de pago por tipo de moneda y con medio de pago Abono en cuenta."/>
    <s v="2022-05-12 00:00:00"/>
    <s v="2-01-05-01-01-03-05"/>
    <s v="RETENCION ICA COMERCIAL SERVICIOS DEMÁS ACTIVIDADES DE SERVICIOS"/>
    <n v="124543022"/>
    <s v="47,017.00"/>
    <n v="47017"/>
    <n v="47017"/>
    <n v="6138000"/>
    <s v="0,766%"/>
    <s v="13-01-01-DT"/>
    <s v="44-02-00"/>
    <n v="124543022"/>
    <n v="261922"/>
    <s v="Cédula de Ciudadanía"/>
    <x v="286"/>
    <s v="JOULINE ROPERO PATARROYO"/>
    <s v="NIT"/>
    <s v="899999061"/>
    <s v="BOGOTA DISTRITO CAPITAL"/>
    <s v="NO"/>
    <m/>
  </r>
  <r>
    <s v="PAG047"/>
    <s v="Pago de ordenes de pago por tipo de moneda y con medio de pago Abono en cuenta."/>
    <s v="2022-05-12 00:00:00"/>
    <s v="2-01-05-01-01-03-05"/>
    <s v="RETENCION ICA COMERCIAL SERVICIOS DEMÁS ACTIVIDADES DE SERVICIOS"/>
    <n v="126558822"/>
    <s v="31,345.00"/>
    <n v="31345"/>
    <n v="31345"/>
    <n v="4092000"/>
    <s v="0,766%"/>
    <s v="13-01-01-DT"/>
    <s v="44-02-00"/>
    <n v="126558822"/>
    <n v="281422"/>
    <s v="Cédula de Ciudadanía"/>
    <x v="287"/>
    <s v="ANA GARCIA SANTANA"/>
    <s v="NIT"/>
    <s v="899999061"/>
    <s v="BOGOTA DISTRITO CAPITAL"/>
    <s v="NO"/>
    <m/>
  </r>
  <r>
    <s v="PAG047"/>
    <s v="Pago de ordenes de pago por tipo de moneda y con medio de pago Abono en cuenta."/>
    <s v="2022-05-12 00:00:00"/>
    <s v="2-01-05-01-01-03-05"/>
    <s v="RETENCION ICA COMERCIAL SERVICIOS DEMÁS ACTIVIDADES DE SERVICIOS"/>
    <n v="126174122"/>
    <s v="31,345.00"/>
    <n v="31345"/>
    <n v="31345"/>
    <n v="4092000"/>
    <s v="0,766%"/>
    <s v="13-01-01-DT"/>
    <s v="44-02-00"/>
    <n v="126174122"/>
    <n v="279622"/>
    <s v="Cédula de Ciudadanía"/>
    <x v="288"/>
    <s v="ROLAND FRANCO GRISALES"/>
    <s v="NIT"/>
    <s v="899999061"/>
    <s v="BOGOTA DISTRITO CAPITAL"/>
    <s v="NO"/>
    <m/>
  </r>
  <r>
    <s v="PAG047"/>
    <s v="Pago de ordenes de pago por tipo de moneda y con medio de pago Abono en cuenta."/>
    <s v="2022-05-12 00:00:00"/>
    <s v="2-01-05-01-01-03-05"/>
    <s v="RETENCION ICA COMERCIAL SERVICIOS DEMÁS ACTIVIDADES DE SERVICIOS"/>
    <n v="124300122"/>
    <s v="31,345.00"/>
    <n v="31345"/>
    <n v="31345"/>
    <n v="4092000"/>
    <s v="0,766%"/>
    <s v="13-01-01-DT"/>
    <s v="44-02-00"/>
    <n v="124300122"/>
    <n v="269422"/>
    <s v="Cédula de Ciudadanía"/>
    <x v="289"/>
    <s v="KAREN BOJACA SANCHEZ"/>
    <s v="NIT"/>
    <s v="899999061"/>
    <s v="BOGOTA DISTRITO CAPITAL"/>
    <s v="NO"/>
    <m/>
  </r>
  <r>
    <s v="PAG047"/>
    <s v="Pago de ordenes de pago por tipo de moneda y con medio de pago Abono en cuenta."/>
    <s v="2022-05-12 00:00:00"/>
    <s v="2-01-05-01-01-03-05"/>
    <s v="RETENCION ICA COMERCIAL SERVICIOS DEMÁS ACTIVIDADES DE SERVICIOS"/>
    <n v="123820522"/>
    <s v="49,411.00"/>
    <n v="49411"/>
    <n v="49411"/>
    <n v="5115000"/>
    <s v="0,966%"/>
    <s v="13-01-01-DT"/>
    <s v="44-02-00"/>
    <n v="123820522"/>
    <n v="269222"/>
    <s v="Cédula de Ciudadanía"/>
    <x v="290"/>
    <s v="ANGELICA LATORRE CORONADO"/>
    <s v="NIT"/>
    <s v="899999061"/>
    <s v="BOGOTA DISTRITO CAPITAL"/>
    <s v="NO"/>
    <m/>
  </r>
  <r>
    <s v="PAG047"/>
    <s v="Pago de ordenes de pago por tipo de moneda y con medio de pago Abono en cuenta."/>
    <s v="2022-05-12 00:00:00"/>
    <s v="2-01-05-01-01-03-05"/>
    <s v="RETENCION ICA COMERCIAL SERVICIOS DEMÁS ACTIVIDADES DE SERVICIOS"/>
    <n v="123891122"/>
    <s v="23,509.00"/>
    <n v="23509"/>
    <n v="23509"/>
    <n v="3069000"/>
    <s v="0,766%"/>
    <s v="13-01-01-DT"/>
    <s v="44-02-00"/>
    <n v="123891122"/>
    <n v="269822"/>
    <s v="Cédula de Ciudadanía"/>
    <x v="291"/>
    <s v="CHRISTIAN VILLEGAS SOLIS"/>
    <s v="NIT"/>
    <s v="899999061"/>
    <s v="BOGOTA DISTRITO CAPITAL"/>
    <s v="NO"/>
    <m/>
  </r>
  <r>
    <s v="PAG047"/>
    <s v="Pago de ordenes de pago por tipo de moneda y con medio de pago Abono en cuenta."/>
    <s v="2022-05-12 00:00:00"/>
    <s v="2-01-05-01-01-03-05"/>
    <s v="RETENCION ICA COMERCIAL SERVICIOS DEMÁS ACTIVIDADES DE SERVICIOS"/>
    <n v="125929322"/>
    <s v="18,663.00"/>
    <n v="18663"/>
    <n v="18663"/>
    <n v="1932000"/>
    <s v="0,966%"/>
    <s v="13-01-01-DT"/>
    <s v="44-02-00"/>
    <n v="125929322"/>
    <n v="217722"/>
    <s v="Cédula de Ciudadanía"/>
    <x v="292"/>
    <s v="GERALDIN BARRIOS GAONA"/>
    <s v="NIT"/>
    <s v="899999061"/>
    <s v="BOGOTA DISTRITO CAPITAL"/>
    <s v="NO"/>
    <m/>
  </r>
  <r>
    <s v="PAG047"/>
    <s v="Pago de ordenes de pago por tipo de moneda y con medio de pago Abono en cuenta."/>
    <s v="2022-05-12 00:00:00"/>
    <s v="2-01-05-01-01-03-05"/>
    <s v="RETENCION ICA COMERCIAL SERVICIOS DEMÁS ACTIVIDADES DE SERVICIOS"/>
    <n v="124303622"/>
    <s v="47,017.00"/>
    <n v="47017"/>
    <n v="47017"/>
    <n v="6138000"/>
    <s v="0,766%"/>
    <s v="13-01-01-DT"/>
    <s v="44-02-00"/>
    <n v="124303622"/>
    <n v="267222"/>
    <s v="Cédula de Ciudadanía"/>
    <x v="293"/>
    <s v="WILMER BAYONA PEREZ"/>
    <s v="NIT"/>
    <s v="899999061"/>
    <s v="BOGOTA DISTRITO CAPITAL"/>
    <s v="NO"/>
    <m/>
  </r>
  <r>
    <s v="PAG047"/>
    <s v="Pago de ordenes de pago por tipo de moneda y con medio de pago Abono en cuenta."/>
    <s v="2022-05-12 00:00:00"/>
    <s v="2-01-05-01-01-03-05"/>
    <s v="RETENCION ICA COMERCIAL SERVICIOS DEMÁS ACTIVIDADES DE SERVICIOS"/>
    <n v="124548722"/>
    <s v="47,017.00"/>
    <n v="47017"/>
    <n v="47017"/>
    <n v="6138000"/>
    <s v="0,766%"/>
    <s v="13-01-01-DT"/>
    <s v="44-02-00"/>
    <n v="124548722"/>
    <n v="272022"/>
    <s v="Cédula de Ciudadanía"/>
    <x v="294"/>
    <s v="NIKITA DUPUIS-VARGAS LATORRE"/>
    <s v="NIT"/>
    <s v="899999061"/>
    <s v="BOGOTA DISTRITO CAPITAL"/>
    <s v="NO"/>
    <m/>
  </r>
  <r>
    <s v="PAG047"/>
    <s v="Pago de ordenes de pago por tipo de moneda y con medio de pago Abono en cuenta."/>
    <s v="2022-05-12 00:00:00"/>
    <s v="2-01-05-01-01-03-05"/>
    <s v="RETENCION ICA COMERCIAL SERVICIOS DEMÁS ACTIVIDADES DE SERVICIOS"/>
    <n v="126247622"/>
    <s v="44,324.00"/>
    <n v="44324"/>
    <n v="44324"/>
    <n v="5786399"/>
    <s v="0,766%"/>
    <s v="13-01-01-DT"/>
    <s v="44-02-00"/>
    <n v="126247622"/>
    <n v="280722"/>
    <s v="Cédula de Ciudadanía"/>
    <x v="295"/>
    <s v="HELBERTH PLAZAS MOLINA"/>
    <s v="NIT"/>
    <s v="899999061"/>
    <s v="BOGOTA DISTRITO CAPITAL"/>
    <s v="NO"/>
    <m/>
  </r>
  <r>
    <s v="PAG047"/>
    <s v="Pago de ordenes de pago por tipo de moneda y con medio de pago Abono en cuenta."/>
    <s v="2022-05-12 00:00:00"/>
    <s v="2-01-05-01-01-03-05"/>
    <s v="RETENCION ICA COMERCIAL SERVICIOS DEMÁS ACTIVIDADES DE SERVICIOS"/>
    <n v="125718922"/>
    <s v="69,591.00"/>
    <n v="69591"/>
    <n v="69591"/>
    <n v="9085000"/>
    <s v="0,766%"/>
    <s v="13-01-01-DT"/>
    <s v="44-02-00"/>
    <n v="125718922"/>
    <n v="276322"/>
    <s v="Cédula de Ciudadanía"/>
    <x v="296"/>
    <s v="QUENA LEONEL LOAIZA"/>
    <s v="NIT"/>
    <s v="899999061"/>
    <s v="BOGOTA DISTRITO CAPITAL"/>
    <s v="NO"/>
    <m/>
  </r>
  <r>
    <s v="PAG047"/>
    <s v="Pago de ordenes de pago por tipo de moneda y con medio de pago Abono en cuenta."/>
    <s v="2022-05-12 00:00:00"/>
    <s v="2-01-05-01-01-03-05"/>
    <s v="RETENCION ICA COMERCIAL SERVICIOS DEMÁS ACTIVIDADES DE SERVICIOS"/>
    <n v="126432422"/>
    <s v="16,492.00"/>
    <n v="16492"/>
    <n v="16492"/>
    <n v="2153000"/>
    <s v="0,766%"/>
    <s v="13-01-01-DT"/>
    <s v="44-02-00"/>
    <n v="126432422"/>
    <n v="279522"/>
    <s v="Cédula de Ciudadanía"/>
    <x v="297"/>
    <s v="HAROLD RODRIGUEZ CRUZ"/>
    <s v="NIT"/>
    <s v="899999061"/>
    <s v="BOGOTA DISTRITO CAPITAL"/>
    <s v="NO"/>
    <m/>
  </r>
  <r>
    <s v="PAG047"/>
    <s v="Pago de ordenes de pago por tipo de moneda y con medio de pago Abono en cuenta."/>
    <s v="2022-05-12 00:00:00"/>
    <s v="2-01-05-01-01-03-05"/>
    <s v="RETENCION ICA COMERCIAL SERVICIOS DEMÁS ACTIVIDADES DE SERVICIOS"/>
    <n v="123940722"/>
    <s v="23,509.00"/>
    <n v="23509"/>
    <n v="23509"/>
    <n v="3069000"/>
    <s v="0,766%"/>
    <s v="13-01-01-DT"/>
    <s v="44-02-00"/>
    <n v="123940722"/>
    <n v="269122"/>
    <s v="Cédula de Ciudadanía"/>
    <x v="298"/>
    <s v="PAULA AMADO AMADO"/>
    <s v="NIT"/>
    <s v="899999061"/>
    <s v="BOGOTA DISTRITO CAPITAL"/>
    <s v="NO"/>
    <m/>
  </r>
  <r>
    <s v="PAG047"/>
    <s v="Pago de ordenes de pago por tipo de moneda y con medio de pago Abono en cuenta."/>
    <s v="2022-05-12 00:00:00"/>
    <s v="2-01-05-01-01-03-05"/>
    <s v="RETENCION ICA COMERCIAL SERVICIOS DEMÁS ACTIVIDADES DE SERVICIOS"/>
    <n v="126090222"/>
    <s v="39,181.00"/>
    <n v="39181"/>
    <n v="39181"/>
    <n v="4056000"/>
    <s v="0,966%"/>
    <s v="13-01-01-DT"/>
    <s v="44-02-00"/>
    <n v="126090222"/>
    <n v="279822"/>
    <s v="Cédula de Ciudadanía"/>
    <x v="299"/>
    <s v="JAVIER MERCHAN ARAQUE"/>
    <s v="NIT"/>
    <s v="899999061"/>
    <s v="BOGOTA DISTRITO CAPITAL"/>
    <s v="NO"/>
    <m/>
  </r>
  <r>
    <s v="PAG047"/>
    <s v="Pago de ordenes de pago por tipo de moneda y con medio de pago Abono en cuenta."/>
    <s v="2022-05-12 00:00:00"/>
    <s v="2-01-05-01-01-03-05"/>
    <s v="RETENCION ICA COMERCIAL SERVICIOS DEMÁS ACTIVIDADES DE SERVICIOS"/>
    <n v="126197322"/>
    <s v="59,293.00"/>
    <n v="59293"/>
    <n v="59293"/>
    <n v="6138000"/>
    <s v="0,966%"/>
    <s v="13-01-01-DT"/>
    <s v="44-02-00"/>
    <n v="126197322"/>
    <n v="280422"/>
    <s v="Cédula de Ciudadanía"/>
    <x v="300"/>
    <s v="JAIME MONCAYO RODRIGUEZ"/>
    <s v="NIT"/>
    <s v="899999061"/>
    <s v="BOGOTA DISTRITO CAPITAL"/>
    <s v="NO"/>
    <m/>
  </r>
  <r>
    <s v="PAG047"/>
    <s v="Pago de ordenes de pago por tipo de moneda y con medio de pago Abono en cuenta."/>
    <s v="2022-05-12 00:00:00"/>
    <s v="2-01-05-01-01-03-05"/>
    <s v="RETENCION ICA COMERCIAL SERVICIOS DEMÁS ACTIVIDADES DE SERVICIOS"/>
    <n v="125670722"/>
    <s v="47,017.00"/>
    <n v="47017"/>
    <n v="47017"/>
    <n v="6138000"/>
    <s v="0,766%"/>
    <s v="13-01-01-DT"/>
    <s v="44-02-00"/>
    <n v="125670722"/>
    <n v="275122"/>
    <s v="Cédula de Ciudadanía"/>
    <x v="301"/>
    <s v="LAURA GUERRERO VELASQUEZ"/>
    <s v="NIT"/>
    <s v="899999061"/>
    <s v="BOGOTA DISTRITO CAPITAL"/>
    <s v="NO"/>
    <m/>
  </r>
  <r>
    <s v="PAG047"/>
    <s v="Pago de ordenes de pago por tipo de moneda y con medio de pago Abono en cuenta."/>
    <s v="2022-05-12 00:00:00"/>
    <s v="2-01-05-01-01-03-05"/>
    <s v="RETENCION ICA COMERCIAL SERVICIOS DEMÁS ACTIVIDADES DE SERVICIOS"/>
    <n v="126398922"/>
    <s v="79,783.00"/>
    <n v="79783"/>
    <n v="79783"/>
    <n v="10415518"/>
    <s v="0,766%"/>
    <s v="13-01-01-DT"/>
    <s v="44-02-00"/>
    <n v="126398922"/>
    <n v="280822"/>
    <s v="Cédula de Ciudadanía"/>
    <x v="302"/>
    <s v="CARLOS NAVARRETE DUQUE"/>
    <s v="NIT"/>
    <s v="899999061"/>
    <s v="BOGOTA DISTRITO CAPITAL"/>
    <s v="NO"/>
    <m/>
  </r>
  <r>
    <s v="PAG047"/>
    <s v="Pago de ordenes de pago por tipo de moneda y con medio de pago Abono en cuenta."/>
    <s v="2022-05-12 00:00:00"/>
    <s v="2-01-05-01-01-03-05"/>
    <s v="RETENCION ICA COMERCIAL SERVICIOS DEMÁS ACTIVIDADES DE SERVICIOS"/>
    <n v="126080922"/>
    <s v="58,905.00"/>
    <n v="58905"/>
    <n v="58905"/>
    <n v="7690000"/>
    <s v="0,766%"/>
    <s v="13-01-01-DT"/>
    <s v="44-02-00"/>
    <n v="126080922"/>
    <n v="279322"/>
    <s v="Cédula de Ciudadanía"/>
    <x v="303"/>
    <s v="ADRIAN VILLA DAVILA"/>
    <s v="NIT"/>
    <s v="899999061"/>
    <s v="BOGOTA DISTRITO CAPITAL"/>
    <s v="NO"/>
    <m/>
  </r>
  <r>
    <s v="PAG047"/>
    <s v="Pago de ordenes de pago por tipo de moneda y con medio de pago Abono en cuenta."/>
    <s v="2022-05-12 00:00:00"/>
    <s v="2-01-05-01-01-03-05"/>
    <s v="RETENCION ICA COMERCIAL SERVICIOS DEMÁS ACTIVIDADES DE SERVICIOS"/>
    <n v="126208422"/>
    <s v="39,273.00"/>
    <n v="39273"/>
    <n v="39273"/>
    <n v="5127000"/>
    <s v="0,766%"/>
    <s v="13-01-01-DT"/>
    <s v="44-02-00"/>
    <n v="126208422"/>
    <n v="278922"/>
    <s v="Cédula de Ciudadanía"/>
    <x v="304"/>
    <s v="EDISANTIAGO GUTIERREZ GIL"/>
    <s v="NIT"/>
    <s v="899999061"/>
    <s v="BOGOTA DISTRITO CAPITAL"/>
    <s v="NO"/>
    <m/>
  </r>
  <r>
    <s v="PAG047"/>
    <s v="Pago de ordenes de pago por tipo de moneda y con medio de pago Abono en cuenta."/>
    <s v="2022-05-12 00:00:00"/>
    <s v="2-01-05-01-01-03-05"/>
    <s v="RETENCION ICA COMERCIAL SERVICIOS DEMÁS ACTIVIDADES DE SERVICIOS"/>
    <n v="126417222"/>
    <s v="79,783.00"/>
    <n v="79783"/>
    <n v="79783"/>
    <n v="10415518"/>
    <s v="0,766%"/>
    <s v="13-01-01-DT"/>
    <s v="44-02-00"/>
    <n v="126417222"/>
    <n v="280922"/>
    <s v="Cédula de Ciudadanía"/>
    <x v="302"/>
    <s v="CARLOS NAVARRETE DUQUE"/>
    <s v="NIT"/>
    <s v="899999061"/>
    <s v="BOGOTA DISTRITO CAPITAL"/>
    <s v="NO"/>
    <m/>
  </r>
  <r>
    <s v="PAG047"/>
    <s v="Pago de ordenes de pago por tipo de moneda y con medio de pago Abono en cuenta."/>
    <s v="2022-05-12 00:00:00"/>
    <s v="2-01-05-01-01-03-05"/>
    <s v="RETENCION ICA COMERCIAL SERVICIOS DEMÁS ACTIVIDADES DE SERVICIOS"/>
    <n v="124488322"/>
    <s v="29,386.00"/>
    <n v="29386"/>
    <n v="29386"/>
    <n v="3042000"/>
    <s v="0,966%"/>
    <s v="13-01-01-DT"/>
    <s v="44-02-00"/>
    <n v="124488322"/>
    <n v="271822"/>
    <s v="Cédula de Ciudadanía"/>
    <x v="305"/>
    <s v="MARIA CAÑON JUANIAS"/>
    <s v="NIT"/>
    <s v="899999061"/>
    <s v="BOGOTA DISTRITO CAPITAL"/>
    <s v="NO"/>
    <m/>
  </r>
  <r>
    <s v="PAG047"/>
    <s v="Pago de ordenes de pago por tipo de moneda y con medio de pago Abono en cuenta."/>
    <s v="2022-05-12 00:00:00"/>
    <s v="2-01-05-01-01-03-05"/>
    <s v="RETENCION ICA COMERCIAL SERVICIOS DEMÁS ACTIVIDADES DE SERVICIOS"/>
    <n v="124859522"/>
    <s v="58,905.00"/>
    <n v="58905"/>
    <n v="58905"/>
    <n v="7690000"/>
    <s v="0,766%"/>
    <s v="13-01-01-DT"/>
    <s v="44-02-00"/>
    <n v="124859522"/>
    <n v="275322"/>
    <s v="Cédula de Ciudadanía"/>
    <x v="306"/>
    <s v="NATALIA ESCOBAR SABOGAL"/>
    <s v="NIT"/>
    <s v="899999061"/>
    <s v="BOGOTA DISTRITO CAPITAL"/>
    <s v="NO"/>
    <m/>
  </r>
  <r>
    <s v="PAG047"/>
    <s v="Pago de ordenes de pago por tipo de moneda y con medio de pago Abono en cuenta."/>
    <s v="2022-05-12 00:00:00"/>
    <s v="2-01-05-01-01-03-05"/>
    <s v="RETENCION ICA COMERCIAL SERVICIOS DEMÁS ACTIVIDADES DE SERVICIOS"/>
    <n v="123938122"/>
    <s v="74,112.00"/>
    <n v="74112"/>
    <n v="74112"/>
    <n v="7672000"/>
    <s v="0,966%"/>
    <s v="13-01-01-DT"/>
    <s v="44-02-00"/>
    <n v="123938122"/>
    <n v="268622"/>
    <s v="Cédula de Ciudadanía"/>
    <x v="307"/>
    <s v="LUZ BERNAL MUÑOZ"/>
    <s v="NIT"/>
    <s v="899999061"/>
    <s v="BOGOTA DISTRITO CAPITAL"/>
    <s v="NO"/>
    <m/>
  </r>
  <r>
    <s v="PAG047"/>
    <s v="Pago de ordenes de pago por tipo de moneda y con medio de pago Abono en cuenta."/>
    <s v="2022-05-12 00:00:00"/>
    <s v="2-01-05-01-01-03-05"/>
    <s v="RETENCION ICA COMERCIAL SERVICIOS DEMÁS ACTIVIDADES DE SERVICIOS"/>
    <n v="126549322"/>
    <s v="74,112.00"/>
    <n v="74112"/>
    <n v="74112"/>
    <n v="7672000"/>
    <s v="0,966%"/>
    <s v="13-01-01-DT"/>
    <s v="44-02-00"/>
    <n v="126549322"/>
    <n v="233222"/>
    <s v="Cédula de Ciudadanía"/>
    <x v="308"/>
    <s v="ESTEBAN GAVIRIA GARCIA"/>
    <s v="NIT"/>
    <s v="899999061"/>
    <s v="BOGOTA DISTRITO CAPITAL"/>
    <s v="NO"/>
    <m/>
  </r>
  <r>
    <s v="PAG047"/>
    <s v="Pago de ordenes de pago por tipo de moneda y con medio de pago Abono en cuenta."/>
    <s v="2022-05-12 00:00:00"/>
    <s v="2-01-05-01-01-03-05"/>
    <s v="RETENCION ICA COMERCIAL SERVICIOS DEMÁS ACTIVIDADES DE SERVICIOS"/>
    <n v="125705822"/>
    <s v="47,017.00"/>
    <n v="47017"/>
    <n v="47017"/>
    <n v="6138000"/>
    <s v="0,766%"/>
    <s v="13-01-01-DT"/>
    <s v="44-02-00"/>
    <n v="125705822"/>
    <n v="277422"/>
    <s v="Cédula de Ciudadanía"/>
    <x v="309"/>
    <s v="GIOVANNA MORALES AGUIRRE"/>
    <s v="NIT"/>
    <s v="899999061"/>
    <s v="BOGOTA DISTRITO CAPITAL"/>
    <s v="NO"/>
    <m/>
  </r>
  <r>
    <s v="PAG047"/>
    <s v="Pago de ordenes de pago por tipo de moneda y con medio de pago Abono en cuenta."/>
    <s v="2022-05-12 00:00:00"/>
    <s v="2-01-05-01-01-03-05"/>
    <s v="RETENCION ICA COMERCIAL SERVICIOS DEMÁS ACTIVIDADES DE SERVICIOS"/>
    <n v="126468422"/>
    <s v="56,820.00"/>
    <n v="56820"/>
    <n v="56820"/>
    <n v="5882000"/>
    <s v="0,966%"/>
    <s v="13-01-01-DT"/>
    <s v="44-02-00"/>
    <n v="126468422"/>
    <n v="231922"/>
    <s v="Cédula de Ciudadanía"/>
    <x v="308"/>
    <s v="ESTEBAN GAVIRIA GARCIA"/>
    <s v="NIT"/>
    <s v="899999061"/>
    <s v="BOGOTA DISTRITO CAPITAL"/>
    <s v="NO"/>
    <m/>
  </r>
  <r>
    <s v="PAG047"/>
    <s v="Pago de ordenes de pago por tipo de moneda y con medio de pago Abono en cuenta."/>
    <s v="2022-05-12 00:00:00"/>
    <s v="2-01-05-01-01-03-05"/>
    <s v="RETENCION ICA COMERCIAL SERVICIOS DEMÁS ACTIVIDADES DE SERVICIOS"/>
    <n v="125723222"/>
    <s v="29,647.00"/>
    <n v="29647"/>
    <n v="29647"/>
    <n v="3069000"/>
    <s v="0,966%"/>
    <s v="13-01-01-DT"/>
    <s v="44-02-00"/>
    <n v="125723222"/>
    <n v="275822"/>
    <s v="Cédula de Ciudadanía"/>
    <x v="310"/>
    <s v="LEYDY ROMERO GOMEZ"/>
    <s v="NIT"/>
    <s v="899999061"/>
    <s v="BOGOTA DISTRITO CAPITAL"/>
    <s v="NO"/>
    <m/>
  </r>
  <r>
    <s v="PAG047"/>
    <s v="Pago de ordenes de pago por tipo de moneda y con medio de pago Abono en cuenta."/>
    <s v="2022-05-12 00:00:00"/>
    <s v="2-01-05-01-01-03-05"/>
    <s v="RETENCION ICA COMERCIAL SERVICIOS DEMÁS ACTIVIDADES DE SERVICIOS"/>
    <n v="124846922"/>
    <s v="23,509.00"/>
    <n v="23509"/>
    <n v="23509"/>
    <n v="3069000"/>
    <s v="0,766%"/>
    <s v="13-01-01-DT"/>
    <s v="44-02-00"/>
    <n v="124846922"/>
    <n v="275022"/>
    <s v="Cédula de Ciudadanía"/>
    <x v="311"/>
    <s v="CRISTHIAN PAEZ PARRA"/>
    <s v="NIT"/>
    <s v="899999061"/>
    <s v="BOGOTA DISTRITO CAPITAL"/>
    <s v="NO"/>
    <m/>
  </r>
  <r>
    <s v="PAG047"/>
    <s v="Pago de ordenes de pago por tipo de moneda y con medio de pago Abono en cuenta."/>
    <s v="2022-05-12 00:00:00"/>
    <s v="2-01-05-01-01-03-05"/>
    <s v="RETENCION ICA COMERCIAL SERVICIOS DEMÁS ACTIVIDADES DE SERVICIOS"/>
    <n v="124974422"/>
    <s v="67,918.00"/>
    <n v="67918"/>
    <n v="67918"/>
    <n v="6152000"/>
    <s v="1,104%"/>
    <s v="13-01-01-DT"/>
    <s v="44-02-00"/>
    <n v="124974422"/>
    <n v="275922"/>
    <s v="Cédula de Ciudadanía"/>
    <x v="312"/>
    <s v="YIRA ROJAS ACOSTA"/>
    <s v="NIT"/>
    <s v="899999061"/>
    <s v="BOGOTA DISTRITO CAPITAL"/>
    <s v="NO"/>
    <m/>
  </r>
  <r>
    <s v="PAG047"/>
    <s v="Pago de ordenes de pago por tipo de moneda y con medio de pago Abono en cuenta."/>
    <s v="2022-05-12 00:00:00"/>
    <s v="2-01-05-01-01-03-05"/>
    <s v="RETENCION ICA COMERCIAL SERVICIOS DEMÁS ACTIVIDADES DE SERVICIOS"/>
    <n v="125727122"/>
    <s v="52,985.00"/>
    <n v="52985"/>
    <n v="52985"/>
    <n v="5485000"/>
    <s v="0,966%"/>
    <s v="13-01-01-DT"/>
    <s v="44-02-00"/>
    <n v="125727122"/>
    <n v="276422"/>
    <s v="Cédula de Ciudadanía"/>
    <x v="313"/>
    <s v="JORGE CARDONA ALZATE"/>
    <s v="NIT"/>
    <s v="899999061"/>
    <s v="BOGOTA DISTRITO CAPITAL"/>
    <s v="NO"/>
    <m/>
  </r>
  <r>
    <s v="PAG047"/>
    <s v="Pago de ordenes de pago por tipo de moneda y con medio de pago Abono en cuenta."/>
    <s v="2022-05-12 00:00:00"/>
    <s v="2-01-05-01-01-03-05"/>
    <s v="RETENCION ICA COMERCIAL SERVICIOS DEMÁS ACTIVIDADES DE SERVICIOS"/>
    <n v="126158522"/>
    <s v="16,316.00"/>
    <n v="16316"/>
    <n v="16316"/>
    <n v="2130000"/>
    <s v="0,766%"/>
    <s v="13-01-01-DT"/>
    <s v="44-02-00"/>
    <n v="126158522"/>
    <n v="274422"/>
    <s v="Cédula de Ciudadanía"/>
    <x v="314"/>
    <s v="TATIANA SORIANO MORENO"/>
    <s v="NIT"/>
    <s v="899999061"/>
    <s v="BOGOTA DISTRITO CAPITAL"/>
    <s v="NO"/>
    <m/>
  </r>
  <r>
    <s v="PAG047"/>
    <s v="Pago de ordenes de pago por tipo de moneda y con medio de pago Abono en cuenta."/>
    <s v="2022-05-12 00:00:00"/>
    <s v="2-01-05-01-01-03-05"/>
    <s v="RETENCION ICA COMERCIAL SERVICIOS DEMÁS ACTIVIDADES DE SERVICIOS"/>
    <n v="124712722"/>
    <s v="20,750.00"/>
    <n v="20750"/>
    <n v="20750"/>
    <n v="2148000"/>
    <s v="0,966%"/>
    <s v="13-01-01-DT"/>
    <s v="44-02-00"/>
    <n v="124712722"/>
    <n v="272622"/>
    <s v="Cédula de Ciudadanía"/>
    <x v="315"/>
    <s v="LAURA PALACIO QUIROGA"/>
    <s v="NIT"/>
    <s v="899999061"/>
    <s v="BOGOTA DISTRITO CAPITAL"/>
    <s v="NO"/>
    <m/>
  </r>
  <r>
    <s v="PAG047"/>
    <s v="Pago de ordenes de pago por tipo de moneda y con medio de pago Abono en cuenta."/>
    <s v="2022-05-12 00:00:00"/>
    <s v="2-01-05-01-01-03-05"/>
    <s v="RETENCION ICA COMERCIAL SERVICIOS DEMÁS ACTIVIDADES DE SERVICIOS"/>
    <n v="126188822"/>
    <s v="39,529.00"/>
    <n v="39529"/>
    <n v="39529"/>
    <n v="4092000"/>
    <s v="0,966%"/>
    <s v="13-01-01-DT"/>
    <s v="44-02-00"/>
    <n v="126188822"/>
    <n v="278122"/>
    <s v="Cédula de Ciudadanía"/>
    <x v="316"/>
    <s v="DANIELA ACEVEDO RAMIREZ"/>
    <s v="NIT"/>
    <s v="899999061"/>
    <s v="BOGOTA DISTRITO CAPITAL"/>
    <s v="NO"/>
    <m/>
  </r>
  <r>
    <s v="PAG047"/>
    <s v="Pago de ordenes de pago por tipo de moneda y con medio de pago Abono en cuenta."/>
    <s v="2022-05-12 00:00:00"/>
    <s v="2-01-05-01-01-03-05"/>
    <s v="RETENCION ICA COMERCIAL SERVICIOS DEMÁS ACTIVIDADES DE SERVICIOS"/>
    <n v="124851322"/>
    <s v="39,181.00"/>
    <n v="39181"/>
    <n v="39181"/>
    <n v="5115000"/>
    <s v="0,766%"/>
    <s v="13-01-01-DT"/>
    <s v="44-02-00"/>
    <n v="124851322"/>
    <n v="272422"/>
    <s v="Cédula de Ciudadanía"/>
    <x v="317"/>
    <s v="SERGIO HENAO AYALA"/>
    <s v="NIT"/>
    <s v="899999061"/>
    <s v="BOGOTA DISTRITO CAPITAL"/>
    <s v="NO"/>
    <m/>
  </r>
  <r>
    <s v="PAG047"/>
    <s v="Pago de ordenes de pago por tipo de moneda y con medio de pago Abono en cuenta."/>
    <s v="2022-05-12 00:00:00"/>
    <s v="2-01-05-01-01-03-05"/>
    <s v="RETENCION ICA COMERCIAL SERVICIOS DEMÁS ACTIVIDADES DE SERVICIOS"/>
    <n v="125095922"/>
    <s v="16,492.00"/>
    <n v="16492"/>
    <n v="16492"/>
    <n v="2153000"/>
    <s v="0,766%"/>
    <s v="13-01-01-DT"/>
    <s v="44-02-00"/>
    <n v="125095922"/>
    <n v="274722"/>
    <s v="Cédula de Ciudadanía"/>
    <x v="318"/>
    <s v="LAURA PACHON PASTRAN"/>
    <s v="NIT"/>
    <s v="899999061"/>
    <s v="BOGOTA DISTRITO CAPITAL"/>
    <s v="NO"/>
    <m/>
  </r>
  <r>
    <s v="PAG047"/>
    <s v="Pago de ordenes de pago por tipo de moneda y con medio de pago Abono en cuenta."/>
    <s v="2022-05-12 00:00:00"/>
    <s v="2-01-05-01-01-03-05"/>
    <s v="RETENCION ICA COMERCIAL SERVICIOS DEMÁS ACTIVIDADES DE SERVICIOS"/>
    <n v="125201422"/>
    <s v="84,699.00"/>
    <n v="84699"/>
    <n v="84699"/>
    <n v="7672000"/>
    <s v="1,104%"/>
    <s v="13-01-01-DT"/>
    <s v="44-02-00"/>
    <n v="125201422"/>
    <n v="276222"/>
    <s v="Cédula de Ciudadanía"/>
    <x v="319"/>
    <s v="RAQUEL CASTAÑO RODRIGUEZ"/>
    <s v="NIT"/>
    <s v="899999061"/>
    <s v="BOGOTA DISTRITO CAPITAL"/>
    <s v="NO"/>
    <m/>
  </r>
  <r>
    <s v="PAG047"/>
    <s v="Pago de ordenes de pago por tipo de moneda y con medio de pago Abono en cuenta."/>
    <s v="2022-05-12 00:00:00"/>
    <s v="2-01-05-01-01-03-05"/>
    <s v="RETENCION ICA COMERCIAL SERVICIOS DEMÁS ACTIVIDADES DE SERVICIOS"/>
    <n v="124105422"/>
    <s v="47,017.00"/>
    <n v="47017"/>
    <n v="47017"/>
    <n v="6138000"/>
    <s v="0,766%"/>
    <s v="13-01-01-DT"/>
    <s v="44-02-00"/>
    <n v="124105422"/>
    <n v="271422"/>
    <s v="Cédula de Ciudadanía"/>
    <x v="320"/>
    <s v="CAMILO NEMOCON FARFAN"/>
    <s v="NIT"/>
    <s v="899999061"/>
    <s v="BOGOTA DISTRITO CAPITAL"/>
    <s v="NO"/>
    <m/>
  </r>
  <r>
    <s v="PAG047"/>
    <s v="Pago de ordenes de pago por tipo de moneda y con medio de pago Abono en cuenta."/>
    <s v="2022-05-12 00:00:00"/>
    <s v="2-01-05-01-01-03-05"/>
    <s v="RETENCION ICA COMERCIAL SERVICIOS DEMÁS ACTIVIDADES DE SERVICIOS"/>
    <n v="126492622"/>
    <s v="74,285.00"/>
    <n v="74285"/>
    <n v="74285"/>
    <n v="7690000"/>
    <s v="0,966%"/>
    <s v="13-01-01-DT"/>
    <s v="44-02-00"/>
    <n v="126492622"/>
    <n v="281222"/>
    <s v="Cédula de Ciudadanía"/>
    <x v="321"/>
    <s v="PAMELA CIFUENTES RODRIGUEZ"/>
    <s v="NIT"/>
    <s v="899999061"/>
    <s v="BOGOTA DISTRITO CAPITAL"/>
    <s v="NO"/>
    <m/>
  </r>
  <r>
    <s v="PAG047"/>
    <s v="Pago de ordenes de pago por tipo de moneda y con medio de pago Abono en cuenta."/>
    <s v="2022-05-12 00:00:00"/>
    <s v="2-01-05-01-01-03-05"/>
    <s v="RETENCION ICA COMERCIAL SERVICIOS DEMÁS ACTIVIDADES DE SERVICIOS"/>
    <n v="124938822"/>
    <s v="47,017.00"/>
    <n v="47017"/>
    <n v="47017"/>
    <n v="6138000"/>
    <s v="0,766%"/>
    <s v="13-01-01-DT"/>
    <s v="44-02-00"/>
    <n v="124938822"/>
    <n v="272122"/>
    <s v="Cédula de Ciudadanía"/>
    <x v="322"/>
    <s v="FRANCISCO LARA CARRILLO"/>
    <s v="NIT"/>
    <s v="899999061"/>
    <s v="BOGOTA DISTRITO CAPITAL"/>
    <s v="NO"/>
    <m/>
  </r>
  <r>
    <s v="PAG047"/>
    <s v="Pago de ordenes de pago por tipo de moneda y con medio de pago Abono en cuenta."/>
    <s v="2022-05-12 00:00:00"/>
    <s v="2-01-05-01-01-03-05"/>
    <s v="RETENCION ICA COMERCIAL SERVICIOS DEMÁS ACTIVIDADES DE SERVICIOS"/>
    <n v="125738422"/>
    <s v="47,017.00"/>
    <n v="47017"/>
    <n v="47017"/>
    <n v="6138000"/>
    <s v="0,766%"/>
    <s v="13-01-01-DT"/>
    <s v="44-02-00"/>
    <n v="125738422"/>
    <n v="277122"/>
    <s v="Cédula de Ciudadanía"/>
    <x v="110"/>
    <s v="JUAN RUEDA BONILLA"/>
    <s v="NIT"/>
    <s v="899999061"/>
    <s v="BOGOTA DISTRITO CAPITAL"/>
    <s v="NO"/>
    <m/>
  </r>
  <r>
    <s v="PAG047"/>
    <s v="Pago de ordenes de pago por tipo de moneda y con medio de pago Abono en cuenta."/>
    <s v="2022-05-12 00:00:00"/>
    <s v="2-01-05-01-01-03-05"/>
    <s v="RETENCION ICA COMERCIAL SERVICIOS DEMÁS ACTIVIDADES DE SERVICIOS"/>
    <n v="124314722"/>
    <s v="53,189.00"/>
    <n v="53189"/>
    <n v="53189"/>
    <n v="6943678"/>
    <s v="0,766%"/>
    <s v="13-01-01-DT"/>
    <s v="44-02-00"/>
    <n v="124314722"/>
    <n v="267822"/>
    <s v="Cédula de Ciudadanía"/>
    <x v="323"/>
    <s v="MARIA RINCON ALONSO"/>
    <s v="NIT"/>
    <s v="899999061"/>
    <s v="BOGOTA DISTRITO CAPITAL"/>
    <s v="NO"/>
    <m/>
  </r>
  <r>
    <s v="PAG047"/>
    <s v="Pago de ordenes de pago por tipo de moneda y con medio de pago Abono en cuenta."/>
    <s v="2022-05-12 00:00:00"/>
    <s v="2-01-05-01-01-03-05"/>
    <s v="RETENCION ICA COMERCIAL SERVICIOS DEMÁS ACTIVIDADES DE SERVICIOS"/>
    <n v="123899922"/>
    <s v="108,202.00"/>
    <n v="108202"/>
    <n v="108202"/>
    <n v="11201000"/>
    <s v="0,966%"/>
    <s v="13-01-01-DT"/>
    <s v="44-02-00"/>
    <n v="123899922"/>
    <n v="267522"/>
    <s v="Cédula de Ciudadanía"/>
    <x v="324"/>
    <s v="HECTOR QUEVEDO GUTIERREZ"/>
    <s v="NIT"/>
    <s v="899999061"/>
    <s v="BOGOTA DISTRITO CAPITAL"/>
    <s v="NO"/>
    <m/>
  </r>
  <r>
    <s v="PAG047"/>
    <s v="Pago de ordenes de pago por tipo de moneda y con medio de pago Abono en cuenta."/>
    <s v="2022-05-12 00:00:00"/>
    <s v="2-01-05-01-01-03-05"/>
    <s v="RETENCION ICA COMERCIAL SERVICIOS DEMÁS ACTIVIDADES DE SERVICIOS"/>
    <n v="125673822"/>
    <s v="85,057.00"/>
    <n v="85057"/>
    <n v="85057"/>
    <n v="11104000"/>
    <s v="0,766%"/>
    <s v="13-01-01-DT"/>
    <s v="44-02-00"/>
    <n v="125673822"/>
    <n v="276922"/>
    <s v="Cédula de Ciudadanía"/>
    <x v="325"/>
    <s v="LARIZA PIZANO ROJAS"/>
    <s v="NIT"/>
    <s v="899999061"/>
    <s v="BOGOTA DISTRITO CAPITAL"/>
    <s v="NO"/>
    <m/>
  </r>
  <r>
    <s v="PAG047"/>
    <s v="Pago de ordenes de pago por tipo de moneda y con medio de pago Abono en cuenta."/>
    <s v="2022-05-12 00:00:00"/>
    <s v="2-01-05-01-01-03-05"/>
    <s v="RETENCION ICA COMERCIAL SERVICIOS DEMÁS ACTIVIDADES DE SERVICIOS"/>
    <n v="125694022"/>
    <s v="58,768.00"/>
    <n v="58768"/>
    <n v="58768"/>
    <n v="7672000"/>
    <s v="0,766%"/>
    <s v="13-01-01-DT"/>
    <s v="44-02-00"/>
    <n v="125694022"/>
    <n v="277022"/>
    <s v="Cédula de Ciudadanía"/>
    <x v="326"/>
    <s v="PAOLA CAMARGO GONZALEZ"/>
    <s v="NIT"/>
    <s v="899999061"/>
    <s v="BOGOTA DISTRITO CAPITAL"/>
    <s v="NO"/>
    <m/>
  </r>
  <r>
    <s v="PAG047"/>
    <s v="Pago de ordenes de pago por tipo de moneda y con medio de pago Abono en cuenta."/>
    <s v="2022-05-12 00:00:00"/>
    <s v="2-01-05-01-01-03-05"/>
    <s v="RETENCION ICA COMERCIAL SERVICIOS DEMÁS ACTIVIDADES DE SERVICIOS"/>
    <n v="124285622"/>
    <s v="66,486.00"/>
    <n v="66486"/>
    <n v="66486"/>
    <n v="8679598"/>
    <s v="0,766%"/>
    <s v="13-01-01-DT"/>
    <s v="44-02-00"/>
    <n v="124285622"/>
    <n v="269622"/>
    <s v="Cédula de Ciudadanía"/>
    <x v="327"/>
    <s v="LUIS CARDENAS ECHEVERRY"/>
    <s v="NIT"/>
    <s v="899999061"/>
    <s v="BOGOTA DISTRITO CAPITAL"/>
    <s v="NO"/>
    <m/>
  </r>
  <r>
    <s v="PAG047"/>
    <s v="Pago de ordenes de pago por tipo de moneda y con medio de pago Abono en cuenta."/>
    <s v="2022-05-12 00:00:00"/>
    <s v="2-01-05-01-01-03-05"/>
    <s v="RETENCION ICA COMERCIAL SERVICIOS DEMÁS ACTIVIDADES DE SERVICIOS"/>
    <n v="124291322"/>
    <s v="58,768.00"/>
    <n v="58768"/>
    <n v="58768"/>
    <n v="7672000"/>
    <s v="0,766%"/>
    <s v="13-01-01-DT"/>
    <s v="44-02-00"/>
    <n v="124291322"/>
    <n v="270122"/>
    <s v="Cédula de Ciudadanía"/>
    <x v="328"/>
    <s v="JEISON SABOGAL SANCHEZ"/>
    <s v="NIT"/>
    <s v="899999061"/>
    <s v="BOGOTA DISTRITO CAPITAL"/>
    <s v="NO"/>
    <m/>
  </r>
  <r>
    <s v="PAG047"/>
    <s v="Pago de ordenes de pago por tipo de moneda y con medio de pago Abono en cuenta."/>
    <s v="2022-05-12 00:00:00"/>
    <s v="2-01-05-01-01-03-05"/>
    <s v="RETENCION ICA COMERCIAL SERVICIOS DEMÁS ACTIVIDADES DE SERVICIOS"/>
    <n v="123934122"/>
    <s v="58,768.00"/>
    <n v="58768"/>
    <n v="58768"/>
    <n v="7672000"/>
    <s v="0,766%"/>
    <s v="13-01-01-DT"/>
    <s v="44-02-00"/>
    <n v="123934122"/>
    <n v="268222"/>
    <s v="Cédula de Ciudadanía"/>
    <x v="329"/>
    <s v="WILLIAM ACERO RUGE"/>
    <s v="NIT"/>
    <s v="899999061"/>
    <s v="BOGOTA DISTRITO CAPITAL"/>
    <s v="NO"/>
    <m/>
  </r>
  <r>
    <s v="PAG047"/>
    <s v="Pago de ordenes de pago por tipo de moneda y con medio de pago Abono en cuenta."/>
    <s v="2022-05-12 00:00:00"/>
    <s v="2-01-05-01-01-03-05"/>
    <s v="RETENCION ICA COMERCIAL SERVICIOS DEMÁS ACTIVIDADES DE SERVICIOS"/>
    <n v="125919822"/>
    <s v="16,278.00"/>
    <n v="16278"/>
    <n v="16278"/>
    <n v="2125000"/>
    <s v="0,766%"/>
    <s v="13-01-01-DT"/>
    <s v="44-02-00"/>
    <n v="125919822"/>
    <n v="207422"/>
    <s v="Cédula de Ciudadanía"/>
    <x v="330"/>
    <s v="IRIS MARIN ORTIZ"/>
    <s v="NIT"/>
    <s v="899999061"/>
    <s v="BOGOTA DISTRITO CAPITAL"/>
    <s v="NO"/>
    <m/>
  </r>
  <r>
    <s v="PAG047"/>
    <s v="Pago de ordenes de pago por tipo de moneda y con medio de pago Abono en cuenta."/>
    <s v="2022-05-12 00:00:00"/>
    <s v="2-01-05-01-01-03-05"/>
    <s v="RETENCION ICA COMERCIAL SERVICIOS DEMÁS ACTIVIDADES DE SERVICIOS"/>
    <n v="124295422"/>
    <s v="88,534.00"/>
    <n v="88534"/>
    <n v="88534"/>
    <n v="9165000"/>
    <s v="0,966%"/>
    <s v="13-01-01-DT"/>
    <s v="44-02-00"/>
    <n v="124295422"/>
    <n v="270322"/>
    <s v="Cédula de Ciudadanía"/>
    <x v="331"/>
    <s v="JOSE BABATIVA MARQUEZ"/>
    <s v="NIT"/>
    <s v="899999061"/>
    <s v="BOGOTA DISTRITO CAPITAL"/>
    <s v="NO"/>
    <m/>
  </r>
  <r>
    <s v="PAG047"/>
    <s v="Pago de ordenes de pago por tipo de moneda y con medio de pago Abono en cuenta."/>
    <s v="2022-05-12 00:00:00"/>
    <s v="2-01-05-01-01-03-05"/>
    <s v="RETENCION ICA COMERCIAL SERVICIOS DEMÁS ACTIVIDADES DE SERVICIOS"/>
    <n v="125000522"/>
    <s v="29,104.00"/>
    <n v="29104"/>
    <n v="29104"/>
    <n v="3012882"/>
    <s v="0,966%"/>
    <s v="13-01-01-DT"/>
    <s v="44-02-00"/>
    <n v="125000522"/>
    <n v="264922"/>
    <s v="NIT"/>
    <x v="332"/>
    <s v="SYNLAB COLOMBIA S.A.S"/>
    <s v="NIT"/>
    <s v="899999061"/>
    <s v="BOGOTA DISTRITO CAPITAL"/>
    <s v="NO"/>
    <m/>
  </r>
  <r>
    <s v="PAG047"/>
    <s v="Pago de ordenes de pago por tipo de moneda y con medio de pago Abono en cuenta."/>
    <s v="2022-05-13 00:00:00"/>
    <s v="2-01-05-01-01-03-05"/>
    <s v="RETENCION ICA COMERCIAL SERVICIOS DEMÁS ACTIVIDADES DE SERVICIOS"/>
    <n v="127547922"/>
    <s v="23,509.00"/>
    <n v="23509"/>
    <n v="23509"/>
    <n v="3069000"/>
    <s v="0,766%"/>
    <s v="13-01-01-DT"/>
    <s v="44-02-00"/>
    <n v="127547922"/>
    <n v="284822"/>
    <s v="Cédula de Ciudadanía"/>
    <x v="333"/>
    <s v="PAULA VASQUEZ SALAZAR"/>
    <s v="NIT"/>
    <s v="899999061"/>
    <s v="BOGOTA DISTRITO CAPITAL"/>
    <s v="NO"/>
    <m/>
  </r>
  <r>
    <s v="PAG047"/>
    <s v="Pago de ordenes de pago por tipo de moneda y con medio de pago Abono en cuenta."/>
    <s v="2022-05-13 00:00:00"/>
    <s v="2-01-05-01-01-03-05"/>
    <s v="RETENCION ICA COMERCIAL SERVICIOS DEMÁS ACTIVIDADES DE SERVICIOS"/>
    <n v="127709122"/>
    <s v="39,181.00"/>
    <n v="39181"/>
    <n v="39181"/>
    <n v="5115000"/>
    <s v="0,766%"/>
    <s v="13-01-01-DT"/>
    <s v="44-02-00"/>
    <n v="127709122"/>
    <n v="285022"/>
    <s v="Cédula de Ciudadanía"/>
    <x v="334"/>
    <s v="TATIANA MENDEZ GIL"/>
    <s v="NIT"/>
    <s v="899999061"/>
    <s v="BOGOTA DISTRITO CAPITAL"/>
    <s v="NO"/>
    <m/>
  </r>
  <r>
    <s v="PAG047"/>
    <s v="Pago de ordenes de pago por tipo de moneda y con medio de pago Abono en cuenta."/>
    <s v="2022-05-13 00:00:00"/>
    <s v="2-01-05-01-01-03-05"/>
    <s v="RETENCION ICA COMERCIAL SERVICIOS DEMÁS ACTIVIDADES DE SERVICIOS"/>
    <n v="127398522"/>
    <s v="17,291.00"/>
    <n v="17291"/>
    <n v="17291"/>
    <n v="1790000"/>
    <s v="0,966%"/>
    <s v="13-01-01-DT"/>
    <s v="44-02-00"/>
    <n v="127398522"/>
    <n v="277822"/>
    <s v="Cédula de Ciudadanía"/>
    <x v="308"/>
    <s v="ESTEBAN GAVIRIA GARCIA"/>
    <s v="NIT"/>
    <s v="899999061"/>
    <s v="BOGOTA DISTRITO CAPITAL"/>
    <s v="NO"/>
    <m/>
  </r>
  <r>
    <s v="PAG047"/>
    <s v="Pago de ordenes de pago por tipo de moneda y con medio de pago Abono en cuenta."/>
    <s v="2022-05-13 00:00:00"/>
    <s v="2-01-05-01-01-03-05"/>
    <s v="RETENCION ICA COMERCIAL SERVICIOS DEMÁS ACTIVIDADES DE SERVICIOS"/>
    <n v="127276922"/>
    <s v="58,768.00"/>
    <n v="58768"/>
    <n v="58768"/>
    <n v="7672000"/>
    <s v="0,766%"/>
    <s v="13-01-01-DT"/>
    <s v="44-02-00"/>
    <n v="127276922"/>
    <n v="283422"/>
    <s v="Cédula de Ciudadanía"/>
    <x v="335"/>
    <s v="JUAN TORO SANCHEZ"/>
    <s v="NIT"/>
    <s v="899999061"/>
    <s v="BOGOTA DISTRITO CAPITAL"/>
    <s v="NO"/>
    <m/>
  </r>
  <r>
    <s v="PAG047"/>
    <s v="Pago de ordenes de pago por tipo de moneda y con medio de pago Abono en cuenta."/>
    <s v="2022-05-13 00:00:00"/>
    <s v="2-01-05-01-01-03-05"/>
    <s v="RETENCION ICA COMERCIAL SERVICIOS DEMÁS ACTIVIDADES DE SERVICIOS"/>
    <n v="127232722"/>
    <s v="23,302.00"/>
    <n v="23302"/>
    <n v="23302"/>
    <n v="3042000"/>
    <s v="0,766%"/>
    <s v="13-01-01-DT"/>
    <s v="44-02-00"/>
    <n v="127232722"/>
    <n v="283022"/>
    <s v="Cédula de Ciudadanía"/>
    <x v="336"/>
    <s v="ALISSON ANGARITA PINTO"/>
    <s v="NIT"/>
    <s v="899999061"/>
    <s v="BOGOTA DISTRITO CAPITAL"/>
    <s v="NO"/>
    <m/>
  </r>
  <r>
    <s v="PAG047"/>
    <s v="Pago de ordenes de pago por tipo de moneda y con medio de pago Abono en cuenta."/>
    <s v="2022-05-13 00:00:00"/>
    <s v="2-01-05-01-01-03-05"/>
    <s v="RETENCION ICA COMERCIAL SERVICIOS DEMÁS ACTIVIDADES DE SERVICIOS"/>
    <n v="127410122"/>
    <s v="20,422.00"/>
    <n v="20422"/>
    <n v="20422"/>
    <n v="2666000"/>
    <s v="0,766%"/>
    <s v="13-01-01-DT"/>
    <s v="44-02-00"/>
    <n v="127410122"/>
    <n v="283822"/>
    <s v="Cédula de Ciudadanía"/>
    <x v="337"/>
    <s v="ANDREA MONTENEGRO MORAN"/>
    <s v="NIT"/>
    <s v="899999061"/>
    <s v="BOGOTA DISTRITO CAPITAL"/>
    <s v="NO"/>
    <m/>
  </r>
  <r>
    <s v="PAG047"/>
    <s v="Pago de ordenes de pago por tipo de moneda y con medio de pago Abono en cuenta."/>
    <s v="2022-05-13 00:00:00"/>
    <s v="2-01-05-01-01-03-05"/>
    <s v="RETENCION ICA COMERCIAL SERVICIOS DEMÁS ACTIVIDADES DE SERVICIOS"/>
    <n v="127428722"/>
    <s v="55,973.00"/>
    <n v="55973"/>
    <n v="55973"/>
    <n v="5070000"/>
    <s v="1,104%"/>
    <s v="13-01-01-DT"/>
    <s v="44-02-00"/>
    <n v="127428722"/>
    <n v="284222"/>
    <s v="Cédula de Ciudadanía"/>
    <x v="338"/>
    <s v="NICOLAS SADOVNIK GALLEGO"/>
    <s v="NIT"/>
    <s v="899999061"/>
    <s v="BOGOTA DISTRITO CAPITAL"/>
    <s v="NO"/>
    <m/>
  </r>
  <r>
    <s v="PAG047"/>
    <s v="Pago de ordenes de pago por tipo de moneda y con medio de pago Abono en cuenta."/>
    <s v="2022-05-13 00:00:00"/>
    <s v="2-01-05-01-01-03-05"/>
    <s v="RETENCION ICA COMERCIAL SERVICIOS DEMÁS ACTIVIDADES DE SERVICIOS"/>
    <n v="127090922"/>
    <s v="87,525.00"/>
    <n v="87525"/>
    <n v="87525"/>
    <n v="7928000"/>
    <s v="1,104%"/>
    <s v="13-01-01-DT"/>
    <s v="44-02-00"/>
    <n v="127090922"/>
    <n v="278622"/>
    <s v="Cédula de Ciudadanía"/>
    <x v="339"/>
    <s v="JUAN RUIZ OSORIO"/>
    <s v="NIT"/>
    <s v="899999061"/>
    <s v="BOGOTA DISTRITO CAPITAL"/>
    <s v="NO"/>
    <m/>
  </r>
  <r>
    <s v="PAG047"/>
    <s v="Pago de ordenes de pago por tipo de moneda y con medio de pago Abono en cuenta."/>
    <s v="2022-05-13 00:00:00"/>
    <s v="2-01-05-01-01-03-05"/>
    <s v="RETENCION ICA COMERCIAL SERVICIOS DEMÁS ACTIVIDADES DE SERVICIOS"/>
    <n v="127932722"/>
    <s v="58,768.00"/>
    <n v="58768"/>
    <n v="58768"/>
    <n v="7672000"/>
    <s v="0,766%"/>
    <s v="13-01-01-DT"/>
    <s v="44-02-00"/>
    <n v="127932722"/>
    <n v="285522"/>
    <s v="Cédula de Ciudadanía"/>
    <x v="23"/>
    <s v="JORGE MOLANO MARTINEZ"/>
    <s v="NIT"/>
    <s v="899999061"/>
    <s v="BOGOTA DISTRITO CAPITAL"/>
    <s v="NO"/>
    <m/>
  </r>
  <r>
    <s v="PAG047"/>
    <s v="Pago de ordenes de pago por tipo de moneda y con medio de pago Abono en cuenta."/>
    <s v="2022-05-13 00:00:00"/>
    <s v="2-01-05-01-01-03-05"/>
    <s v="RETENCION ICA COMERCIAL SERVICIOS DEMÁS ACTIVIDADES DE SERVICIOS"/>
    <n v="127226222"/>
    <s v="29,647.00"/>
    <n v="29647"/>
    <n v="29647"/>
    <n v="3069000"/>
    <s v="0,966%"/>
    <s v="13-01-01-DT"/>
    <s v="44-02-00"/>
    <n v="127226222"/>
    <n v="282922"/>
    <s v="Cédula de Ciudadanía"/>
    <x v="340"/>
    <s v="YELIANA TORRES MEDINA"/>
    <s v="NIT"/>
    <s v="899999061"/>
    <s v="BOGOTA DISTRITO CAPITAL"/>
    <s v="NO"/>
    <m/>
  </r>
  <r>
    <s v="PAG047"/>
    <s v="Pago de ordenes de pago por tipo de moneda y con medio de pago Abono en cuenta."/>
    <s v="2022-05-13 00:00:00"/>
    <s v="2-01-05-01-01-03-05"/>
    <s v="RETENCION ICA COMERCIAL SERVICIOS DEMÁS ACTIVIDADES DE SERVICIOS"/>
    <n v="127278622"/>
    <s v="58,768.00"/>
    <n v="58768"/>
    <n v="58768"/>
    <n v="7672000"/>
    <s v="0,766%"/>
    <s v="13-01-01-DT"/>
    <s v="44-02-00"/>
    <n v="127278622"/>
    <n v="284122"/>
    <s v="Cédula de Ciudadanía"/>
    <x v="341"/>
    <s v="CARLOS SANTACRUZ ZAMBRANO"/>
    <s v="NIT"/>
    <s v="899999061"/>
    <s v="BOGOTA DISTRITO CAPITAL"/>
    <s v="NO"/>
    <m/>
  </r>
  <r>
    <s v="PAG047"/>
    <s v="Pago de ordenes de pago por tipo de moneda y con medio de pago Abono en cuenta."/>
    <s v="2022-05-13 00:00:00"/>
    <s v="2-01-05-01-01-03-05"/>
    <s v="RETENCION ICA COMERCIAL SERVICIOS DEMÁS ACTIVIDADES DE SERVICIOS"/>
    <n v="127290322"/>
    <s v="23,509.00"/>
    <n v="23509"/>
    <n v="23509"/>
    <n v="3069000"/>
    <s v="0,766%"/>
    <s v="13-01-01-DT"/>
    <s v="44-02-00"/>
    <n v="127290322"/>
    <n v="284522"/>
    <s v="Cédula de Ciudadanía"/>
    <x v="342"/>
    <s v="JUAN PEREZ CAMACHO"/>
    <s v="NIT"/>
    <s v="899999061"/>
    <s v="BOGOTA DISTRITO CAPITAL"/>
    <s v="NO"/>
    <m/>
  </r>
  <r>
    <s v="PAG047"/>
    <s v="Pago de ordenes de pago por tipo de moneda y con medio de pago Abono en cuenta."/>
    <s v="2022-05-13 00:00:00"/>
    <s v="2-01-05-01-01-03-05"/>
    <s v="RETENCION ICA COMERCIAL SERVICIOS DEMÁS ACTIVIDADES DE SERVICIOS"/>
    <n v="127286122"/>
    <s v="31,345.00"/>
    <n v="31345"/>
    <n v="31345"/>
    <n v="4092000"/>
    <s v="0,766%"/>
    <s v="13-01-01-DT"/>
    <s v="44-02-00"/>
    <n v="127286122"/>
    <n v="283522"/>
    <s v="Cédula de Ciudadanía"/>
    <x v="343"/>
    <s v="DANIEL MORENO SANDOVAL"/>
    <s v="NIT"/>
    <s v="899999061"/>
    <s v="BOGOTA DISTRITO CAPITAL"/>
    <s v="NO"/>
    <m/>
  </r>
  <r>
    <s v="PAG047"/>
    <s v="Pago de ordenes de pago por tipo de moneda y con medio de pago Abono en cuenta."/>
    <s v="2022-05-13 00:00:00"/>
    <s v="2-01-05-01-01-03-05"/>
    <s v="RETENCION ICA COMERCIAL SERVICIOS DEMÁS ACTIVIDADES DE SERVICIOS"/>
    <n v="127684422"/>
    <s v="29,647.00"/>
    <n v="29647"/>
    <n v="29647"/>
    <n v="3069000"/>
    <s v="0,966%"/>
    <s v="13-01-01-DT"/>
    <s v="44-02-00"/>
    <n v="127684422"/>
    <n v="284722"/>
    <s v="Cédula de Ciudadanía"/>
    <x v="344"/>
    <s v="DANIELLA TAMAYO CORREA"/>
    <s v="NIT"/>
    <s v="899999061"/>
    <s v="BOGOTA DISTRITO CAPITAL"/>
    <s v="NO"/>
    <m/>
  </r>
  <r>
    <s v="PAG047"/>
    <s v="Pago de ordenes de pago por tipo de moneda y con medio de pago Abono en cuenta."/>
    <s v="2022-05-13 00:00:00"/>
    <s v="2-01-05-01-01-03-05"/>
    <s v="RETENCION ICA COMERCIAL SERVICIOS DEMÁS ACTIVIDADES DE SERVICIOS"/>
    <n v="128117822"/>
    <s v="101,403.00"/>
    <n v="101403"/>
    <n v="101403"/>
    <n v="13238000"/>
    <s v="0,766%"/>
    <s v="13-01-01-DT"/>
    <s v="44-02-00"/>
    <n v="128117822"/>
    <n v="285722"/>
    <s v="Cédula de Ciudadanía"/>
    <x v="345"/>
    <s v="ELBA DURAN ALFONSO"/>
    <s v="NIT"/>
    <s v="899999061"/>
    <s v="BOGOTA DISTRITO CAPITAL"/>
    <s v="NO"/>
    <m/>
  </r>
  <r>
    <s v="PAG047"/>
    <s v="Pago de ordenes de pago por tipo de moneda y con medio de pago Abono en cuenta."/>
    <s v="2022-05-13 00:00:00"/>
    <s v="2-01-05-01-01-03-05"/>
    <s v="RETENCION ICA COMERCIAL SERVICIOS DEMÁS ACTIVIDADES DE SERVICIOS"/>
    <n v="127235222"/>
    <s v="39,529.00"/>
    <n v="39529"/>
    <n v="39529"/>
    <n v="4092000"/>
    <s v="0,966%"/>
    <s v="13-01-01-DT"/>
    <s v="44-02-00"/>
    <n v="127235222"/>
    <n v="283122"/>
    <s v="Cédula de Ciudadanía"/>
    <x v="346"/>
    <s v="JESSICA BARRIOS NAVARRO"/>
    <s v="NIT"/>
    <s v="899999061"/>
    <s v="BOGOTA DISTRITO CAPITAL"/>
    <s v="NO"/>
    <m/>
  </r>
  <r>
    <s v="PAG047"/>
    <s v="Pago de ordenes de pago por tipo de moneda y con medio de pago Abono en cuenta."/>
    <s v="2022-05-13 00:00:00"/>
    <s v="2-01-05-01-01-03-05"/>
    <s v="RETENCION ICA COMERCIAL SERVICIOS DEMÁS ACTIVIDADES DE SERVICIOS"/>
    <n v="127699822"/>
    <s v="74,103.00"/>
    <n v="74103"/>
    <n v="74103"/>
    <n v="9674000"/>
    <s v="0,766%"/>
    <s v="13-01-01-DT"/>
    <s v="44-02-00"/>
    <n v="127699822"/>
    <n v="285222"/>
    <s v="Cédula de Ciudadanía"/>
    <x v="347"/>
    <s v="CLARA BELTRAN HERRERA"/>
    <s v="NIT"/>
    <s v="899999061"/>
    <s v="BOGOTA DISTRITO CAPITAL"/>
    <s v="NO"/>
    <m/>
  </r>
  <r>
    <s v="PAG047"/>
    <s v="Pago de ordenes de pago por tipo de moneda y con medio de pago Abono en cuenta."/>
    <s v="2022-05-13 00:00:00"/>
    <s v="2-01-05-01-01-03-05"/>
    <s v="RETENCION ICA COMERCIAL SERVICIOS DEMÁS ACTIVIDADES DE SERVICIOS"/>
    <n v="127140322"/>
    <s v="49,411.00"/>
    <n v="49411"/>
    <n v="49411"/>
    <n v="5115000"/>
    <s v="0,966%"/>
    <s v="13-01-01-DT"/>
    <s v="44-02-00"/>
    <n v="127140322"/>
    <n v="281722"/>
    <s v="Cédula de Ciudadanía"/>
    <x v="348"/>
    <s v="RUGELES DE NARVAEZ"/>
    <s v="NIT"/>
    <s v="899999061"/>
    <s v="BOGOTA DISTRITO CAPITAL"/>
    <s v="NO"/>
    <m/>
  </r>
  <r>
    <s v="PAG047"/>
    <s v="Pago de ordenes de pago por tipo de moneda y con medio de pago Abono en cuenta."/>
    <s v="2022-05-13 00:00:00"/>
    <s v="2-01-05-01-01-03-05"/>
    <s v="RETENCION ICA COMERCIAL SERVICIOS DEMÁS ACTIVIDADES DE SERVICIOS"/>
    <n v="127395922"/>
    <s v="58,768.00"/>
    <n v="58768"/>
    <n v="58768"/>
    <n v="7672000"/>
    <s v="0,766%"/>
    <s v="13-01-01-DT"/>
    <s v="44-02-00"/>
    <n v="127395922"/>
    <n v="283622"/>
    <s v="Cédula de Ciudadanía"/>
    <x v="349"/>
    <s v="DAIANA TORRES NÚÑEZ"/>
    <s v="NIT"/>
    <s v="899999061"/>
    <s v="BOGOTA DISTRITO CAPITAL"/>
    <s v="NO"/>
    <m/>
  </r>
  <r>
    <s v="PAG047"/>
    <s v="Pago de ordenes de pago por tipo de moneda y con medio de pago Abono en cuenta."/>
    <s v="2022-05-13 00:00:00"/>
    <s v="2-01-05-01-01-03-05"/>
    <s v="RETENCION ICA COMERCIAL SERVICIOS DEMÁS ACTIVIDADES DE SERVICIOS"/>
    <n v="127511422"/>
    <s v="67,764.00"/>
    <n v="67764"/>
    <n v="67764"/>
    <n v="6138000"/>
    <s v="1,104%"/>
    <s v="13-01-01-DT"/>
    <s v="44-02-00"/>
    <n v="127511422"/>
    <n v="284022"/>
    <s v="Cédula de Ciudadanía"/>
    <x v="350"/>
    <s v="ALEXANDRA CHAVEZ LONDOÑO"/>
    <s v="NIT"/>
    <s v="899999061"/>
    <s v="BOGOTA DISTRITO CAPITAL"/>
    <s v="NO"/>
    <m/>
  </r>
  <r>
    <s v="PAG047"/>
    <s v="Pago de ordenes de pago por tipo de moneda y con medio de pago Abono en cuenta."/>
    <s v="2022-05-16 00:00:00"/>
    <s v="2-01-05-01-01-03-05"/>
    <s v="RETENCION ICA COMERCIAL SERVICIOS DEMÁS ACTIVIDADES DE SERVICIOS"/>
    <n v="128989722"/>
    <s v="20,576.00"/>
    <n v="20576"/>
    <n v="20576"/>
    <n v="2130000"/>
    <s v="0,966%"/>
    <s v="13-01-01-DT"/>
    <s v="44-02-00"/>
    <n v="128989722"/>
    <n v="286322"/>
    <s v="Cédula de Ciudadanía"/>
    <x v="351"/>
    <s v="LAURA ZAMBRANO MONROY"/>
    <s v="NIT"/>
    <s v="899999061"/>
    <s v="BOGOTA DISTRITO CAPITAL"/>
    <s v="NO"/>
    <m/>
  </r>
  <r>
    <s v="PAG047"/>
    <s v="Pago de ordenes de pago por tipo de moneda y con medio de pago Abono en cuenta."/>
    <s v="2022-05-16 00:00:00"/>
    <s v="2-01-05-01-01-03-05"/>
    <s v="RETENCION ICA COMERCIAL SERVICIOS DEMÁS ACTIVIDADES DE SERVICIOS"/>
    <n v="128998222"/>
    <s v="63,164.00"/>
    <n v="63164"/>
    <n v="63164"/>
    <n v="8246000"/>
    <s v="0,766%"/>
    <s v="13-01-01-DT"/>
    <s v="44-02-00"/>
    <n v="128998222"/>
    <n v="287122"/>
    <s v="Cédula de Ciudadanía"/>
    <x v="352"/>
    <s v="JANNETH LOZANO BUSTOS"/>
    <s v="NIT"/>
    <s v="899999061"/>
    <s v="BOGOTA DISTRITO CAPITAL"/>
    <s v="NO"/>
    <m/>
  </r>
  <r>
    <s v="PAG047"/>
    <s v="Pago de ordenes de pago por tipo de moneda y con medio de pago Abono en cuenta."/>
    <s v="2022-05-16 00:00:00"/>
    <s v="2-01-05-01-01-03-05"/>
    <s v="RETENCION ICA COMERCIAL SERVICIOS DEMÁS ACTIVIDADES DE SERVICIOS"/>
    <n v="129097422"/>
    <s v="107,055.00"/>
    <n v="107055"/>
    <n v="107055"/>
    <n v="9697000"/>
    <s v="1,104%"/>
    <s v="13-01-01-DT"/>
    <s v="44-02-00"/>
    <n v="129097422"/>
    <n v="287522"/>
    <s v="Cédula de Ciudadanía"/>
    <x v="353"/>
    <s v="ALVARO CARDONA GOMEZ"/>
    <s v="NIT"/>
    <s v="899999061"/>
    <s v="BOGOTA DISTRITO CAPITAL"/>
    <s v="NO"/>
    <m/>
  </r>
  <r>
    <s v="PAG047"/>
    <s v="Pago de ordenes de pago por tipo de moneda y con medio de pago Abono en cuenta."/>
    <s v="2022-05-16 00:00:00"/>
    <s v="2-01-05-01-01-03-05"/>
    <s v="RETENCION ICA COMERCIAL SERVICIOS DEMÁS ACTIVIDADES DE SERVICIOS"/>
    <n v="129114922"/>
    <s v="17,040.00"/>
    <n v="17040"/>
    <n v="17040"/>
    <n v="1764000"/>
    <s v="0,966%"/>
    <s v="13-01-01-DT"/>
    <s v="44-02-00"/>
    <n v="129114922"/>
    <n v="287322"/>
    <s v="NIT"/>
    <x v="354"/>
    <s v="EQUIPOS BANCARIOS SEGURIT SAS"/>
    <s v="NIT"/>
    <s v="899999061"/>
    <s v="BOGOTA DISTRITO CAPITAL"/>
    <s v="NO"/>
    <m/>
  </r>
  <r>
    <s v="PAG047"/>
    <s v="Pago de ordenes de pago por tipo de moneda y con medio de pago Abono en cuenta."/>
    <s v="2022-05-16 00:00:00"/>
    <s v="2-01-05-01-01-03-05"/>
    <s v="RETENCION ICA COMERCIAL SERVICIOS DEMÁS ACTIVIDADES DE SERVICIOS"/>
    <n v="129101322"/>
    <s v="58,905.00"/>
    <n v="58905"/>
    <n v="58905"/>
    <n v="7690000"/>
    <s v="0,766%"/>
    <s v="13-01-01-DT"/>
    <s v="44-02-00"/>
    <n v="129101322"/>
    <n v="287622"/>
    <s v="Cédula de Ciudadanía"/>
    <x v="355"/>
    <s v="PAULA MORENO PINZON"/>
    <s v="NIT"/>
    <s v="899999061"/>
    <s v="BOGOTA DISTRITO CAPITAL"/>
    <s v="NO"/>
    <m/>
  </r>
  <r>
    <s v="PAG047"/>
    <s v="Pago de ordenes de pago por tipo de moneda y con medio de pago Abono en cuenta."/>
    <s v="2022-05-16 00:00:00"/>
    <s v="2-01-05-01-01-03-05"/>
    <s v="RETENCION ICA COMERCIAL SERVICIOS DEMÁS ACTIVIDADES DE SERVICIOS"/>
    <n v="129518422"/>
    <s v="58,768.00"/>
    <n v="58768"/>
    <n v="58768"/>
    <n v="7672000"/>
    <s v="0,766%"/>
    <s v="13-01-01-DT"/>
    <s v="44-02-00"/>
    <n v="129518422"/>
    <n v="289822"/>
    <s v="Cédula de Ciudadanía"/>
    <x v="26"/>
    <s v="MONICA AMIRA LOPEZ LEON"/>
    <s v="NIT"/>
    <s v="899999061"/>
    <s v="BOGOTA DISTRITO CAPITAL"/>
    <s v="NO"/>
    <m/>
  </r>
  <r>
    <s v="PAG047"/>
    <s v="Pago de ordenes de pago por tipo de moneda y con medio de pago Abono en cuenta."/>
    <s v="2022-05-16 00:00:00"/>
    <s v="2-01-05-01-01-03-05"/>
    <s v="RETENCION ICA COMERCIAL SERVICIOS DEMÁS ACTIVIDADES DE SERVICIOS"/>
    <n v="128994122"/>
    <s v="23,509.00"/>
    <n v="23509"/>
    <n v="23509"/>
    <n v="3069000"/>
    <s v="0,766%"/>
    <s v="13-01-01-DT"/>
    <s v="44-02-00"/>
    <n v="128994122"/>
    <n v="287022"/>
    <s v="Cédula de Ciudadanía"/>
    <x v="356"/>
    <s v="JULIAN PEÑA AGUDELO"/>
    <s v="NIT"/>
    <s v="899999061"/>
    <s v="BOGOTA DISTRITO CAPITAL"/>
    <s v="NO"/>
    <m/>
  </r>
  <r>
    <s v="PAG047"/>
    <s v="Pago de ordenes de pago por tipo de moneda y con medio de pago Abono en cuenta."/>
    <s v="2022-05-16 00:00:00"/>
    <s v="2-01-05-01-01-03-05"/>
    <s v="RETENCION ICA COMERCIAL SERVICIOS DEMÁS ACTIVIDADES DE SERVICIOS"/>
    <n v="129003322"/>
    <s v="74,112.00"/>
    <n v="74112"/>
    <n v="74112"/>
    <n v="7672000"/>
    <s v="0,966%"/>
    <s v="13-01-01-DT"/>
    <s v="44-02-00"/>
    <n v="129003322"/>
    <n v="287222"/>
    <s v="Cédula de Ciudadanía"/>
    <x v="357"/>
    <s v="PEDRO BALLESTEROS RIVEROS"/>
    <s v="NIT"/>
    <s v="899999061"/>
    <s v="BOGOTA DISTRITO CAPITAL"/>
    <s v="NO"/>
    <m/>
  </r>
  <r>
    <s v="PAG047"/>
    <s v="Pago de ordenes de pago por tipo de moneda y con medio de pago Abono en cuenta."/>
    <s v="2022-05-16 00:00:00"/>
    <s v="2-01-05-01-01-03-05"/>
    <s v="RETENCION ICA COMERCIAL SERVICIOS DEMÁS ACTIVIDADES DE SERVICIOS"/>
    <n v="129108222"/>
    <s v="23,509.00"/>
    <n v="23509"/>
    <n v="23509"/>
    <n v="3069000"/>
    <s v="0,766%"/>
    <s v="13-01-01-DT"/>
    <s v="44-02-00"/>
    <n v="129108222"/>
    <n v="287422"/>
    <s v="Cédula de Ciudadanía"/>
    <x v="358"/>
    <s v="CAMILO RODRIGUEZ FONSECA"/>
    <s v="NIT"/>
    <s v="899999061"/>
    <s v="BOGOTA DISTRITO CAPITAL"/>
    <s v="NO"/>
    <m/>
  </r>
  <r>
    <s v="PAG047"/>
    <s v="Pago de ordenes de pago por tipo de moneda y con medio de pago Abono en cuenta."/>
    <s v="2022-05-16 00:00:00"/>
    <s v="2-01-05-01-01-03-05"/>
    <s v="RETENCION ICA COMERCIAL SERVICIOS DEMÁS ACTIVIDADES DE SERVICIOS"/>
    <n v="129105522"/>
    <s v="18,024.00"/>
    <n v="18024"/>
    <n v="18024"/>
    <n v="2353000"/>
    <s v="0,766%"/>
    <s v="13-01-01-DT"/>
    <s v="44-02-00"/>
    <n v="129105522"/>
    <n v="288022"/>
    <s v="Cédula de Ciudadanía"/>
    <x v="359"/>
    <s v="JOHN NARVAEZ"/>
    <s v="NIT"/>
    <s v="899999061"/>
    <s v="BOGOTA DISTRITO CAPITAL"/>
    <s v="NO"/>
    <m/>
  </r>
  <r>
    <s v="PAG047"/>
    <s v="Pago de ordenes de pago por tipo de moneda y con medio de pago Abono en cuenta."/>
    <s v="2022-05-16 00:00:00"/>
    <s v="2-01-05-01-01-03-05"/>
    <s v="RETENCION ICA COMERCIAL SERVICIOS DEMÁS ACTIVIDADES DE SERVICIOS"/>
    <n v="129488522"/>
    <s v="16,454.00"/>
    <n v="16454"/>
    <n v="16454"/>
    <n v="2148000"/>
    <s v="0,766%"/>
    <s v="13-01-01-DT"/>
    <s v="44-02-00"/>
    <n v="129488522"/>
    <n v="284422"/>
    <s v="Cédula de Ciudadanía"/>
    <x v="360"/>
    <s v="CRISTIAN BARRERA ROBAYO"/>
    <s v="NIT"/>
    <s v="899999061"/>
    <s v="BOGOTA DISTRITO CAPITAL"/>
    <s v="NO"/>
    <m/>
  </r>
  <r>
    <s v="PAG047"/>
    <s v="Pago de ordenes de pago por tipo de moneda y con medio de pago Abono en cuenta."/>
    <s v="2022-05-17 00:00:00"/>
    <s v="2-01-05-01-01-03-05"/>
    <s v="RETENCION ICA COMERCIAL SERVICIOS DEMÁS ACTIVIDADES DE SERVICIOS"/>
    <n v="130774522"/>
    <s v="79,783.00"/>
    <n v="79783"/>
    <n v="79783"/>
    <n v="10415518"/>
    <s v="0,766%"/>
    <s v="13-01-01-DT"/>
    <s v="44-02-00"/>
    <n v="130774522"/>
    <n v="291222"/>
    <s v="Cédula de Ciudadanía"/>
    <x v="361"/>
    <s v="YULIANA VELEZ GUZMAN"/>
    <s v="NIT"/>
    <s v="899999061"/>
    <s v="BOGOTA DISTRITO CAPITAL"/>
    <s v="NO"/>
    <m/>
  </r>
  <r>
    <s v="PAG047"/>
    <s v="Pago de ordenes de pago por tipo de moneda y con medio de pago Abono en cuenta."/>
    <s v="2022-05-17 00:00:00"/>
    <s v="2-01-05-01-01-03-05"/>
    <s v="RETENCION ICA COMERCIAL SERVICIOS DEMÁS ACTIVIDADES DE SERVICIOS"/>
    <n v="130207822"/>
    <s v="85,057.00"/>
    <n v="85057"/>
    <n v="85057"/>
    <n v="11104000"/>
    <s v="0,766%"/>
    <s v="13-01-01-DT"/>
    <s v="44-02-00"/>
    <n v="130207822"/>
    <n v="290822"/>
    <s v="Cédula de Ciudadanía"/>
    <x v="330"/>
    <s v="IRIS MARIN ORTIZ"/>
    <s v="NIT"/>
    <s v="899999061"/>
    <s v="BOGOTA DISTRITO CAPITAL"/>
    <s v="NO"/>
    <m/>
  </r>
  <r>
    <s v="PAG047"/>
    <s v="Pago de ordenes de pago por tipo de moneda y con medio de pago Abono en cuenta."/>
    <s v="2022-05-17 00:00:00"/>
    <s v="2-01-05-01-01-03-05"/>
    <s v="RETENCION ICA COMERCIAL SERVICIOS DEMÁS ACTIVIDADES DE SERVICIOS"/>
    <n v="130245222"/>
    <s v="208,495.00"/>
    <n v="208495"/>
    <n v="208495"/>
    <n v="21583324"/>
    <s v="0,966%"/>
    <s v="13-01-01-DT"/>
    <s v="44-02-00"/>
    <n v="130245222"/>
    <n v="289722"/>
    <s v="NIT"/>
    <x v="362"/>
    <s v="SUBATOURS SAS"/>
    <s v="NIT"/>
    <s v="899999061"/>
    <s v="BOGOTA DISTRITO CAPITAL"/>
    <s v="NO"/>
    <m/>
  </r>
  <r>
    <s v="PAG047"/>
    <s v="Pago de ordenes de pago por tipo de moneda y con medio de pago Abono en cuenta."/>
    <s v="2022-05-17 00:00:00"/>
    <s v="2-01-05-01-01-03-05"/>
    <s v="RETENCION ICA COMERCIAL SERVICIOS DEMÁS ACTIVIDADES DE SERVICIOS"/>
    <n v="130587722"/>
    <s v="18,616.00"/>
    <n v="18616"/>
    <n v="18616"/>
    <n v="2430288"/>
    <s v="0,766%"/>
    <s v="13-01-01-DT"/>
    <s v="44-02-00"/>
    <n v="130587722"/>
    <n v="292022"/>
    <s v="Cédula de Ciudadanía"/>
    <x v="363"/>
    <s v="MARIA COTE ACOSTA"/>
    <s v="NIT"/>
    <s v="899999061"/>
    <s v="BOGOTA DISTRITO CAPITAL"/>
    <s v="NO"/>
    <m/>
  </r>
  <r>
    <s v="PAG047"/>
    <s v="Pago de ordenes de pago por tipo de moneda y con medio de pago Abono en cuenta."/>
    <s v="2022-05-17 00:00:00"/>
    <s v="2-01-05-01-01-03-05"/>
    <s v="RETENCION ICA COMERCIAL SERVICIOS DEMÁS ACTIVIDADES DE SERVICIOS"/>
    <n v="130200722"/>
    <s v="58,768.00"/>
    <n v="58768"/>
    <n v="58768"/>
    <n v="7672000"/>
    <s v="0,766%"/>
    <s v="13-01-01-DT"/>
    <s v="44-02-00"/>
    <n v="130200722"/>
    <n v="291022"/>
    <s v="Cédula de Ciudadanía"/>
    <x v="364"/>
    <s v="NANCY MACIAS AYALA"/>
    <s v="NIT"/>
    <s v="899999061"/>
    <s v="BOGOTA DISTRITO CAPITAL"/>
    <s v="NO"/>
    <m/>
  </r>
  <r>
    <s v="PAG047"/>
    <s v="Pago de ordenes de pago por tipo de moneda y con medio de pago Abono en cuenta."/>
    <s v="2022-05-17 00:00:00"/>
    <s v="2-01-05-01-01-03-05"/>
    <s v="RETENCION ICA COMERCIAL SERVICIOS DEMÁS ACTIVIDADES DE SERVICIOS"/>
    <n v="130609122"/>
    <s v="59,643.00"/>
    <n v="59643"/>
    <n v="59643"/>
    <n v="6174259"/>
    <s v="0,966%"/>
    <s v="13-01-01-DT"/>
    <s v="44-02-00"/>
    <n v="130609122"/>
    <n v="291822"/>
    <s v="NIT"/>
    <x v="365"/>
    <s v="COMPAÑIA DE SERVICIOS Y ADMINISTRACION S A SERDAN S A"/>
    <s v="NIT"/>
    <s v="899999061"/>
    <s v="BOGOTA DISTRITO CAPITAL"/>
    <s v="NO"/>
    <m/>
  </r>
  <r>
    <s v="PAG047"/>
    <s v="Pago de ordenes de pago por tipo de moneda y con medio de pago Abono en cuenta."/>
    <s v="2022-05-17 00:00:00"/>
    <s v="2-01-05-01-01-03-05"/>
    <s v="RETENCION ICA COMERCIAL SERVICIOS DEMÁS ACTIVIDADES DE SERVICIOS"/>
    <n v="130817822"/>
    <s v="74,285.00"/>
    <n v="74285"/>
    <n v="74285"/>
    <n v="7690000"/>
    <s v="0,966%"/>
    <s v="13-01-01-DT"/>
    <s v="44-02-00"/>
    <n v="130817822"/>
    <n v="291422"/>
    <s v="Cédula de Ciudadanía"/>
    <x v="366"/>
    <s v="DAVID RIAÑO VALENCIA"/>
    <s v="NIT"/>
    <s v="899999061"/>
    <s v="BOGOTA DISTRITO CAPITAL"/>
    <s v="NO"/>
    <m/>
  </r>
  <r>
    <s v="PAG047"/>
    <s v="Pago de ordenes de pago por tipo de moneda y con medio de pago Abono en cuenta."/>
    <s v="2022-05-17 00:00:00"/>
    <s v="2-01-05-01-01-03-05"/>
    <s v="RETENCION ICA COMERCIAL SERVICIOS DEMÁS ACTIVIDADES DE SERVICIOS"/>
    <n v="130077322"/>
    <s v="31,414.00"/>
    <n v="31414"/>
    <n v="31414"/>
    <n v="4101000"/>
    <s v="0,766%"/>
    <s v="13-01-01-DT"/>
    <s v="44-02-00"/>
    <n v="130077322"/>
    <n v="288722"/>
    <s v="Cédula de Ciudadanía"/>
    <x v="367"/>
    <s v="MARIA CABRERA COTTE"/>
    <s v="NIT"/>
    <s v="899999061"/>
    <s v="BOGOTA DISTRITO CAPITAL"/>
    <s v="NO"/>
    <m/>
  </r>
  <r>
    <s v="PAG047"/>
    <s v="Pago de ordenes de pago por tipo de moneda y con medio de pago Abono en cuenta."/>
    <s v="2022-05-17 00:00:00"/>
    <s v="2-01-05-01-01-03-05"/>
    <s v="RETENCION ICA COMERCIAL SERVICIOS DEMÁS ACTIVIDADES DE SERVICIOS"/>
    <n v="130833922"/>
    <s v="58,768.00"/>
    <n v="58768"/>
    <n v="58768"/>
    <n v="7672000"/>
    <s v="0,766%"/>
    <s v="13-01-01-DT"/>
    <s v="44-02-00"/>
    <n v="130833922"/>
    <n v="291722"/>
    <s v="Cédula de Ciudadanía"/>
    <x v="368"/>
    <s v="SILVIA AYALA JOYA"/>
    <s v="NIT"/>
    <s v="899999061"/>
    <s v="BOGOTA DISTRITO CAPITAL"/>
    <s v="NO"/>
    <m/>
  </r>
  <r>
    <s v="PAG047"/>
    <s v="Pago de ordenes de pago por tipo de moneda y con medio de pago Abono en cuenta."/>
    <s v="2022-05-17 00:00:00"/>
    <s v="2-01-05-01-01-03-05"/>
    <s v="RETENCION ICA COMERCIAL SERVICIOS DEMÁS ACTIVIDADES DE SERVICIOS"/>
    <n v="130847922"/>
    <s v="66,486.00"/>
    <n v="66486"/>
    <n v="66486"/>
    <n v="8679598"/>
    <s v="0,766%"/>
    <s v="13-01-01-DT"/>
    <s v="44-02-00"/>
    <n v="130847922"/>
    <n v="291922"/>
    <s v="Cédula de Ciudadanía"/>
    <x v="369"/>
    <s v="JOSE QUEVEDO JEREZ"/>
    <s v="NIT"/>
    <s v="899999061"/>
    <s v="BOGOTA DISTRITO CAPITAL"/>
    <s v="NO"/>
    <m/>
  </r>
  <r>
    <s v="PAG047"/>
    <s v="Pago de ordenes de pago por tipo de moneda y con medio de pago Abono en cuenta."/>
    <s v="2022-05-17 00:00:00"/>
    <s v="2-01-05-01-01-03-05"/>
    <s v="RETENCION ICA COMERCIAL SERVICIOS DEMÁS ACTIVIDADES DE SERVICIOS"/>
    <n v="130358222"/>
    <s v="49,527.00"/>
    <n v="49527"/>
    <n v="49527"/>
    <n v="5127000"/>
    <s v="0,966%"/>
    <s v="13-01-01-DT"/>
    <s v="44-02-00"/>
    <n v="130358222"/>
    <n v="290922"/>
    <s v="Cédula de Ciudadanía"/>
    <x v="370"/>
    <s v="JULIÁN VIVAS BANGUERA"/>
    <s v="NIT"/>
    <s v="899999061"/>
    <s v="BOGOTA DISTRITO CAPITAL"/>
    <s v="NO"/>
    <m/>
  </r>
  <r>
    <s v="PAG047"/>
    <s v="Pago de ordenes de pago por tipo de moneda y con medio de pago Abono en cuenta."/>
    <s v="2022-05-17 00:00:00"/>
    <s v="2-01-05-01-01-03-05"/>
    <s v="RETENCION ICA COMERCIAL SERVICIOS DEMÁS ACTIVIDADES DE SERVICIOS"/>
    <n v="130120722"/>
    <s v="58,254.00"/>
    <n v="58254"/>
    <n v="58254"/>
    <n v="7605000"/>
    <s v="0,766%"/>
    <s v="13-01-01-DT"/>
    <s v="44-02-00"/>
    <n v="130120722"/>
    <n v="284922"/>
    <s v="Cédula de Ciudadanía"/>
    <x v="371"/>
    <s v="DANIEL ORTEGA ORTEGA"/>
    <s v="NIT"/>
    <s v="899999061"/>
    <s v="BOGOTA DISTRITO CAPITAL"/>
    <s v="NO"/>
    <m/>
  </r>
  <r>
    <s v="PAG047"/>
    <s v="Pago de ordenes de pago por tipo de moneda y con medio de pago Abono en cuenta."/>
    <s v="2022-05-18 00:00:00"/>
    <s v="2-01-05-01-01-03-05"/>
    <s v="RETENCION ICA COMERCIAL SERVICIOS DEMÁS ACTIVIDADES DE SERVICIOS"/>
    <n v="130452822"/>
    <s v="25,977.00"/>
    <n v="25977"/>
    <n v="25977"/>
    <n v="2353000"/>
    <s v="1,104%"/>
    <s v="13-01-01-DT"/>
    <s v="44-02-00"/>
    <n v="130452822"/>
    <n v="291622"/>
    <s v="Cédula de Ciudadanía"/>
    <x v="372"/>
    <s v="MARIA TORRES GALINDO"/>
    <s v="NIT"/>
    <s v="899999061"/>
    <s v="BOGOTA DISTRITO CAPITAL"/>
    <s v="NO"/>
    <m/>
  </r>
  <r>
    <s v="PAG047"/>
    <s v="Pago de ordenes de pago por tipo de moneda y con medio de pago Abono en cuenta."/>
    <s v="2022-05-18 00:00:00"/>
    <s v="2-01-05-01-01-03-05"/>
    <s v="RETENCION ICA COMERCIAL SERVICIOS DEMÁS ACTIVIDADES DE SERVICIOS"/>
    <n v="131705322"/>
    <s v="31,345.00"/>
    <n v="31345"/>
    <n v="31345"/>
    <n v="4092000"/>
    <s v="0,766%"/>
    <s v="13-01-01-DT"/>
    <s v="44-02-00"/>
    <n v="131705322"/>
    <n v="292322"/>
    <s v="Cédula de Ciudadanía"/>
    <x v="373"/>
    <s v="DAVID ORDOÑEZ NARVAEZ"/>
    <s v="NIT"/>
    <s v="899999061"/>
    <s v="BOGOTA DISTRITO CAPITAL"/>
    <s v="NO"/>
    <m/>
  </r>
  <r>
    <s v="PAG047"/>
    <s v="Pago de ordenes de pago por tipo de moneda y con medio de pago Abono en cuenta."/>
    <s v="2022-05-18 00:00:00"/>
    <s v="2-01-05-01-01-03-05"/>
    <s v="RETENCION ICA COMERCIAL SERVICIOS DEMÁS ACTIVIDADES DE SERVICIOS"/>
    <n v="130434522"/>
    <s v="26,594.00"/>
    <n v="26594"/>
    <n v="26594"/>
    <n v="3471840"/>
    <s v="0,766%"/>
    <s v="13-01-01-DT"/>
    <s v="44-02-00"/>
    <n v="130434522"/>
    <n v="291322"/>
    <s v="Cédula de Ciudadanía"/>
    <x v="374"/>
    <s v="ALEJANDRA CASTAÑO HOYOS"/>
    <s v="NIT"/>
    <s v="899999061"/>
    <s v="BOGOTA DISTRITO CAPITAL"/>
    <s v="NO"/>
    <m/>
  </r>
  <r>
    <s v="PAG047"/>
    <s v="Pago de ordenes de pago por tipo de moneda y con medio de pago Abono en cuenta."/>
    <s v="2022-05-18 00:00:00"/>
    <s v="2-01-05-01-01-03-05"/>
    <s v="RETENCION ICA COMERCIAL SERVICIOS DEMÁS ACTIVIDADES DE SERVICIOS"/>
    <n v="129998922"/>
    <s v="47,017.00"/>
    <n v="47017"/>
    <n v="47017"/>
    <n v="6138000"/>
    <s v="0,766%"/>
    <s v="13-01-01-DT"/>
    <s v="44-02-00"/>
    <n v="129998922"/>
    <n v="290122"/>
    <s v="Cédula de Ciudadanía"/>
    <x v="375"/>
    <s v="DAVID MENDEZ VILLAMIZAR"/>
    <s v="NIT"/>
    <s v="899999061"/>
    <s v="BOGOTA DISTRITO CAPITAL"/>
    <s v="NO"/>
    <m/>
  </r>
  <r>
    <s v="PAG047"/>
    <s v="Pago de ordenes de pago por tipo de moneda y con medio de pago Abono en cuenta."/>
    <s v="2022-05-18 00:00:00"/>
    <s v="2-01-05-01-01-03-05"/>
    <s v="RETENCION ICA COMERCIAL SERVICIOS DEMÁS ACTIVIDADES DE SERVICIOS"/>
    <n v="131765222"/>
    <s v="47,017.00"/>
    <n v="47017"/>
    <n v="47017"/>
    <n v="6138000"/>
    <s v="0,766%"/>
    <s v="13-01-01-DT"/>
    <s v="44-02-00"/>
    <n v="131765222"/>
    <n v="292422"/>
    <s v="Cédula de Ciudadanía"/>
    <x v="376"/>
    <s v="YAMID GONZALES DIAZ"/>
    <s v="NIT"/>
    <s v="899999061"/>
    <s v="BOGOTA DISTRITO CAPITAL"/>
    <s v="NO"/>
    <m/>
  </r>
  <r>
    <s v="PAG047"/>
    <s v="Pago de ordenes de pago por tipo de moneda y con medio de pago Abono en cuenta."/>
    <s v="2022-05-18 00:00:00"/>
    <s v="2-01-05-01-01-03-05"/>
    <s v="RETENCION ICA COMERCIAL SERVICIOS DEMÁS ACTIVIDADES DE SERVICIOS"/>
    <n v="130442022"/>
    <s v="47,124.00"/>
    <n v="47124"/>
    <n v="47124"/>
    <n v="6152000"/>
    <s v="0,766%"/>
    <s v="13-01-01-DT"/>
    <s v="44-02-00"/>
    <n v="130442022"/>
    <n v="291522"/>
    <s v="Cédula de Ciudadanía"/>
    <x v="377"/>
    <s v="FLORA SINISTERRA RUIZ"/>
    <s v="NIT"/>
    <s v="899999061"/>
    <s v="BOGOTA DISTRITO CAPITAL"/>
    <s v="NO"/>
    <m/>
  </r>
  <r>
    <s v="PAG047"/>
    <s v="Pago de ordenes de pago por tipo de moneda y con medio de pago Abono en cuenta."/>
    <s v="2022-05-18 00:00:00"/>
    <s v="2-01-05-01-01-03-05"/>
    <s v="RETENCION ICA COMERCIAL SERVICIOS DEMÁS ACTIVIDADES DE SERVICIOS"/>
    <n v="126217422"/>
    <s v="20,750.00"/>
    <n v="20750"/>
    <n v="20750"/>
    <n v="2148000"/>
    <s v="0,966%"/>
    <s v="13-01-01-DT"/>
    <s v="44-02-00"/>
    <n v="126217422"/>
    <n v="280622"/>
    <s v="Cédula de Ciudadanía"/>
    <x v="378"/>
    <s v="JOSE PINEDA PINEDA"/>
    <s v="NIT"/>
    <s v="899999061"/>
    <s v="BOGOTA DISTRITO CAPITAL"/>
    <s v="NO"/>
    <m/>
  </r>
  <r>
    <s v="PAG047"/>
    <s v="Pago de ordenes de pago por tipo de moneda y con medio de pago Abono en cuenta."/>
    <s v="2022-05-18 00:00:00"/>
    <s v="2-01-05-01-01-03-05"/>
    <s v="RETENCION ICA COMERCIAL SERVICIOS DEMÁS ACTIVIDADES DE SERVICIOS"/>
    <n v="130425822"/>
    <s v="74,285.00"/>
    <n v="74285"/>
    <n v="74285"/>
    <n v="7690000"/>
    <s v="0,966%"/>
    <s v="13-01-01-DT"/>
    <s v="44-02-00"/>
    <n v="130425822"/>
    <n v="290722"/>
    <s v="Cédula de Ciudadanía"/>
    <x v="379"/>
    <s v="MARTHA PABON CASTILLA"/>
    <s v="NIT"/>
    <s v="899999061"/>
    <s v="BOGOTA DISTRITO CAPITAL"/>
    <s v="NO"/>
    <m/>
  </r>
  <r>
    <s v="PAG047"/>
    <s v="Pago de ordenes de pago por tipo de moneda y con medio de pago Abono en cuenta."/>
    <s v="2022-05-18 00:00:00"/>
    <s v="2-01-05-01-01-03-05"/>
    <s v="RETENCION ICA COMERCIAL SERVICIOS DEMÁS ACTIVIDADES DE SERVICIOS"/>
    <n v="132064422"/>
    <s v="58,905.00"/>
    <n v="58905"/>
    <n v="58905"/>
    <n v="7690000"/>
    <s v="0,766%"/>
    <s v="13-01-01-DT"/>
    <s v="44-02-00"/>
    <n v="132064422"/>
    <n v="292222"/>
    <s v="Cédula de Ciudadanía"/>
    <x v="380"/>
    <s v="MARLY MOLINA ALVAREZ"/>
    <s v="NIT"/>
    <s v="899999061"/>
    <s v="BOGOTA DISTRITO CAPITAL"/>
    <s v="NO"/>
    <m/>
  </r>
  <r>
    <s v="PAG047"/>
    <s v="Pago de ordenes de pago por tipo de moneda y con medio de pago Abono en cuenta."/>
    <s v="2022-05-18 00:00:00"/>
    <s v="2-01-05-01-01-03-05"/>
    <s v="RETENCION ICA COMERCIAL SERVICIOS DEMÁS ACTIVIDADES DE SERVICIOS"/>
    <n v="131882322"/>
    <s v="58,768.00"/>
    <n v="58768"/>
    <n v="58768"/>
    <n v="7672000"/>
    <s v="0,766%"/>
    <s v="13-01-01-DT"/>
    <s v="44-02-00"/>
    <n v="131882322"/>
    <n v="292622"/>
    <s v="Cédula de Ciudadanía"/>
    <x v="381"/>
    <s v="JUANA DAVILA SAENZ"/>
    <s v="NIT"/>
    <s v="899999061"/>
    <s v="BOGOTA DISTRITO CAPITAL"/>
    <s v="NO"/>
    <m/>
  </r>
  <r>
    <s v="PAG047"/>
    <s v="Pago de ordenes de pago por tipo de moneda y con medio de pago Abono en cuenta."/>
    <s v="2022-05-18 00:00:00"/>
    <s v="2-01-05-01-01-03-05"/>
    <s v="RETENCION ICA COMERCIAL SERVICIOS DEMÁS ACTIVIDADES DE SERVICIOS"/>
    <n v="131759022"/>
    <s v="49,411.00"/>
    <n v="49411"/>
    <n v="49411"/>
    <n v="5115000"/>
    <s v="0,966%"/>
    <s v="13-01-01-DT"/>
    <s v="44-02-00"/>
    <n v="131759022"/>
    <n v="292122"/>
    <s v="Cédula de Ciudadanía"/>
    <x v="382"/>
    <s v="JORGE GUACA TORRES"/>
    <s v="NIT"/>
    <s v="899999061"/>
    <s v="BOGOTA DISTRITO CAPITAL"/>
    <s v="NO"/>
    <m/>
  </r>
  <r>
    <s v="PAG047"/>
    <s v="Pago de ordenes de pago por tipo de moneda y con medio de pago Abono en cuenta."/>
    <s v="2022-05-18 00:00:00"/>
    <s v="2-01-05-01-01-03-05"/>
    <s v="RETENCION ICA COMERCIAL SERVICIOS DEMÁS ACTIVIDADES DE SERVICIOS"/>
    <n v="131490622"/>
    <s v="23,509.00"/>
    <n v="23509"/>
    <n v="23509"/>
    <n v="3069000"/>
    <s v="0,766%"/>
    <s v="13-01-01-DT"/>
    <s v="44-02-00"/>
    <n v="131490622"/>
    <n v="290622"/>
    <s v="Cédula de Ciudadanía"/>
    <x v="383"/>
    <s v="ANDRES SAENZ DIAZ"/>
    <s v="NIT"/>
    <s v="899999061"/>
    <s v="BOGOTA DISTRITO CAPITAL"/>
    <s v="NO"/>
    <m/>
  </r>
  <r>
    <s v="PAG047"/>
    <s v="Pago de ordenes de pago por tipo de moneda y con medio de pago Abono en cuenta."/>
    <s v="2022-05-19 00:00:00"/>
    <s v="2-01-05-01-01-03-01"/>
    <s v="RETENCION ICA COMERCIAL SERVICIOS TRANSPORTE PUBLICACIÓN DE REVISTAS, LIBROS Y PERIÓDICOS RADIODIFUSIÓN Y PROGRAMACIÓN DE TELEVISIÓN"/>
    <n v="132871322"/>
    <s v="165,461.00"/>
    <n v="165461"/>
    <n v="165461"/>
    <n v="39966500"/>
    <s v="0,414%"/>
    <s v="13-01-01-DT"/>
    <s v="44-02-00"/>
    <n v="132871322"/>
    <n v="295122"/>
    <s v="NIT"/>
    <x v="3"/>
    <s v="TRANSPORTES ESPECIALES ALIADOS S.A.S"/>
    <s v="NIT"/>
    <s v="899999061"/>
    <s v="BOGOTA DISTRITO CAPITAL"/>
    <s v="NO"/>
    <m/>
  </r>
  <r>
    <s v="PAG047"/>
    <s v="Pago de ordenes de pago por tipo de moneda y con medio de pago Abono en cuenta."/>
    <s v="2022-05-19 00:00:00"/>
    <s v="2-01-05-01-01-03-05"/>
    <s v="RETENCION ICA COMERCIAL SERVICIOS DEMÁS ACTIVIDADES DE SERVICIOS"/>
    <n v="133075222"/>
    <s v="31,345.00"/>
    <n v="31345"/>
    <n v="31345"/>
    <n v="4092000"/>
    <s v="0,766%"/>
    <s v="13-01-01-DT"/>
    <s v="44-02-00"/>
    <n v="133075222"/>
    <n v="294522"/>
    <s v="Cédula de Ciudadanía"/>
    <x v="384"/>
    <s v="GONZALO RAMIREZ BERNAL"/>
    <s v="NIT"/>
    <s v="899999061"/>
    <s v="BOGOTA DISTRITO CAPITAL"/>
    <s v="NO"/>
    <m/>
  </r>
  <r>
    <s v="PAG047"/>
    <s v="Pago de ordenes de pago por tipo de moneda y con medio de pago Abono en cuenta."/>
    <s v="2022-05-19 00:00:00"/>
    <s v="2-01-05-01-01-03-05"/>
    <s v="RETENCION ICA COMERCIAL SERVICIOS DEMÁS ACTIVIDADES DE SERVICIOS"/>
    <n v="132788522"/>
    <s v="23,302.00"/>
    <n v="23302"/>
    <n v="23302"/>
    <n v="3042000"/>
    <s v="0,766%"/>
    <s v="13-01-01-DT"/>
    <s v="44-02-00"/>
    <n v="132788522"/>
    <n v="294022"/>
    <s v="Cédula de Ciudadanía"/>
    <x v="385"/>
    <s v="MARIA HERRERA CHACON"/>
    <s v="NIT"/>
    <s v="899999061"/>
    <s v="BOGOTA DISTRITO CAPITAL"/>
    <s v="NO"/>
    <m/>
  </r>
  <r>
    <s v="PAG047"/>
    <s v="Pago de ordenes de pago por tipo de moneda y con medio de pago Abono en cuenta."/>
    <s v="2022-05-19 00:00:00"/>
    <s v="2-01-05-01-01-03-05"/>
    <s v="RETENCION ICA COMERCIAL SERVICIOS DEMÁS ACTIVIDADES DE SERVICIOS"/>
    <n v="132703922"/>
    <s v="97,396.00"/>
    <n v="97396"/>
    <n v="97396"/>
    <n v="10082369"/>
    <s v="0,966%"/>
    <s v="13-01-01-DT"/>
    <s v="44-02-00"/>
    <n v="132703922"/>
    <n v="293222"/>
    <s v="NIT"/>
    <x v="386"/>
    <s v="SOFTWARE HOUSE LTDA"/>
    <s v="NIT"/>
    <s v="899999061"/>
    <s v="BOGOTA DISTRITO CAPITAL"/>
    <s v="NO"/>
    <m/>
  </r>
  <r>
    <s v="PAG047"/>
    <s v="Pago de ordenes de pago por tipo de moneda y con medio de pago Abono en cuenta."/>
    <s v="2022-05-19 00:00:00"/>
    <s v="2-01-05-01-01-03-05"/>
    <s v="RETENCION ICA COMERCIAL SERVICIOS DEMÁS ACTIVIDADES DE SERVICIOS"/>
    <n v="132899722"/>
    <s v="74,285.00"/>
    <n v="74285"/>
    <n v="74285"/>
    <n v="7690000"/>
    <s v="0,966%"/>
    <s v="13-01-01-DT"/>
    <s v="44-02-00"/>
    <n v="132899722"/>
    <n v="292822"/>
    <s v="Cédula de Ciudadanía"/>
    <x v="387"/>
    <s v="LILIANA MERIZALDE GONZALEZ"/>
    <s v="NIT"/>
    <s v="899999061"/>
    <s v="BOGOTA DISTRITO CAPITAL"/>
    <s v="NO"/>
    <m/>
  </r>
  <r>
    <s v="PAG047"/>
    <s v="Pago de ordenes de pago por tipo de moneda y con medio de pago Abono en cuenta."/>
    <s v="2022-05-20 00:00:00"/>
    <s v="2-01-05-01-01-03-05"/>
    <s v="RETENCION ICA COMERCIAL SERVICIOS DEMÁS ACTIVIDADES DE SERVICIOS"/>
    <n v="134416922"/>
    <s v="31,345.00"/>
    <n v="31345"/>
    <n v="31345"/>
    <n v="4092000"/>
    <s v="0,766%"/>
    <s v="13-01-01-DT"/>
    <s v="44-02-00"/>
    <n v="134416922"/>
    <n v="297522"/>
    <s v="Cédula de Ciudadanía"/>
    <x v="388"/>
    <s v="MARIA GUTIERREZ GOMEZ"/>
    <s v="NIT"/>
    <s v="899999061"/>
    <s v="BOGOTA DISTRITO CAPITAL"/>
    <s v="NO"/>
    <m/>
  </r>
  <r>
    <s v="PAG047"/>
    <s v="Pago de ordenes de pago por tipo de moneda y con medio de pago Abono en cuenta."/>
    <s v="2022-05-20 00:00:00"/>
    <s v="2-01-05-01-01-03-05"/>
    <s v="RETENCION ICA COMERCIAL SERVICIOS DEMÁS ACTIVIDADES DE SERVICIOS"/>
    <n v="134403122"/>
    <s v="58,768.00"/>
    <n v="58768"/>
    <n v="58768"/>
    <n v="7672000"/>
    <s v="0,766%"/>
    <s v="13-01-01-DT"/>
    <s v="44-02-00"/>
    <n v="134403122"/>
    <n v="295022"/>
    <s v="Cédula de Ciudadanía"/>
    <x v="389"/>
    <s v="NATALIA RUBIANO RODRIGUEZ"/>
    <s v="NIT"/>
    <s v="899999061"/>
    <s v="BOGOTA DISTRITO CAPITAL"/>
    <s v="NO"/>
    <m/>
  </r>
  <r>
    <s v="PAG047"/>
    <s v="Pago de ordenes de pago por tipo de moneda y con medio de pago Abono en cuenta."/>
    <s v="2022-05-20 00:00:00"/>
    <s v="2-01-05-01-01-03-05"/>
    <s v="RETENCION ICA COMERCIAL SERVICIOS DEMÁS ACTIVIDADES DE SERVICIOS"/>
    <n v="133906922"/>
    <s v="39,529.00"/>
    <n v="39529"/>
    <n v="39529"/>
    <n v="4092000"/>
    <s v="0,966%"/>
    <s v="13-01-01-DT"/>
    <s v="44-02-00"/>
    <n v="133906922"/>
    <n v="295422"/>
    <s v="Cédula de Ciudadanía"/>
    <x v="390"/>
    <s v="SERGIO PARRA GUARNIZO"/>
    <s v="NIT"/>
    <s v="899999061"/>
    <s v="BOGOTA DISTRITO CAPITAL"/>
    <s v="NO"/>
    <m/>
  </r>
  <r>
    <s v="PAG047"/>
    <s v="Pago de ordenes de pago por tipo de moneda y con medio de pago Abono en cuenta."/>
    <s v="2022-05-20 00:00:00"/>
    <s v="2-01-05-01-01-03-05"/>
    <s v="RETENCION ICA COMERCIAL SERVICIOS DEMÁS ACTIVIDADES DE SERVICIOS"/>
    <n v="133912222"/>
    <s v="70,204.00"/>
    <n v="70204"/>
    <n v="70204"/>
    <n v="9165000"/>
    <s v="0,766%"/>
    <s v="13-01-01-DT"/>
    <s v="44-02-00"/>
    <n v="133912222"/>
    <n v="297222"/>
    <s v="Cédula de Ciudadanía"/>
    <x v="391"/>
    <s v="MARIA GOMEZ RINCON"/>
    <s v="NIT"/>
    <s v="899999061"/>
    <s v="BOGOTA DISTRITO CAPITAL"/>
    <s v="NO"/>
    <m/>
  </r>
  <r>
    <s v="PAG047"/>
    <s v="Pago de ordenes de pago por tipo de moneda y con medio de pago Abono en cuenta."/>
    <s v="2022-05-20 00:00:00"/>
    <s v="2-01-05-01-01-03-05"/>
    <s v="RETENCION ICA COMERCIAL SERVICIOS DEMÁS ACTIVIDADES DE SERVICIOS"/>
    <n v="134487622"/>
    <s v="58,905.00"/>
    <n v="58905"/>
    <n v="58905"/>
    <n v="7690000"/>
    <s v="0,766%"/>
    <s v="13-01-01-DT"/>
    <s v="44-02-00"/>
    <n v="134487622"/>
    <n v="271322"/>
    <s v="Cédula de Ciudadanía"/>
    <x v="392"/>
    <s v="LUSIMAR ASPRILLA MORALES"/>
    <s v="NIT"/>
    <s v="899999061"/>
    <s v="BOGOTA DISTRITO CAPITAL"/>
    <s v="NO"/>
    <m/>
  </r>
  <r>
    <s v="PAG047"/>
    <s v="Pago de ordenes de pago por tipo de moneda y con medio de pago Abono en cuenta."/>
    <s v="2022-05-20 00:00:00"/>
    <s v="2-01-05-01-01-03-05"/>
    <s v="RETENCION ICA COMERCIAL SERVICIOS DEMÁS ACTIVIDADES DE SERVICIOS"/>
    <n v="134406922"/>
    <s v="39,181.00"/>
    <n v="39181"/>
    <n v="39181"/>
    <n v="4056000"/>
    <s v="0,966%"/>
    <s v="13-01-01-DT"/>
    <s v="44-02-00"/>
    <n v="134406922"/>
    <n v="295622"/>
    <s v="Cédula de Ciudadanía"/>
    <x v="393"/>
    <s v="JULIAN GARCIA MURCIA"/>
    <s v="NIT"/>
    <s v="899999061"/>
    <s v="BOGOTA DISTRITO CAPITAL"/>
    <s v="NO"/>
    <m/>
  </r>
  <r>
    <s v="PAG047"/>
    <s v="Pago de ordenes de pago por tipo de moneda y con medio de pago Abono en cuenta."/>
    <s v="2022-05-20 00:00:00"/>
    <s v="2-01-05-01-01-03-05"/>
    <s v="RETENCION ICA COMERCIAL SERVICIOS DEMÁS ACTIVIDADES DE SERVICIOS"/>
    <n v="134477722"/>
    <s v="39,529.00"/>
    <n v="39529"/>
    <n v="39529"/>
    <n v="4092000"/>
    <s v="0,966%"/>
    <s v="13-01-01-DT"/>
    <s v="44-02-00"/>
    <n v="134477722"/>
    <n v="297822"/>
    <s v="Cédula de Ciudadanía"/>
    <x v="394"/>
    <s v="KATHERINE RESTREPO PEREZ"/>
    <s v="NIT"/>
    <s v="899999061"/>
    <s v="BOGOTA DISTRITO CAPITAL"/>
    <s v="NO"/>
    <m/>
  </r>
  <r>
    <s v="PAG047"/>
    <s v="Pago de ordenes de pago por tipo de moneda y con medio de pago Abono en cuenta."/>
    <s v="2022-05-20 00:00:00"/>
    <s v="2-01-05-01-01-03-05"/>
    <s v="RETENCION ICA COMERCIAL SERVICIOS DEMÁS ACTIVIDADES DE SERVICIOS"/>
    <n v="134399422"/>
    <s v="23,509.00"/>
    <n v="23509"/>
    <n v="23509"/>
    <n v="3069000"/>
    <s v="0,766%"/>
    <s v="13-01-01-DT"/>
    <s v="44-02-00"/>
    <n v="134399422"/>
    <n v="297322"/>
    <s v="Cédula de Ciudadanía"/>
    <x v="395"/>
    <s v="LUIS CASTRO PEREZ"/>
    <s v="NIT"/>
    <s v="899999061"/>
    <s v="BOGOTA DISTRITO CAPITAL"/>
    <s v="NO"/>
    <m/>
  </r>
  <r>
    <s v="PAG047"/>
    <s v="Pago de ordenes de pago por tipo de moneda y con medio de pago Abono en cuenta."/>
    <s v="2022-05-20 00:00:00"/>
    <s v="2-01-05-01-01-03-05"/>
    <s v="RETENCION ICA COMERCIAL SERVICIOS DEMÁS ACTIVIDADES DE SERVICIOS"/>
    <n v="134580022"/>
    <s v="23,509.00"/>
    <n v="23509"/>
    <n v="23509"/>
    <n v="3069000"/>
    <s v="0,766%"/>
    <s v="13-01-01-DT"/>
    <s v="44-02-00"/>
    <n v="134580022"/>
    <n v="297922"/>
    <s v="Cédula de Ciudadanía"/>
    <x v="396"/>
    <s v="MARIA GONZALEZ SUA"/>
    <s v="NIT"/>
    <s v="899999061"/>
    <s v="BOGOTA DISTRITO CAPITAL"/>
    <s v="NO"/>
    <m/>
  </r>
  <r>
    <s v="PAG047"/>
    <s v="Pago de ordenes de pago por tipo de moneda y con medio de pago Abono en cuenta."/>
    <s v="2022-05-23 00:00:00"/>
    <s v="2-01-05-01-01-03-05"/>
    <s v="RETENCION ICA COMERCIAL SERVICIOS DEMÁS ACTIVIDADES DE SERVICIOS"/>
    <n v="136175522"/>
    <s v="58,254.00"/>
    <n v="58254"/>
    <n v="58254"/>
    <n v="7605000"/>
    <s v="0,766%"/>
    <s v="13-01-01-DT"/>
    <s v="44-02-00"/>
    <n v="136175522"/>
    <n v="292522"/>
    <s v="Cédula de Ciudadanía"/>
    <x v="397"/>
    <s v="MARCELA RIVERA OSPINA"/>
    <s v="NIT"/>
    <s v="899999061"/>
    <s v="BOGOTA DISTRITO CAPITAL"/>
    <s v="NO"/>
    <m/>
  </r>
  <r>
    <s v="PAG047"/>
    <s v="Pago de ordenes de pago por tipo de moneda y con medio de pago Abono en cuenta."/>
    <s v="2022-05-23 00:00:00"/>
    <s v="2-01-05-01-01-03-05"/>
    <s v="RETENCION ICA COMERCIAL SERVICIOS DEMÁS ACTIVIDADES DE SERVICIOS"/>
    <n v="135820022"/>
    <s v="59,428.00"/>
    <n v="59428"/>
    <n v="59428"/>
    <n v="6152000"/>
    <s v="0,966%"/>
    <s v="13-01-01-DT"/>
    <s v="44-02-00"/>
    <n v="135820022"/>
    <n v="298722"/>
    <s v="Cédula de Ciudadanía"/>
    <x v="27"/>
    <s v="JOSUE JARAMILLO FLOREZ"/>
    <s v="NIT"/>
    <s v="899999061"/>
    <s v="BOGOTA DISTRITO CAPITAL"/>
    <s v="NO"/>
    <m/>
  </r>
  <r>
    <s v="PAG047"/>
    <s v="Pago de ordenes de pago por tipo de moneda y con medio de pago Abono en cuenta."/>
    <s v="2022-05-23 00:00:00"/>
    <s v="2-01-05-01-01-03-05"/>
    <s v="RETENCION ICA COMERCIAL SERVICIOS DEMÁS ACTIVIDADES DE SERVICIOS"/>
    <n v="135224822"/>
    <s v="47,017.00"/>
    <n v="47017"/>
    <n v="47017"/>
    <n v="6138000"/>
    <s v="0,766%"/>
    <s v="13-01-01-DT"/>
    <s v="44-02-00"/>
    <n v="135224822"/>
    <n v="297722"/>
    <s v="Cédula de Ciudadanía"/>
    <x v="398"/>
    <s v="LEONARDO PARRA PUENTES"/>
    <s v="NIT"/>
    <s v="899999061"/>
    <s v="BOGOTA DISTRITO CAPITAL"/>
    <s v="NO"/>
    <m/>
  </r>
  <r>
    <s v="PAG047"/>
    <s v="Pago de ordenes de pago por tipo de moneda y con medio de pago Abono en cuenta."/>
    <s v="2022-05-23 00:00:00"/>
    <s v="2-01-05-01-01-03-05"/>
    <s v="RETENCION ICA COMERCIAL SERVICIOS DEMÁS ACTIVIDADES DE SERVICIOS"/>
    <n v="136166822"/>
    <s v="74,112.00"/>
    <n v="74112"/>
    <n v="74112"/>
    <n v="7672000"/>
    <s v="0,966%"/>
    <s v="13-01-01-DT"/>
    <s v="44-02-00"/>
    <n v="136166822"/>
    <n v="298822"/>
    <s v="Cédula de Ciudadanía"/>
    <x v="308"/>
    <s v="ESTEBAN GAVIRIA GARCIA"/>
    <s v="NIT"/>
    <s v="899999061"/>
    <s v="BOGOTA DISTRITO CAPITAL"/>
    <s v="NO"/>
    <m/>
  </r>
  <r>
    <s v="PAG047"/>
    <s v="Pago de ordenes de pago por tipo de moneda y con medio de pago Abono en cuenta."/>
    <s v="2022-05-25 00:00:00"/>
    <s v="2-01-05-01-01-03-01"/>
    <s v="RETENCION ICA COMERCIAL SERVICIOS TRANSPORTE PUBLICACIÓN DE REVISTAS, LIBROS Y PERIÓDICOS RADIODIFUSIÓN Y PROGRAMACIÓN DE TELEVISIÓN"/>
    <n v="137476022"/>
    <s v="10,764.00"/>
    <n v="10764"/>
    <n v="10764"/>
    <n v="2600000"/>
    <s v="0,414%"/>
    <s v="13-01-01-DT"/>
    <s v="44-02-00"/>
    <n v="137476022"/>
    <n v="299822"/>
    <s v="NIT"/>
    <x v="399"/>
    <s v="IDEAS EN IMAGENES Y COMUNICACIONES S.A.S"/>
    <s v="NIT"/>
    <s v="899999061"/>
    <s v="BOGOTA DISTRITO CAPITAL"/>
    <s v="NO"/>
    <m/>
  </r>
  <r>
    <s v="PAG047"/>
    <s v="Pago de ordenes de pago por tipo de moneda y con medio de pago Abono en cuenta."/>
    <s v="2022-05-25 00:00:00"/>
    <s v="2-01-05-01-01-03-05"/>
    <s v="RETENCION ICA COMERCIAL SERVICIOS DEMÁS ACTIVIDADES DE SERVICIOS"/>
    <n v="137958022"/>
    <s v="59,293.00"/>
    <n v="59293"/>
    <n v="59293"/>
    <n v="6138000"/>
    <s v="0,966%"/>
    <s v="13-01-01-DT"/>
    <s v="44-02-00"/>
    <n v="137958022"/>
    <n v="298922"/>
    <s v="Cédula de Ciudadanía"/>
    <x v="400"/>
    <s v="ANTONIO GÓMEZ SÁNCHEZ"/>
    <s v="NIT"/>
    <s v="899999061"/>
    <s v="BOGOTA DISTRITO CAPITAL"/>
    <s v="NO"/>
    <m/>
  </r>
  <r>
    <s v="PAG047"/>
    <s v="Pago de ordenes de pago por tipo de moneda y con medio de pago Abono en cuenta."/>
    <s v="2022-05-25 00:00:00"/>
    <s v="2-01-05-01-01-03-05"/>
    <s v="RETENCION ICA COMERCIAL SERVICIOS DEMÁS ACTIVIDADES DE SERVICIOS"/>
    <n v="137010722"/>
    <s v="84,898.00"/>
    <n v="84898"/>
    <n v="84898"/>
    <n v="7690000"/>
    <s v="1,104%"/>
    <s v="13-01-01-DT"/>
    <s v="44-02-00"/>
    <n v="137010722"/>
    <n v="299322"/>
    <s v="Cédula de Ciudadanía"/>
    <x v="401"/>
    <s v="PEDRO VEGA REYES"/>
    <s v="NIT"/>
    <s v="899999061"/>
    <s v="BOGOTA DISTRITO CAPITAL"/>
    <s v="NO"/>
    <m/>
  </r>
  <r>
    <s v="EPG134"/>
    <s v="Registrar Reintegro Presupuestal de Gasto"/>
    <s v="2022-05-25 00:00:00"/>
    <s v="2-01-05-01-01-03-05"/>
    <s v="RETENCION ICA COMERCIAL SERVICIOS DEMÁS ACTIVIDADES DE SERVICIOS"/>
    <n v="3622"/>
    <s v="-1,174.00"/>
    <n v="-1174"/>
    <n v="-1174"/>
    <m/>
    <m/>
    <s v="13-01-01-DT"/>
    <s v="44-02-00"/>
    <m/>
    <m/>
    <m/>
    <x v="281"/>
    <s v="DAVID VILLEGAS BERNAL"/>
    <s v="NIT"/>
    <s v="899999061"/>
    <s v="BOGOTA DISTRITO CAPITAL"/>
    <s v="NO"/>
    <m/>
  </r>
  <r>
    <s v="EPG134"/>
    <s v="Registrar Reintegro Presupuestal de Gasto"/>
    <s v="2022-05-25 00:00:00"/>
    <s v="2-01-05-01-01-03-05"/>
    <s v="RETENCION ICA COMERCIAL SERVICIOS DEMÁS ACTIVIDADES DE SERVICIOS"/>
    <n v="3522"/>
    <s v="-2,955.00"/>
    <n v="-2955"/>
    <n v="-2955"/>
    <m/>
    <m/>
    <s v="13-01-01-DT"/>
    <s v="44-02-00"/>
    <m/>
    <m/>
    <m/>
    <x v="14"/>
    <s v="WINDI OLMOS HERNANDEZ"/>
    <s v="NIT"/>
    <s v="899999061"/>
    <s v="BOGOTA DISTRITO CAPITAL"/>
    <s v="NO"/>
    <m/>
  </r>
  <r>
    <s v="PAG047"/>
    <s v="Pago de ordenes de pago por tipo de moneda y con medio de pago Abono en cuenta."/>
    <s v="2022-05-25 00:00:00"/>
    <s v="2-01-05-01-01-03-05"/>
    <s v="RETENCION ICA COMERCIAL SERVICIOS DEMÁS ACTIVIDADES DE SERVICIOS"/>
    <n v="136860222"/>
    <s v="38,836.00"/>
    <n v="38836"/>
    <n v="38836"/>
    <n v="5070000"/>
    <s v="0,766%"/>
    <s v="13-01-01-DT"/>
    <s v="44-02-00"/>
    <n v="136860222"/>
    <n v="299222"/>
    <s v="Cédula de Ciudadanía"/>
    <x v="247"/>
    <s v="JOHANNA TORRES PEDRAZA"/>
    <s v="NIT"/>
    <s v="899999061"/>
    <s v="BOGOTA DISTRITO CAPITAL"/>
    <s v="NO"/>
    <m/>
  </r>
  <r>
    <s v="PAG047"/>
    <s v="Pago de ordenes de pago por tipo de moneda y con medio de pago Abono en cuenta."/>
    <s v="2022-05-25 00:00:00"/>
    <s v="2-01-05-01-01-03-05"/>
    <s v="RETENCION ICA COMERCIAL SERVICIOS DEMÁS ACTIVIDADES DE SERVICIOS"/>
    <n v="137017722"/>
    <s v="58,768.00"/>
    <n v="58768"/>
    <n v="58768"/>
    <n v="7672000"/>
    <s v="0,766%"/>
    <s v="13-01-01-DT"/>
    <s v="44-02-00"/>
    <n v="137017722"/>
    <n v="299722"/>
    <s v="Cédula de Ciudadanía"/>
    <x v="402"/>
    <s v="SANDRA MONTEALEGRE MONGROVEJO"/>
    <s v="NIT"/>
    <s v="899999061"/>
    <s v="BOGOTA DISTRITO CAPITAL"/>
    <s v="NO"/>
    <m/>
  </r>
  <r>
    <s v="PAG047"/>
    <s v="Pago de ordenes de pago por tipo de moneda y con medio de pago Abono en cuenta."/>
    <s v="2022-05-25 00:00:00"/>
    <s v="2-01-05-01-01-03-05"/>
    <s v="RETENCION ICA COMERCIAL SERVICIOS DEMÁS ACTIVIDADES DE SERVICIOS"/>
    <n v="138511322"/>
    <s v="23,509.00"/>
    <n v="23509"/>
    <n v="23509"/>
    <n v="3069000"/>
    <s v="0,766%"/>
    <s v="13-01-01-DT"/>
    <s v="44-02-00"/>
    <n v="138511322"/>
    <n v="301222"/>
    <s v="Cédula de Ciudadanía"/>
    <x v="403"/>
    <s v="JULIETH GUTIERREZ DIAZ"/>
    <s v="NIT"/>
    <s v="899999061"/>
    <s v="BOGOTA DISTRITO CAPITAL"/>
    <s v="NO"/>
    <m/>
  </r>
  <r>
    <s v="PAG047"/>
    <s v="Pago de ordenes de pago por tipo de moneda y con medio de pago Abono en cuenta."/>
    <s v="2022-05-25 00:00:00"/>
    <s v="2-01-05-01-01-03-05"/>
    <s v="RETENCION ICA COMERCIAL SERVICIOS DEMÁS ACTIVIDADES DE SERVICIOS"/>
    <n v="138527622"/>
    <s v="24,821.00"/>
    <n v="24821"/>
    <n v="24821"/>
    <n v="3240383"/>
    <s v="0,766%"/>
    <s v="13-01-01-DT"/>
    <s v="44-02-00"/>
    <n v="138527622"/>
    <n v="302322"/>
    <s v="Cédula de Ciudadanía"/>
    <x v="404"/>
    <s v="JULIANA CUERVO MURIEL"/>
    <s v="NIT"/>
    <s v="899999061"/>
    <s v="BOGOTA DISTRITO CAPITAL"/>
    <s v="NO"/>
    <m/>
  </r>
  <r>
    <s v="PAG047"/>
    <s v="Pago de ordenes de pago por tipo de moneda y con medio de pago Abono en cuenta."/>
    <s v="2022-05-25 00:00:00"/>
    <s v="2-01-05-01-01-03-05"/>
    <s v="RETENCION ICA COMERCIAL SERVICIOS DEMÁS ACTIVIDADES DE SERVICIOS"/>
    <n v="138573022"/>
    <s v="58,254.00"/>
    <n v="58254"/>
    <n v="58254"/>
    <n v="7605000"/>
    <s v="0,766%"/>
    <s v="13-01-01-DT"/>
    <s v="44-02-00"/>
    <n v="138573022"/>
    <n v="302422"/>
    <s v="Cédula de Ciudadanía"/>
    <x v="61"/>
    <s v="LISETH MONTERO PIEDRAHITA"/>
    <s v="NIT"/>
    <s v="899999061"/>
    <s v="BOGOTA DISTRITO CAPITAL"/>
    <s v="NO"/>
    <m/>
  </r>
  <r>
    <s v="PAG047"/>
    <s v="Pago de ordenes de pago por tipo de moneda y con medio de pago Abono en cuenta."/>
    <s v="2022-05-25 00:00:00"/>
    <s v="2-01-05-01-01-03-05"/>
    <s v="RETENCION ICA COMERCIAL SERVICIOS DEMÁS ACTIVIDADES DE SERVICIOS"/>
    <n v="135615322"/>
    <s v="59,293.00"/>
    <n v="59293"/>
    <n v="59293"/>
    <n v="6138000"/>
    <s v="0,966%"/>
    <s v="13-01-01-DT"/>
    <s v="44-02-00"/>
    <n v="135615322"/>
    <n v="298022"/>
    <s v="Cédula de Ciudadanía"/>
    <x v="405"/>
    <s v="DILSA BERMUDEZ BETANCOURT"/>
    <s v="NIT"/>
    <s v="899999061"/>
    <s v="BOGOTA DISTRITO CAPITAL"/>
    <s v="NO"/>
    <m/>
  </r>
  <r>
    <s v="PAG047"/>
    <s v="Pago de ordenes de pago por tipo de moneda y con medio de pago Abono en cuenta."/>
    <s v="2022-05-25 00:00:00"/>
    <s v="2-01-05-01-01-03-05"/>
    <s v="RETENCION ICA COMERCIAL SERVICIOS DEMÁS ACTIVIDADES DE SERVICIOS"/>
    <n v="136950822"/>
    <s v="74,112.00"/>
    <n v="74112"/>
    <n v="74112"/>
    <n v="7672000"/>
    <s v="0,966%"/>
    <s v="13-01-01-DT"/>
    <s v="44-02-00"/>
    <n v="136950822"/>
    <n v="299922"/>
    <s v="Cédula de Ciudadanía"/>
    <x v="406"/>
    <s v="LUIS GOMEZ CORTEZ"/>
    <s v="NIT"/>
    <s v="899999061"/>
    <s v="BOGOTA DISTRITO CAPITAL"/>
    <s v="NO"/>
    <m/>
  </r>
  <r>
    <s v="PAG047"/>
    <s v="Pago de ordenes de pago por tipo de moneda y con medio de pago Abono en cuenta."/>
    <s v="2022-05-25 00:00:00"/>
    <s v="2-01-05-01-01-03-05"/>
    <s v="RETENCION ICA COMERCIAL SERVICIOS DEMÁS ACTIVIDADES DE SERVICIOS"/>
    <n v="138485322"/>
    <s v="47,017.00"/>
    <n v="47017"/>
    <n v="47017"/>
    <n v="6138000"/>
    <s v="0,766%"/>
    <s v="13-01-01-DT"/>
    <s v="44-02-00"/>
    <n v="138485322"/>
    <n v="302222"/>
    <s v="Cédula de Ciudadanía"/>
    <x v="407"/>
    <s v="SEBASTIAN ZULETA HENRIQUEZ"/>
    <s v="NIT"/>
    <s v="899999061"/>
    <s v="BOGOTA DISTRITO CAPITAL"/>
    <s v="NO"/>
    <m/>
  </r>
  <r>
    <s v="PAG047"/>
    <s v="Pago de ordenes de pago por tipo de moneda y con medio de pago Abono en cuenta."/>
    <s v="2022-05-25 00:00:00"/>
    <s v="2-01-05-01-01-03-05"/>
    <s v="RETENCION ICA COMERCIAL SERVICIOS DEMÁS ACTIVIDADES DE SERVICIOS"/>
    <n v="138228522"/>
    <s v="47,017.00"/>
    <n v="47017"/>
    <n v="47017"/>
    <n v="6138000"/>
    <s v="0,766%"/>
    <s v="13-01-01-DT"/>
    <s v="44-02-00"/>
    <n v="138228522"/>
    <n v="301122"/>
    <s v="Cédula de Ciudadanía"/>
    <x v="408"/>
    <s v="HERNANDO ROCHA JULIAO"/>
    <s v="NIT"/>
    <s v="899999061"/>
    <s v="BOGOTA DISTRITO CAPITAL"/>
    <s v="NO"/>
    <m/>
  </r>
  <r>
    <s v="PAG047"/>
    <s v="Pago de ordenes de pago por tipo de moneda y con medio de pago Abono en cuenta."/>
    <s v="2022-05-25 00:00:00"/>
    <s v="2-01-05-01-01-03-05"/>
    <s v="RETENCION ICA COMERCIAL SERVICIOS DEMÁS ACTIVIDADES DE SERVICIOS"/>
    <n v="137480922"/>
    <s v="139,927.00"/>
    <n v="139927"/>
    <n v="139927"/>
    <n v="14485200"/>
    <s v="0,966%"/>
    <s v="13-01-01-DT"/>
    <s v="44-02-00"/>
    <n v="137480922"/>
    <n v="299622"/>
    <s v="NIT"/>
    <x v="332"/>
    <s v="SYNLAB COLOMBIA S.A.S"/>
    <s v="NIT"/>
    <s v="899999061"/>
    <s v="BOGOTA DISTRITO CAPITAL"/>
    <s v="NO"/>
    <m/>
  </r>
  <r>
    <s v="PAG047"/>
    <s v="Pago de ordenes de pago por tipo de moneda y con medio de pago Abono en cuenta."/>
    <s v="2022-05-26 00:00:00"/>
    <s v="2-01-05-01-01-03-02"/>
    <s v="RETENCION ICA COMERCIAL SERVICIOS CONSULTORÍA PROFESIONAL SERVICIOS PRESTADOS POR CONTRATISTAS DE CONSTRUCCIÓN, CONSTRUCTORES Y URBANIZADORES Y PRESENTACIÓN DE PELÍCULAS EN SALAS DE CINE"/>
    <n v="140375722"/>
    <s v="142,115.00"/>
    <n v="142115"/>
    <n v="142115"/>
    <n v="19960004"/>
    <s v="0,712%"/>
    <s v="13-01-01-DT"/>
    <s v="44-02-00"/>
    <n v="140375722"/>
    <n v="304222"/>
    <s v="NIT"/>
    <x v="4"/>
    <s v="CONSTRUCCIONES TURPIAL S.A.S"/>
    <s v="NIT"/>
    <s v="899999061"/>
    <s v="BOGOTA DISTRITO CAPITAL"/>
    <s v="NO"/>
    <m/>
  </r>
  <r>
    <s v="PAG047"/>
    <s v="Pago de ordenes de pago por tipo de moneda y con medio de pago Abono en cuenta."/>
    <s v="2022-05-26 00:00:00"/>
    <s v="2-01-05-01-01-03-05"/>
    <s v="RETENCION ICA COMERCIAL SERVICIOS DEMÁS ACTIVIDADES DE SERVICIOS"/>
    <n v="140416822"/>
    <s v="29,647.00"/>
    <n v="29647"/>
    <n v="29647"/>
    <n v="3069000"/>
    <s v="0,966%"/>
    <s v="13-01-01-DT"/>
    <s v="44-02-00"/>
    <n v="140416822"/>
    <n v="303122"/>
    <s v="Cédula de Ciudadanía"/>
    <x v="163"/>
    <s v="MARIA RICAURTE HERNANDEZ"/>
    <s v="NIT"/>
    <s v="899999061"/>
    <s v="BOGOTA DISTRITO CAPITAL"/>
    <s v="NO"/>
    <m/>
  </r>
  <r>
    <s v="PAG047"/>
    <s v="Pago de ordenes de pago por tipo de moneda y con medio de pago Abono en cuenta."/>
    <s v="2022-05-26 00:00:00"/>
    <s v="2-01-05-01-01-03-05"/>
    <s v="RETENCION ICA COMERCIAL SERVICIOS DEMÁS ACTIVIDADES DE SERVICIOS"/>
    <n v="139594022"/>
    <s v="56,807.00"/>
    <n v="56807"/>
    <n v="56807"/>
    <n v="7416000"/>
    <s v="0,766%"/>
    <s v="13-01-01-DT"/>
    <s v="44-02-00"/>
    <n v="139594022"/>
    <n v="303022"/>
    <s v="Cédula de Ciudadanía"/>
    <x v="409"/>
    <s v="MATEO MORALES CALLEJAS"/>
    <s v="NIT"/>
    <s v="899999061"/>
    <s v="BOGOTA DISTRITO CAPITAL"/>
    <s v="NO"/>
    <m/>
  </r>
  <r>
    <s v="PAG047"/>
    <s v="Pago de ordenes de pago por tipo de moneda y con medio de pago Abono en cuenta."/>
    <s v="2022-05-26 00:00:00"/>
    <s v="2-01-05-01-01-03-05"/>
    <s v="RETENCION ICA COMERCIAL SERVICIOS DEMÁS ACTIVIDADES DE SERVICIOS"/>
    <n v="140360222"/>
    <s v="31,345.00"/>
    <n v="31345"/>
    <n v="31345"/>
    <n v="4092000"/>
    <s v="0,766%"/>
    <s v="13-01-01-DT"/>
    <s v="44-02-00"/>
    <n v="140360222"/>
    <n v="303322"/>
    <s v="Cédula de Ciudadanía"/>
    <x v="410"/>
    <s v="FERNANDO MURCIA SANCHEZ"/>
    <s v="NIT"/>
    <s v="899999061"/>
    <s v="BOGOTA DISTRITO CAPITAL"/>
    <s v="NO"/>
    <m/>
  </r>
  <r>
    <s v="PAG047"/>
    <s v="Pago de ordenes de pago por tipo de moneda y con medio de pago Abono en cuenta."/>
    <s v="2022-05-26 00:00:00"/>
    <s v="2-01-05-01-01-03-05"/>
    <s v="RETENCION ICA COMERCIAL SERVICIOS DEMÁS ACTIVIDADES DE SERVICIOS"/>
    <n v="140029422"/>
    <s v="58,905.00"/>
    <n v="58905"/>
    <n v="58905"/>
    <n v="7690000"/>
    <s v="0,766%"/>
    <s v="13-01-01-DT"/>
    <s v="44-02-00"/>
    <n v="140029422"/>
    <n v="303522"/>
    <s v="Cédula de Ciudadanía"/>
    <x v="411"/>
    <s v="CARLOS ZAPATA MAZO"/>
    <s v="NIT"/>
    <s v="899999061"/>
    <s v="BOGOTA DISTRITO CAPITAL"/>
    <s v="NO"/>
    <m/>
  </r>
  <r>
    <s v="PAG047"/>
    <s v="Pago de ordenes de pago por tipo de moneda y con medio de pago Abono en cuenta."/>
    <s v="2022-05-27 00:00:00"/>
    <s v="2-01-05-01-01-03-05"/>
    <s v="RETENCION ICA COMERCIAL SERVICIOS DEMÁS ACTIVIDADES DE SERVICIOS"/>
    <n v="142638322"/>
    <s v="23,509.00"/>
    <n v="23509"/>
    <n v="23509"/>
    <n v="3069000"/>
    <s v="0,766%"/>
    <s v="13-01-01-DT"/>
    <s v="44-02-00"/>
    <n v="142638322"/>
    <n v="305422"/>
    <s v="Cédula de Ciudadanía"/>
    <x v="412"/>
    <s v="ANDRES HERNANDEZ SANCHEZ"/>
    <s v="NIT"/>
    <s v="899999061"/>
    <s v="BOGOTA DISTRITO CAPITAL"/>
    <s v="NO"/>
    <m/>
  </r>
  <r>
    <s v="PAG047"/>
    <s v="Pago de ordenes de pago por tipo de moneda y con medio de pago Abono en cuenta."/>
    <s v="2022-05-27 00:00:00"/>
    <s v="2-01-05-01-01-03-05"/>
    <s v="RETENCION ICA COMERCIAL SERVICIOS DEMÁS ACTIVIDADES DE SERVICIOS"/>
    <n v="142469422"/>
    <s v="17,764.00"/>
    <n v="17764"/>
    <n v="17764"/>
    <n v="2319000"/>
    <s v="0,766%"/>
    <s v="13-01-01-DT"/>
    <s v="44-02-00"/>
    <n v="142469422"/>
    <n v="305522"/>
    <s v="Cédula de Ciudadanía"/>
    <x v="288"/>
    <s v="ROLAND FRANCO GRISALES"/>
    <s v="NIT"/>
    <s v="899999061"/>
    <s v="BOGOTA DISTRITO CAPITAL"/>
    <s v="NO"/>
    <m/>
  </r>
  <r>
    <s v="PAG047"/>
    <s v="Pago de ordenes de pago por tipo de moneda y con medio de pago Abono en cuenta."/>
    <s v="2022-05-27 00:00:00"/>
    <s v="2-01-05-01-01-03-05"/>
    <s v="RETENCION ICA COMERCIAL SERVICIOS DEMÁS ACTIVIDADES DE SERVICIOS"/>
    <n v="142630022"/>
    <s v="26,594.00"/>
    <n v="26594"/>
    <n v="26594"/>
    <n v="3471840"/>
    <s v="0,766%"/>
    <s v="13-01-01-DT"/>
    <s v="44-02-00"/>
    <n v="142630022"/>
    <n v="305622"/>
    <s v="Cédula de Ciudadanía"/>
    <x v="413"/>
    <s v="SAMMY SANCHEZ GARAVITO"/>
    <s v="NIT"/>
    <s v="899999061"/>
    <s v="BOGOTA DISTRITO CAPITAL"/>
    <s v="NO"/>
    <m/>
  </r>
  <r>
    <s v="PAG047"/>
    <s v="Pago de ordenes de pago por tipo de moneda y con medio de pago Abono en cuenta."/>
    <s v="2022-05-27 00:00:00"/>
    <s v="2-01-05-01-01-03-05"/>
    <s v="RETENCION ICA COMERCIAL SERVICIOS DEMÁS ACTIVIDADES DE SERVICIOS"/>
    <n v="141845322"/>
    <s v="1,884.00"/>
    <n v="1884"/>
    <n v="1884"/>
    <n v="195000"/>
    <s v="0,960%"/>
    <s v="13-01-01-DT"/>
    <s v="44-02-00"/>
    <n v="141845322"/>
    <n v="263822"/>
    <s v="Cédula de Ciudadanía"/>
    <x v="414"/>
    <s v="CATALINA LEMA CASALLAS"/>
    <s v="NIT"/>
    <s v="899999061"/>
    <s v="BOGOTA DISTRITO CAPITAL"/>
    <s v="NO"/>
    <m/>
  </r>
  <r>
    <s v="PAG047"/>
    <s v="Pago de ordenes de pago por tipo de moneda y con medio de pago Abono en cuenta."/>
    <s v="2022-05-27 00:00:00"/>
    <s v="2-01-05-01-01-03-05"/>
    <s v="RETENCION ICA COMERCIAL SERVICIOS DEMÁS ACTIVIDADES DE SERVICIOS"/>
    <n v="142802222"/>
    <s v="1,980.00"/>
    <n v="1980"/>
    <n v="1980"/>
    <n v="205000"/>
    <s v="0,966%"/>
    <s v="13-01-01-DT"/>
    <s v="44-02-00"/>
    <n v="142802222"/>
    <n v="305322"/>
    <s v="Cédula de Ciudadanía"/>
    <x v="415"/>
    <s v="DANIEL ROMERO CANTOR"/>
    <s v="NIT"/>
    <s v="899999061"/>
    <s v="BOGOTA DISTRITO CAPITAL"/>
    <s v="NO"/>
    <m/>
  </r>
  <r>
    <s v="PAG047"/>
    <s v="Pago de ordenes de pago por tipo de moneda y con medio de pago Abono en cuenta."/>
    <s v="2022-05-31 00:00:00"/>
    <s v="2-01-05-01-01-03-02"/>
    <s v="RETENCION ICA COMERCIAL SERVICIOS CONSULTORÍA PROFESIONAL SERVICIOS PRESTADOS POR CONTRATISTAS DE CONSTRUCCIÓN, CONSTRUCTORES Y URBANIZADORES Y PRESENTACIÓN DE PELÍCULAS EN SALAS DE CINE"/>
    <n v="144736922"/>
    <s v="9,671.00"/>
    <n v="9671"/>
    <n v="9671"/>
    <n v="1401662"/>
    <s v="0,690%"/>
    <s v="13-01-01-DT"/>
    <s v="44-02-00"/>
    <n v="144736922"/>
    <n v="306222"/>
    <s v="NIT"/>
    <x v="252"/>
    <s v="OTIS ELEVATOR COMPANY COLOMBIA S A S"/>
    <s v="NIT"/>
    <s v="899999061"/>
    <s v="BOGOTA DISTRITO CAPITAL"/>
    <s v="NO"/>
    <m/>
  </r>
  <r>
    <s v="PAG047"/>
    <s v="Pago de ordenes de pago por tipo de moneda y con medio de pago Abono en cuenta."/>
    <s v="2022-05-31 00:00:00"/>
    <s v="2-01-05-01-01-03-05"/>
    <s v="RETENCION ICA COMERCIAL SERVICIOS DEMÁS ACTIVIDADES DE SERVICIOS"/>
    <n v="147300122"/>
    <s v="43,876.00"/>
    <n v="43876"/>
    <n v="43876"/>
    <n v="5728000"/>
    <s v="0,766%"/>
    <s v="13-01-01-DT"/>
    <s v="44-02-00"/>
    <n v="147300122"/>
    <n v="307422"/>
    <s v="Cédula de Ciudadanía"/>
    <x v="416"/>
    <s v="BRIAN SALAMANCA DURAN"/>
    <s v="NIT"/>
    <s v="899999061"/>
    <s v="BOGOTA DISTRITO CAPITAL"/>
    <s v="NO"/>
    <m/>
  </r>
  <r>
    <s v="PAG047"/>
    <s v="Pago de ordenes de pago por tipo de moneda y con medio de pago Abono en cuenta."/>
    <s v="2022-05-31 00:00:00"/>
    <s v="2-01-05-01-01-03-05"/>
    <s v="RETENCION ICA COMERCIAL SERVICIOS DEMÁS ACTIVIDADES DE SERVICIOS"/>
    <n v="146039022"/>
    <s v="47,017.00"/>
    <n v="47017"/>
    <n v="47017"/>
    <n v="6138000"/>
    <s v="0,766%"/>
    <s v="13-01-01-DT"/>
    <s v="44-02-00"/>
    <n v="146039022"/>
    <n v="306322"/>
    <s v="Cédula de Ciudadanía"/>
    <x v="417"/>
    <s v="MARIA NIÑO PARRA"/>
    <s v="NIT"/>
    <s v="899999061"/>
    <s v="BOGOTA DISTRITO CAPITAL"/>
    <s v="NO"/>
    <m/>
  </r>
  <r>
    <s v="PAG047"/>
    <s v="Pago de ordenes de pago por tipo de moneda y con medio de pago Abono en cuenta."/>
    <s v="2022-05-31 00:00:00"/>
    <s v="2-01-05-01-01-03-05"/>
    <s v="RETENCION ICA COMERCIAL SERVICIOS DEMÁS ACTIVIDADES DE SERVICIOS"/>
    <n v="146115422"/>
    <s v="84,898.00"/>
    <n v="84898"/>
    <n v="84898"/>
    <n v="7690000"/>
    <s v="1,104%"/>
    <s v="13-01-01-DT"/>
    <s v="44-02-00"/>
    <n v="146115422"/>
    <n v="306722"/>
    <s v="Cédula de Ciudadanía"/>
    <x v="263"/>
    <s v="FELIX CORREDOR BENITEZ"/>
    <s v="NIT"/>
    <s v="899999061"/>
    <s v="BOGOTA DISTRITO CAPITAL"/>
    <s v="NO"/>
    <m/>
  </r>
  <r>
    <s v="PAG047"/>
    <s v="Pago de ordenes de pago por tipo de moneda y con medio de pago Abono en cuenta."/>
    <s v="2022-05-31 00:00:00"/>
    <s v="2-01-05-01-01-03-05"/>
    <s v="RETENCION ICA COMERCIAL SERVICIOS DEMÁS ACTIVIDADES DE SERVICIOS"/>
    <n v="147322422"/>
    <s v="47,017.00"/>
    <n v="47017"/>
    <n v="47017"/>
    <n v="6138000"/>
    <s v="0,766%"/>
    <s v="13-01-01-DT"/>
    <s v="44-02-00"/>
    <n v="147322422"/>
    <n v="307622"/>
    <s v="Cédula de Ciudadanía"/>
    <x v="418"/>
    <s v="ALEXA OSPINA BLANCO"/>
    <s v="NIT"/>
    <s v="899999061"/>
    <s v="BOGOTA DISTRITO CAPITAL"/>
    <s v="NO"/>
    <m/>
  </r>
  <r>
    <s v="PAG047"/>
    <s v="Pago de ordenes de pago por tipo de moneda y con medio de pago Abono en cuenta."/>
    <s v="2022-05-31 00:00:00"/>
    <s v="2-01-05-01-01-03-05"/>
    <s v="RETENCION ICA COMERCIAL SERVICIOS DEMÁS ACTIVIDADES DE SERVICIOS"/>
    <n v="146679222"/>
    <s v="17,764.00"/>
    <n v="17764"/>
    <n v="17764"/>
    <n v="2319000"/>
    <s v="0,766%"/>
    <s v="13-01-01-DT"/>
    <s v="44-02-00"/>
    <n v="146679222"/>
    <n v="307322"/>
    <s v="Cédula de Ciudadanía"/>
    <x v="271"/>
    <s v="MARTHA PEREZ JIMENEZ"/>
    <s v="NIT"/>
    <s v="899999061"/>
    <s v="BOGOTA DISTRITO CAPITAL"/>
    <s v="NO"/>
    <m/>
  </r>
  <r>
    <s v="PAG047"/>
    <s v="Pago de ordenes de pago por tipo de moneda y con medio de pago Abono en cuenta."/>
    <s v="2022-05-31 00:00:00"/>
    <s v="2-01-05-01-01-03-05"/>
    <s v="RETENCION ICA COMERCIAL SERVICIOS DEMÁS ACTIVIDADES DE SERVICIOS"/>
    <n v="147430522"/>
    <s v="21,938.00"/>
    <n v="21938"/>
    <n v="21938"/>
    <n v="2864000"/>
    <s v="0,766%"/>
    <s v="13-01-01-DT"/>
    <s v="44-02-00"/>
    <n v="147430522"/>
    <n v="308322"/>
    <s v="Cédula de Ciudadanía"/>
    <x v="419"/>
    <s v="ANGEL PARDO GONZALEZ"/>
    <s v="NIT"/>
    <s v="899999061"/>
    <s v="BOGOTA DISTRITO CAPITAL"/>
    <s v="NO"/>
    <m/>
  </r>
  <r>
    <s v="PAG047"/>
    <s v="Pago de ordenes de pago por tipo de moneda y con medio de pago Abono en cuenta."/>
    <s v="2022-05-31 00:00:00"/>
    <s v="2-01-05-01-01-03-05"/>
    <s v="RETENCION ICA COMERCIAL SERVICIOS DEMÁS ACTIVIDADES DE SERVICIOS"/>
    <n v="145332122"/>
    <s v="39,529.00"/>
    <n v="39529"/>
    <n v="39529"/>
    <n v="4092000"/>
    <s v="0,966%"/>
    <s v="13-01-01-DT"/>
    <s v="44-02-00"/>
    <n v="145332122"/>
    <n v="306522"/>
    <s v="Cédula de Ciudadanía"/>
    <x v="420"/>
    <s v="JOHN HURTADO MARIN"/>
    <s v="NIT"/>
    <s v="899999061"/>
    <s v="BOGOTA DISTRITO CAPITAL"/>
    <s v="NO"/>
    <m/>
  </r>
  <r>
    <s v="PAG047"/>
    <s v="Pago de ordenes de pago por tipo de moneda y con medio de pago Abono en cuenta."/>
    <s v="2022-05-31 00:00:00"/>
    <s v="2-01-05-01-01-03-05"/>
    <s v="RETENCION ICA COMERCIAL SERVICIOS DEMÁS ACTIVIDADES DE SERVICIOS"/>
    <n v="148226222"/>
    <s v="335,578.00"/>
    <n v="335578"/>
    <n v="335578"/>
    <n v="34738928"/>
    <s v="0,966%"/>
    <s v="13-01-01-DT"/>
    <s v="44-02-00"/>
    <n v="148226222"/>
    <n v="309122"/>
    <s v="NIT"/>
    <x v="421"/>
    <s v="UNION TEMPORAL COMISION 2022"/>
    <s v="NIT"/>
    <s v="899999061"/>
    <s v="BOGOTA DISTRITO CAPITAL"/>
    <s v="NO"/>
    <m/>
  </r>
  <r>
    <s v="PAG047"/>
    <s v="Pago de ordenes de pago por tipo de moneda y con medio de pago Abono en cuenta."/>
    <s v="2022-05-31 00:00:00"/>
    <s v="2-01-05-01-01-03-05"/>
    <s v="RETENCION ICA COMERCIAL SERVICIOS DEMÁS ACTIVIDADES DE SERVICIOS"/>
    <n v="146117522"/>
    <s v="58,254.00"/>
    <n v="58254"/>
    <n v="58254"/>
    <n v="7605000"/>
    <s v="0,766%"/>
    <s v="13-01-01-DT"/>
    <s v="44-02-00"/>
    <n v="146117522"/>
    <n v="306622"/>
    <s v="Cédula de Ciudadanía"/>
    <x v="113"/>
    <s v="FELIPE LEON VILLAMIL"/>
    <s v="NIT"/>
    <s v="899999061"/>
    <s v="BOGOTA DISTRITO CAPITAL"/>
    <s v="NO"/>
    <m/>
  </r>
  <r>
    <s v="PAG047"/>
    <s v="Pago de ordenes de pago por tipo de moneda y con medio de pago Abono en cuenta."/>
    <s v="2022-05-31 00:00:00"/>
    <s v="2-01-05-01-01-03-05"/>
    <s v="RETENCION ICA COMERCIAL SERVICIOS DEMÁS ACTIVIDADES DE SERVICIOS"/>
    <n v="147271922"/>
    <s v="141,836.00"/>
    <n v="141836"/>
    <n v="141836"/>
    <n v="18516476"/>
    <s v="0,766%"/>
    <s v="13-01-01-DT"/>
    <s v="44-02-00"/>
    <n v="147271922"/>
    <n v="307022"/>
    <s v="Cédula de Ciudadanía"/>
    <x v="422"/>
    <s v="LILIANA URIBE TIRADO"/>
    <s v="NIT"/>
    <s v="899999061"/>
    <s v="BOGOTA DISTRITO CAPITAL"/>
    <s v="NO"/>
    <m/>
  </r>
  <r>
    <s v="PAG047"/>
    <s v="Pago de ordenes de pago por tipo de moneda y con medio de pago Abono en cuenta."/>
    <s v="2022-05-31 00:00:00"/>
    <s v="2-01-05-01-01-03-05"/>
    <s v="RETENCION ICA COMERCIAL SERVICIOS DEMÁS ACTIVIDADES DE SERVICIOS"/>
    <n v="147562422"/>
    <s v="74,112.00"/>
    <n v="74112"/>
    <n v="74112"/>
    <n v="7672000"/>
    <s v="0,966%"/>
    <s v="13-01-01-DT"/>
    <s v="44-02-00"/>
    <n v="147562422"/>
    <n v="308522"/>
    <s v="Cédula de Ciudadanía"/>
    <x v="423"/>
    <s v="JENNY RIVERA BURGOS"/>
    <s v="NIT"/>
    <s v="899999061"/>
    <s v="BOGOTA DISTRITO CAPITAL"/>
    <s v="NO"/>
    <m/>
  </r>
  <r>
    <s v="PAG047"/>
    <s v="Pago de ordenes de pago por tipo de moneda y con medio de pago Abono en cuenta."/>
    <s v="2022-06-01 00:00:00"/>
    <s v="2-01-05-01-01-03-05"/>
    <s v="RETENCION ICA COMERCIAL SERVICIOS DEMÁS ACTIVIDADES DE SERVICIOS"/>
    <n v="146329822"/>
    <s v="184,467.00"/>
    <n v="184467"/>
    <n v="184467"/>
    <n v="16708947"/>
    <s v="1,100%"/>
    <s v="13-01-01-DT"/>
    <s v="44-02-00"/>
    <n v="146329822"/>
    <n v="306922"/>
    <s v="NIT"/>
    <x v="424"/>
    <s v="MICROHOME SAS"/>
    <s v="NIT"/>
    <s v="899999061"/>
    <s v="BOGOTA DISTRITO CAPITAL"/>
    <s v="NO"/>
    <m/>
  </r>
  <r>
    <s v="PAG047"/>
    <s v="Pago de ordenes de pago por tipo de moneda y con medio de pago Abono en cuenta."/>
    <s v="2022-06-03 00:00:00"/>
    <s v="2-01-05-01-01-03-05"/>
    <s v="RETENCION ICA COMERCIAL SERVICIOS DEMÁS ACTIVIDADES DE SERVICIOS"/>
    <n v="150638222"/>
    <s v="29,714.00"/>
    <n v="29714"/>
    <n v="29714"/>
    <n v="3076000"/>
    <s v="0,966%"/>
    <s v="13-01-01-DT"/>
    <s v="44-02-00"/>
    <n v="150638222"/>
    <n v="318622"/>
    <s v="Cédula de Ciudadanía"/>
    <x v="28"/>
    <s v="ANGELICA CANTOR MOLINA"/>
    <s v="NIT"/>
    <s v="899999061"/>
    <s v="BOGOTA DISTRITO CAPITAL"/>
    <s v="NO"/>
    <m/>
  </r>
  <r>
    <s v="PAG047"/>
    <s v="Pago de ordenes de pago por tipo de moneda y con medio de pago Abono en cuenta."/>
    <s v="2022-06-03 00:00:00"/>
    <s v="2-01-05-01-01-03-05"/>
    <s v="RETENCION ICA COMERCIAL SERVICIOS DEMÁS ACTIVIDADES DE SERVICIOS"/>
    <n v="151364222"/>
    <s v="74,103.00"/>
    <n v="74103"/>
    <n v="74103"/>
    <n v="9674000"/>
    <s v="0,766%"/>
    <s v="13-01-01-DT"/>
    <s v="44-02-00"/>
    <n v="151364222"/>
    <n v="318522"/>
    <s v="Cédula de Ciudadanía"/>
    <x v="21"/>
    <s v="PAOLA MOLANO AYALA"/>
    <s v="NIT"/>
    <s v="899999061"/>
    <s v="BOGOTA DISTRITO CAPITAL"/>
    <s v="NO"/>
    <m/>
  </r>
  <r>
    <s v="PAG047"/>
    <s v="Pago de ordenes de pago por tipo de moneda y con medio de pago Abono en cuenta."/>
    <s v="2022-06-03 00:00:00"/>
    <s v="2-01-05-01-01-03-05"/>
    <s v="RETENCION ICA COMERCIAL SERVICIOS DEMÁS ACTIVIDADES DE SERVICIOS"/>
    <n v="150418222"/>
    <s v="58,254.00"/>
    <n v="58254"/>
    <n v="58254"/>
    <n v="7605000"/>
    <s v="0,766%"/>
    <s v="13-01-01-DT"/>
    <s v="44-02-00"/>
    <n v="150418222"/>
    <n v="310522"/>
    <s v="Cédula de Ciudadanía"/>
    <x v="425"/>
    <s v="JULIANA POVEDA CLAVIJO"/>
    <s v="NIT"/>
    <s v="899999061"/>
    <s v="BOGOTA DISTRITO CAPITAL"/>
    <s v="NO"/>
    <m/>
  </r>
  <r>
    <s v="PAG047"/>
    <s v="Pago de ordenes de pago por tipo de moneda y con medio de pago Abono en cuenta."/>
    <s v="2022-06-03 00:00:00"/>
    <s v="2-01-05-01-01-03-05"/>
    <s v="RETENCION ICA COMERCIAL SERVICIOS DEMÁS ACTIVIDADES DE SERVICIOS"/>
    <n v="150931922"/>
    <s v="39,181.00"/>
    <n v="39181"/>
    <n v="39181"/>
    <n v="5115000"/>
    <s v="0,766%"/>
    <s v="13-01-01-DT"/>
    <s v="44-02-00"/>
    <n v="150931922"/>
    <n v="319222"/>
    <s v="Cédula de Ciudadanía"/>
    <x v="32"/>
    <s v="JENNY PAEZ PINZON"/>
    <s v="NIT"/>
    <s v="899999061"/>
    <s v="BOGOTA DISTRITO CAPITAL"/>
    <s v="NO"/>
    <m/>
  </r>
  <r>
    <s v="PAG047"/>
    <s v="Pago de ordenes de pago por tipo de moneda y con medio de pago Abono en cuenta."/>
    <s v="2022-06-03 00:00:00"/>
    <s v="2-01-05-01-01-03-05"/>
    <s v="RETENCION ICA COMERCIAL SERVICIOS DEMÁS ACTIVIDADES DE SERVICIOS"/>
    <n v="151282322"/>
    <s v="49,411.00"/>
    <n v="49411"/>
    <n v="49411"/>
    <n v="5115000"/>
    <s v="0,966%"/>
    <s v="13-01-01-DT"/>
    <s v="44-02-00"/>
    <n v="151282322"/>
    <n v="319722"/>
    <s v="Cédula de Ciudadanía"/>
    <x v="138"/>
    <s v="SERGIO PINILLA RIVEROS"/>
    <s v="NIT"/>
    <s v="899999061"/>
    <s v="BOGOTA DISTRITO CAPITAL"/>
    <s v="NO"/>
    <m/>
  </r>
  <r>
    <s v="PAG047"/>
    <s v="Pago de ordenes de pago por tipo de moneda y con medio de pago Abono en cuenta."/>
    <s v="2022-06-03 00:00:00"/>
    <s v="2-01-05-01-01-03-05"/>
    <s v="RETENCION ICA COMERCIAL SERVICIOS DEMÁS ACTIVIDADES DE SERVICIOS"/>
    <n v="150874122"/>
    <s v="31,345.00"/>
    <n v="31345"/>
    <n v="31345"/>
    <n v="4092000"/>
    <s v="0,766%"/>
    <s v="13-01-01-DT"/>
    <s v="44-02-00"/>
    <n v="150874122"/>
    <n v="318322"/>
    <s v="Cédula de Ciudadanía"/>
    <x v="172"/>
    <s v="DIANA HORTUA HORTUA"/>
    <s v="NIT"/>
    <s v="899999061"/>
    <s v="BOGOTA DISTRITO CAPITAL"/>
    <s v="NO"/>
    <m/>
  </r>
  <r>
    <s v="PAG047"/>
    <s v="Pago de ordenes de pago por tipo de moneda y con medio de pago Abono en cuenta."/>
    <s v="2022-06-03 00:00:00"/>
    <s v="2-01-05-01-01-03-05"/>
    <s v="RETENCION ICA COMERCIAL SERVICIOS DEMÁS ACTIVIDADES DE SERVICIOS"/>
    <n v="151287022"/>
    <s v="49,411.00"/>
    <n v="49411"/>
    <n v="49411"/>
    <n v="5115000"/>
    <s v="0,966%"/>
    <s v="13-01-01-DT"/>
    <s v="44-02-00"/>
    <n v="151287022"/>
    <n v="321422"/>
    <s v="Cédula de Ciudadanía"/>
    <x v="36"/>
    <s v="JHON NAVARRO ROJAS"/>
    <s v="NIT"/>
    <s v="899999061"/>
    <s v="BOGOTA DISTRITO CAPITAL"/>
    <s v="NO"/>
    <m/>
  </r>
  <r>
    <s v="PAG047"/>
    <s v="Pago de ordenes de pago por tipo de moneda y con medio de pago Abono en cuenta."/>
    <s v="2022-06-03 00:00:00"/>
    <s v="2-01-05-01-01-03-05"/>
    <s v="RETENCION ICA COMERCIAL SERVICIOS DEMÁS ACTIVIDADES DE SERVICIOS"/>
    <n v="150985022"/>
    <s v="30,632.00"/>
    <n v="30632"/>
    <n v="30632"/>
    <n v="3171000"/>
    <s v="0,966%"/>
    <s v="13-01-01-DT"/>
    <s v="44-02-00"/>
    <n v="150985022"/>
    <n v="318122"/>
    <s v="Cédula de Ciudadanía"/>
    <x v="137"/>
    <s v="MARIA MALAGON GAMBOA"/>
    <s v="NIT"/>
    <s v="899999061"/>
    <s v="BOGOTA DISTRITO CAPITAL"/>
    <s v="NO"/>
    <m/>
  </r>
  <r>
    <s v="PAG047"/>
    <s v="Pago de ordenes de pago por tipo de moneda y con medio de pago Abono en cuenta."/>
    <s v="2022-06-03 00:00:00"/>
    <s v="2-01-05-01-01-03-05"/>
    <s v="RETENCION ICA COMERCIAL SERVICIOS DEMÁS ACTIVIDADES DE SERVICIOS"/>
    <n v="151022222"/>
    <s v="58,905.00"/>
    <n v="58905"/>
    <n v="58905"/>
    <n v="7690000"/>
    <s v="0,766%"/>
    <s v="13-01-01-DT"/>
    <s v="44-02-00"/>
    <n v="151022222"/>
    <n v="319022"/>
    <s v="Cédula de Ciudadanía"/>
    <x v="37"/>
    <s v="DAVID ALVEAR RINCON"/>
    <s v="NIT"/>
    <s v="899999061"/>
    <s v="BOGOTA DISTRITO CAPITAL"/>
    <s v="NO"/>
    <m/>
  </r>
  <r>
    <s v="PAG047"/>
    <s v="Pago de ordenes de pago por tipo de moneda y con medio de pago Abono en cuenta."/>
    <s v="2022-06-03 00:00:00"/>
    <s v="2-01-05-01-01-03-05"/>
    <s v="RETENCION ICA COMERCIAL SERVICIOS DEMÁS ACTIVIDADES DE SERVICIOS"/>
    <n v="150888422"/>
    <s v="58,768.00"/>
    <n v="58768"/>
    <n v="58768"/>
    <n v="7672000"/>
    <s v="0,766%"/>
    <s v="13-01-01-DT"/>
    <s v="44-02-00"/>
    <n v="150888422"/>
    <n v="307522"/>
    <s v="Cédula de Ciudadanía"/>
    <x v="426"/>
    <s v="NUBIA ESPINOSA MORENO"/>
    <s v="NIT"/>
    <s v="899999061"/>
    <s v="BOGOTA DISTRITO CAPITAL"/>
    <s v="NO"/>
    <m/>
  </r>
  <r>
    <s v="PAG047"/>
    <s v="Pago de ordenes de pago por tipo de moneda y con medio de pago Abono en cuenta."/>
    <s v="2022-06-03 00:00:00"/>
    <s v="2-01-05-01-01-03-05"/>
    <s v="RETENCION ICA COMERCIAL SERVICIOS DEMÁS ACTIVIDADES DE SERVICIOS"/>
    <n v="151294422"/>
    <s v="39,529.00"/>
    <n v="39529"/>
    <n v="39529"/>
    <n v="4092000"/>
    <s v="0,966%"/>
    <s v="13-01-01-DT"/>
    <s v="44-02-00"/>
    <n v="151294422"/>
    <n v="318022"/>
    <s v="Cédula de Ciudadanía"/>
    <x v="43"/>
    <s v="GISEL CUNCANCHON BARBOSA"/>
    <s v="NIT"/>
    <s v="899999061"/>
    <s v="BOGOTA DISTRITO CAPITAL"/>
    <s v="NO"/>
    <m/>
  </r>
  <r>
    <s v="PAG047"/>
    <s v="Pago de ordenes de pago por tipo de moneda y con medio de pago Abono en cuenta."/>
    <s v="2022-06-03 00:00:00"/>
    <s v="2-01-05-01-01-03-05"/>
    <s v="RETENCION ICA COMERCIAL SERVICIOS DEMÁS ACTIVIDADES DE SERVICIOS"/>
    <n v="150983822"/>
    <s v="35,774.00"/>
    <n v="35774"/>
    <n v="35774"/>
    <n v="3703295"/>
    <s v="0,966%"/>
    <s v="13-01-01-DT"/>
    <s v="44-02-00"/>
    <n v="150983822"/>
    <n v="318422"/>
    <s v="Cédula de Ciudadanía"/>
    <x v="44"/>
    <s v="ANGIE GOMEZ JEREZ"/>
    <s v="NIT"/>
    <s v="899999061"/>
    <s v="BOGOTA DISTRITO CAPITAL"/>
    <s v="NO"/>
    <m/>
  </r>
  <r>
    <s v="PAG047"/>
    <s v="Pago de ordenes de pago por tipo de moneda y con medio de pago Abono en cuenta."/>
    <s v="2022-06-03 00:00:00"/>
    <s v="2-01-05-01-01-03-05"/>
    <s v="RETENCION ICA COMERCIAL SERVICIOS DEMÁS ACTIVIDADES DE SERVICIOS"/>
    <n v="151461622"/>
    <s v="53,189.00"/>
    <n v="53189"/>
    <n v="53189"/>
    <n v="6943678"/>
    <s v="0,766%"/>
    <s v="13-01-01-DT"/>
    <s v="44-02-00"/>
    <n v="151461622"/>
    <n v="321822"/>
    <s v="Cédula de Ciudadanía"/>
    <x v="50"/>
    <s v="ALEXI CORONADO CORONADO"/>
    <s v="NIT"/>
    <s v="899999061"/>
    <s v="BOGOTA DISTRITO CAPITAL"/>
    <s v="NO"/>
    <m/>
  </r>
  <r>
    <s v="PAG047"/>
    <s v="Pago de ordenes de pago por tipo de moneda y con medio de pago Abono en cuenta."/>
    <s v="2022-06-03 00:00:00"/>
    <s v="2-01-05-01-01-03-05"/>
    <s v="RETENCION ICA COMERCIAL SERVICIOS DEMÁS ACTIVIDADES DE SERVICIOS"/>
    <n v="151183422"/>
    <s v="39,529.00"/>
    <n v="39529"/>
    <n v="39529"/>
    <n v="4092000"/>
    <s v="0,966%"/>
    <s v="13-01-01-DT"/>
    <s v="44-02-00"/>
    <n v="151183422"/>
    <n v="319422"/>
    <s v="Cédula de Ciudadanía"/>
    <x v="1"/>
    <s v="MARIA NEIRA NIÑO"/>
    <s v="NIT"/>
    <s v="899999061"/>
    <s v="BOGOTA DISTRITO CAPITAL"/>
    <s v="NO"/>
    <m/>
  </r>
  <r>
    <s v="PAG047"/>
    <s v="Pago de ordenes de pago por tipo de moneda y con medio de pago Abono en cuenta."/>
    <s v="2022-06-03 00:00:00"/>
    <s v="2-01-05-01-01-03-05"/>
    <s v="RETENCION ICA COMERCIAL SERVICIOS DEMÁS ACTIVIDADES DE SERVICIOS"/>
    <n v="151433122"/>
    <s v="59,293.00"/>
    <n v="59293"/>
    <n v="59293"/>
    <n v="6138000"/>
    <s v="0,966%"/>
    <s v="13-01-01-DT"/>
    <s v="44-02-00"/>
    <n v="151433122"/>
    <n v="319922"/>
    <s v="Cédula de Ciudadanía"/>
    <x v="427"/>
    <s v="JUAN MALDONADO VELEZ"/>
    <s v="NIT"/>
    <s v="899999061"/>
    <s v="BOGOTA DISTRITO CAPITAL"/>
    <s v="NO"/>
    <m/>
  </r>
  <r>
    <s v="PAG047"/>
    <s v="Pago de ordenes de pago por tipo de moneda y con medio de pago Abono en cuenta."/>
    <s v="2022-06-03 00:00:00"/>
    <s v="2-01-05-01-01-03-05"/>
    <s v="RETENCION ICA COMERCIAL SERVICIOS DEMÁS ACTIVIDADES DE SERVICIOS"/>
    <n v="151029322"/>
    <s v="31,345.00"/>
    <n v="31345"/>
    <n v="31345"/>
    <n v="4092000"/>
    <s v="0,766%"/>
    <s v="13-01-01-DT"/>
    <s v="44-02-00"/>
    <n v="151029322"/>
    <n v="318722"/>
    <s v="Cédula de Ciudadanía"/>
    <x v="42"/>
    <s v="ANDREA CRUZ ROJAS"/>
    <s v="NIT"/>
    <s v="899999061"/>
    <s v="BOGOTA DISTRITO CAPITAL"/>
    <s v="NO"/>
    <m/>
  </r>
  <r>
    <s v="PAG047"/>
    <s v="Pago de ordenes de pago por tipo de moneda y con medio de pago Abono en cuenta."/>
    <s v="2022-06-03 00:00:00"/>
    <s v="2-01-05-01-01-03-05"/>
    <s v="RETENCION ICA COMERCIAL SERVICIOS DEMÁS ACTIVIDADES DE SERVICIOS"/>
    <n v="151393622"/>
    <s v="16,492.00"/>
    <n v="16492"/>
    <n v="16492"/>
    <n v="2153000"/>
    <s v="0,766%"/>
    <s v="13-01-01-DT"/>
    <s v="44-02-00"/>
    <n v="151393622"/>
    <n v="321722"/>
    <s v="Cédula de Ciudadanía"/>
    <x v="246"/>
    <s v="JUANA DURAN BERMUDEZ"/>
    <s v="NIT"/>
    <s v="899999061"/>
    <s v="BOGOTA DISTRITO CAPITAL"/>
    <s v="NO"/>
    <m/>
  </r>
  <r>
    <s v="PAG047"/>
    <s v="Pago de ordenes de pago por tipo de moneda y con medio de pago Abono en cuenta."/>
    <s v="2022-06-03 00:00:00"/>
    <s v="2-01-05-01-01-03-05"/>
    <s v="RETENCION ICA COMERCIAL SERVICIOS DEMÁS ACTIVIDADES DE SERVICIOS"/>
    <n v="151017022"/>
    <s v="30,632.00"/>
    <n v="30632"/>
    <n v="30632"/>
    <n v="3171000"/>
    <s v="0,966%"/>
    <s v="13-01-01-DT"/>
    <s v="44-02-00"/>
    <n v="151017022"/>
    <n v="317822"/>
    <s v="Cédula de Ciudadanía"/>
    <x v="428"/>
    <s v="JHON JAIRO VILLA FRANCO"/>
    <s v="NIT"/>
    <s v="899999061"/>
    <s v="BOGOTA DISTRITO CAPITAL"/>
    <s v="NO"/>
    <m/>
  </r>
  <r>
    <s v="PAG047"/>
    <s v="Pago de ordenes de pago por tipo de moneda y con medio de pago Abono en cuenta."/>
    <s v="2022-06-03 00:00:00"/>
    <s v="2-01-05-01-01-03-05"/>
    <s v="RETENCION ICA COMERCIAL SERVICIOS DEMÁS ACTIVIDADES DE SERVICIOS"/>
    <n v="151228622"/>
    <s v="53,189.00"/>
    <n v="53189"/>
    <n v="53189"/>
    <n v="6943678"/>
    <s v="0,766%"/>
    <s v="13-01-01-DT"/>
    <s v="44-02-00"/>
    <n v="151228622"/>
    <n v="317922"/>
    <s v="Cédula de Ciudadanía"/>
    <x v="40"/>
    <s v="MARYOLI MARIN CORRALES"/>
    <s v="NIT"/>
    <s v="899999061"/>
    <s v="BOGOTA DISTRITO CAPITAL"/>
    <s v="NO"/>
    <m/>
  </r>
  <r>
    <s v="PAG047"/>
    <s v="Pago de ordenes de pago por tipo de moneda y con medio de pago Abono en cuenta."/>
    <s v="2022-06-03 00:00:00"/>
    <s v="2-01-05-01-01-03-05"/>
    <s v="RETENCION ICA COMERCIAL SERVICIOS DEMÁS ACTIVIDADES DE SERVICIOS"/>
    <n v="151435522"/>
    <s v="47,017.00"/>
    <n v="47017"/>
    <n v="47017"/>
    <n v="6138000"/>
    <s v="0,766%"/>
    <s v="13-01-01-DT"/>
    <s v="44-02-00"/>
    <n v="151435522"/>
    <n v="321622"/>
    <s v="Cédula de Ciudadanía"/>
    <x v="157"/>
    <s v="JUANA SALDARRIAGA ROMERO"/>
    <s v="NIT"/>
    <s v="899999061"/>
    <s v="BOGOTA DISTRITO CAPITAL"/>
    <s v="NO"/>
    <m/>
  </r>
  <r>
    <s v="PAG047"/>
    <s v="Pago de ordenes de pago por tipo de moneda y con medio de pago Abono en cuenta."/>
    <s v="2022-06-03 00:00:00"/>
    <s v="2-01-05-01-01-03-05"/>
    <s v="RETENCION ICA COMERCIAL SERVICIOS DEMÁS ACTIVIDADES DE SERVICIOS"/>
    <n v="150119322"/>
    <s v="60,223.00"/>
    <n v="60223"/>
    <n v="60223"/>
    <n v="6234274"/>
    <s v="0,966%"/>
    <s v="13-01-01-DT"/>
    <s v="44-02-00"/>
    <n v="150119322"/>
    <n v="311122"/>
    <s v="NIT"/>
    <x v="332"/>
    <s v="SYNLAB COLOMBIA S.A.S"/>
    <s v="NIT"/>
    <s v="899999061"/>
    <s v="BOGOTA DISTRITO CAPITAL"/>
    <s v="NO"/>
    <m/>
  </r>
  <r>
    <s v="PAG047"/>
    <s v="Pago de ordenes de pago por tipo de moneda y con medio de pago Abono en cuenta."/>
    <s v="2022-06-03 00:00:00"/>
    <s v="2-01-05-01-01-03-05"/>
    <s v="RETENCION ICA COMERCIAL SERVICIOS DEMÁS ACTIVIDADES DE SERVICIOS"/>
    <n v="151318622"/>
    <s v="25,071.00"/>
    <n v="25071"/>
    <n v="25071"/>
    <n v="3273000"/>
    <s v="0,766%"/>
    <s v="13-01-01-DT"/>
    <s v="44-02-00"/>
    <n v="151318622"/>
    <n v="318222"/>
    <s v="Cédula de Ciudadanía"/>
    <x v="8"/>
    <s v="JUAN MOJICA GOMEZ"/>
    <s v="NIT"/>
    <s v="899999061"/>
    <s v="BOGOTA DISTRITO CAPITAL"/>
    <s v="NO"/>
    <m/>
  </r>
  <r>
    <s v="PAG047"/>
    <s v="Pago de ordenes de pago por tipo de moneda y con medio de pago Abono en cuenta."/>
    <s v="2022-06-03 00:00:00"/>
    <s v="2-01-05-01-01-03-05"/>
    <s v="RETENCION ICA COMERCIAL SERVICIOS DEMÁS ACTIVIDADES DE SERVICIOS"/>
    <n v="151058322"/>
    <s v="16,454.00"/>
    <n v="16454"/>
    <n v="16454"/>
    <n v="2148000"/>
    <s v="0,766%"/>
    <s v="13-01-01-DT"/>
    <s v="44-02-00"/>
    <n v="151058322"/>
    <n v="321522"/>
    <s v="Cédula de Ciudadanía"/>
    <x v="87"/>
    <s v="ANDRES CRISTANCHO"/>
    <s v="NIT"/>
    <s v="899999061"/>
    <s v="BOGOTA DISTRITO CAPITAL"/>
    <s v="NO"/>
    <m/>
  </r>
  <r>
    <s v="PAG047"/>
    <s v="Pago de ordenes de pago por tipo de moneda y con medio de pago Abono en cuenta."/>
    <s v="2022-06-03 00:00:00"/>
    <s v="2-01-05-01-01-03-05"/>
    <s v="RETENCION ICA COMERCIAL SERVICIOS DEMÁS ACTIVIDADES DE SERVICIOS"/>
    <n v="151067422"/>
    <s v="88,534.00"/>
    <n v="88534"/>
    <n v="88534"/>
    <n v="9165000"/>
    <s v="0,966%"/>
    <s v="13-01-01-DT"/>
    <s v="44-02-00"/>
    <n v="151067422"/>
    <n v="321022"/>
    <s v="Cédula de Ciudadanía"/>
    <x v="114"/>
    <s v="HEIDY GORDILLO BOGOTA"/>
    <s v="NIT"/>
    <s v="899999061"/>
    <s v="BOGOTA DISTRITO CAPITAL"/>
    <s v="NO"/>
    <m/>
  </r>
  <r>
    <s v="PAG047"/>
    <s v="Pago de ordenes de pago por tipo de moneda y con medio de pago Abono en cuenta."/>
    <s v="2022-06-03 00:00:00"/>
    <s v="2-01-05-01-01-03-05"/>
    <s v="RETENCION ICA COMERCIAL SERVICIOS DEMÁS ACTIVIDADES DE SERVICIOS"/>
    <n v="150600222"/>
    <s v="74,103.00"/>
    <n v="74103"/>
    <n v="74103"/>
    <n v="9674000"/>
    <s v="0,766%"/>
    <s v="13-01-01-DT"/>
    <s v="44-02-00"/>
    <n v="150600222"/>
    <n v="317622"/>
    <s v="Cédula de Ciudadanía"/>
    <x v="13"/>
    <s v="DAVID SANTAMARIA TOBAR"/>
    <s v="NIT"/>
    <s v="899999061"/>
    <s v="BOGOTA DISTRITO CAPITAL"/>
    <s v="NO"/>
    <m/>
  </r>
  <r>
    <s v="PAG047"/>
    <s v="Pago de ordenes de pago por tipo de moneda y con medio de pago Abono en cuenta."/>
    <s v="2022-06-03 00:00:00"/>
    <s v="2-01-05-01-01-03-05"/>
    <s v="RETENCION ICA COMERCIAL SERVICIOS DEMÁS ACTIVIDADES DE SERVICIOS"/>
    <n v="151407522"/>
    <s v="48,976.00"/>
    <n v="48976"/>
    <n v="48976"/>
    <n v="5070000"/>
    <s v="0,966%"/>
    <s v="13-01-01-DT"/>
    <s v="44-02-00"/>
    <n v="151407522"/>
    <n v="321222"/>
    <s v="Cédula de Ciudadanía"/>
    <x v="86"/>
    <s v="VALERIA LURDUY TABARES"/>
    <s v="NIT"/>
    <s v="899999061"/>
    <s v="BOGOTA DISTRITO CAPITAL"/>
    <s v="NO"/>
    <m/>
  </r>
  <r>
    <s v="PAG047"/>
    <s v="Pago de ordenes de pago por tipo de moneda y con medio de pago Abono en cuenta."/>
    <s v="2022-06-03 00:00:00"/>
    <s v="2-01-05-01-01-03-05"/>
    <s v="RETENCION ICA COMERCIAL SERVICIOS DEMÁS ACTIVIDADES DE SERVICIOS"/>
    <n v="150642422"/>
    <s v="74,112.00"/>
    <n v="74112"/>
    <n v="74112"/>
    <n v="7672000"/>
    <s v="0,966%"/>
    <s v="13-01-01-DT"/>
    <s v="44-02-00"/>
    <n v="150642422"/>
    <n v="318922"/>
    <s v="Cédula de Extranjería"/>
    <x v="85"/>
    <s v="VICTORIA CAMACHO OCHOA"/>
    <s v="NIT"/>
    <s v="899999061"/>
    <s v="BOGOTA DISTRITO CAPITAL"/>
    <s v="NO"/>
    <m/>
  </r>
  <r>
    <s v="PAG047"/>
    <s v="Pago de ordenes de pago por tipo de moneda y con medio de pago Abono en cuenta."/>
    <s v="2022-06-03 00:00:00"/>
    <s v="2-01-05-01-01-03-05"/>
    <s v="RETENCION ICA COMERCIAL SERVICIOS DEMÁS ACTIVIDADES DE SERVICIOS"/>
    <n v="150937122"/>
    <s v="47,017.00"/>
    <n v="47017"/>
    <n v="47017"/>
    <n v="6138000"/>
    <s v="0,766%"/>
    <s v="13-01-01-DT"/>
    <s v="44-02-00"/>
    <n v="150937122"/>
    <n v="319522"/>
    <s v="Cédula de Ciudadanía"/>
    <x v="186"/>
    <s v="JORGE ROJAS CORREDOR"/>
    <s v="NIT"/>
    <s v="899999061"/>
    <s v="BOGOTA DISTRITO CAPITAL"/>
    <s v="NO"/>
    <m/>
  </r>
  <r>
    <s v="PAG047"/>
    <s v="Pago de ordenes de pago por tipo de moneda y con medio de pago Abono en cuenta."/>
    <s v="2022-06-03 00:00:00"/>
    <s v="2-01-05-01-01-03-05"/>
    <s v="RETENCION ICA COMERCIAL SERVICIOS DEMÁS ACTIVIDADES DE SERVICIOS"/>
    <n v="151381422"/>
    <s v="67,076.00"/>
    <n v="67076"/>
    <n v="67076"/>
    <n v="6943678"/>
    <s v="0,966%"/>
    <s v="13-01-01-DT"/>
    <s v="44-02-00"/>
    <n v="151381422"/>
    <n v="319622"/>
    <s v="Cédula de Ciudadanía"/>
    <x v="81"/>
    <s v="CAMILA ACOSTA ALZATE"/>
    <s v="NIT"/>
    <s v="899999061"/>
    <s v="BOGOTA DISTRITO CAPITAL"/>
    <s v="NO"/>
    <m/>
  </r>
  <r>
    <s v="PAG047"/>
    <s v="Pago de ordenes de pago por tipo de moneda y con medio de pago Abono en cuenta."/>
    <s v="2022-06-03 00:00:00"/>
    <s v="2-01-05-01-01-03-05"/>
    <s v="RETENCION ICA COMERCIAL SERVICIOS DEMÁS ACTIVIDADES DE SERVICIOS"/>
    <n v="151038122"/>
    <s v="16,492.00"/>
    <n v="16492"/>
    <n v="16492"/>
    <n v="2153000"/>
    <s v="0,766%"/>
    <s v="13-01-01-DT"/>
    <s v="44-02-00"/>
    <n v="151038122"/>
    <n v="319322"/>
    <s v="Cédula de Ciudadanía"/>
    <x v="297"/>
    <s v="HAROLD RODRIGUEZ CRUZ"/>
    <s v="NIT"/>
    <s v="899999061"/>
    <s v="BOGOTA DISTRITO CAPITAL"/>
    <s v="NO"/>
    <m/>
  </r>
  <r>
    <s v="PAG047"/>
    <s v="Pago de ordenes de pago por tipo de moneda y con medio de pago Abono en cuenta."/>
    <s v="2022-06-03 00:00:00"/>
    <s v="2-01-05-01-01-03-05"/>
    <s v="RETENCION ICA COMERCIAL SERVICIOS DEMÁS ACTIVIDADES DE SERVICIOS"/>
    <n v="150628022"/>
    <s v="63,019.00"/>
    <n v="63019"/>
    <n v="63019"/>
    <n v="8227000"/>
    <s v="0,766%"/>
    <s v="13-01-01-DT"/>
    <s v="44-02-00"/>
    <n v="150628022"/>
    <n v="310722"/>
    <s v="Cédula de Ciudadanía"/>
    <x v="285"/>
    <s v="OLGA RAMIREZ RAMIREZ"/>
    <s v="NIT"/>
    <s v="899999061"/>
    <s v="BOGOTA DISTRITO CAPITAL"/>
    <s v="NO"/>
    <m/>
  </r>
  <r>
    <s v="PAG047"/>
    <s v="Pago de ordenes de pago por tipo de moneda y con medio de pago Abono en cuenta."/>
    <s v="2022-06-03 00:00:00"/>
    <s v="2-01-05-01-01-03-05"/>
    <s v="RETENCION ICA COMERCIAL SERVICIOS DEMÁS ACTIVIDADES DE SERVICIOS"/>
    <n v="150126722"/>
    <s v="74,112.00"/>
    <n v="74112"/>
    <n v="74112"/>
    <n v="7672000"/>
    <s v="0,966%"/>
    <s v="13-01-01-DT"/>
    <s v="44-02-00"/>
    <n v="150126722"/>
    <n v="310122"/>
    <s v="Cédula de Ciudadanía"/>
    <x v="429"/>
    <s v="GUSTAVO PALOMINO CASTELLANOS"/>
    <s v="NIT"/>
    <s v="899999061"/>
    <s v="BOGOTA DISTRITO CAPITAL"/>
    <s v="NO"/>
    <m/>
  </r>
  <r>
    <s v="PAG047"/>
    <s v="Pago de ordenes de pago por tipo de moneda y con medio de pago Abono en cuenta."/>
    <s v="2022-06-03 00:00:00"/>
    <s v="2-01-05-01-01-03-05"/>
    <s v="RETENCION ICA COMERCIAL SERVICIOS DEMÁS ACTIVIDADES DE SERVICIOS"/>
    <n v="151357522"/>
    <s v="47,017.00"/>
    <n v="47017"/>
    <n v="47017"/>
    <n v="6138000"/>
    <s v="0,766%"/>
    <s v="13-01-01-DT"/>
    <s v="44-02-00"/>
    <n v="151357522"/>
    <n v="319822"/>
    <s v="Cédula de Ciudadanía"/>
    <x v="72"/>
    <s v="JULIANA SINISTERRA RENGIFO"/>
    <s v="NIT"/>
    <s v="899999061"/>
    <s v="BOGOTA DISTRITO CAPITAL"/>
    <s v="NO"/>
    <m/>
  </r>
  <r>
    <s v="PAG047"/>
    <s v="Pago de ordenes de pago por tipo de moneda y con medio de pago Abono en cuenta."/>
    <s v="2022-06-03 00:00:00"/>
    <s v="2-01-05-01-01-03-05"/>
    <s v="RETENCION ICA COMERCIAL SERVICIOS DEMÁS ACTIVIDADES DE SERVICIOS"/>
    <n v="150635122"/>
    <s v="39,529.00"/>
    <n v="39529"/>
    <n v="39529"/>
    <n v="4092000"/>
    <s v="0,966%"/>
    <s v="13-01-01-DT"/>
    <s v="44-02-00"/>
    <n v="150635122"/>
    <n v="317722"/>
    <s v="Cédula de Ciudadanía"/>
    <x v="16"/>
    <s v="ALEXIS MAYORGA SARMIENTO"/>
    <s v="NIT"/>
    <s v="899999061"/>
    <s v="BOGOTA DISTRITO CAPITAL"/>
    <s v="NO"/>
    <m/>
  </r>
  <r>
    <s v="PAG047"/>
    <s v="Pago de ordenes de pago por tipo de moneda y con medio de pago Abono en cuenta."/>
    <s v="2022-06-06 00:00:00"/>
    <s v="2-01-05-01-01-03-05"/>
    <s v="RETENCION ICA COMERCIAL SERVICIOS DEMÁS ACTIVIDADES DE SERVICIOS"/>
    <n v="152554722"/>
    <s v="21,745.00"/>
    <n v="21745"/>
    <n v="21745"/>
    <n v="2251000"/>
    <s v="0,966%"/>
    <s v="13-01-01-DT"/>
    <s v="44-02-00"/>
    <n v="152554722"/>
    <n v="320322"/>
    <s v="Cédula de Ciudadanía"/>
    <x v="17"/>
    <s v="NATASHA SOTO CELY"/>
    <s v="NIT"/>
    <s v="899999061"/>
    <s v="BOGOTA DISTRITO CAPITAL"/>
    <s v="NO"/>
    <m/>
  </r>
  <r>
    <s v="PAG047"/>
    <s v="Pago de ordenes de pago por tipo de moneda y con medio de pago Abono en cuenta."/>
    <s v="2022-06-06 00:00:00"/>
    <s v="2-01-05-01-01-03-05"/>
    <s v="RETENCION ICA COMERCIAL SERVICIOS DEMÁS ACTIVIDADES DE SERVICIOS"/>
    <n v="153277522"/>
    <s v="31,345.00"/>
    <n v="31345"/>
    <n v="31345"/>
    <n v="4092000"/>
    <s v="0,766%"/>
    <s v="13-01-01-DT"/>
    <s v="44-02-00"/>
    <n v="153277522"/>
    <n v="329422"/>
    <s v="Cédula de Ciudadanía"/>
    <x v="124"/>
    <s v="ANDREA CORREA PERDOMO"/>
    <s v="NIT"/>
    <s v="899999061"/>
    <s v="BOGOTA DISTRITO CAPITAL"/>
    <s v="NO"/>
    <m/>
  </r>
  <r>
    <s v="PAG047"/>
    <s v="Pago de ordenes de pago por tipo de moneda y con medio de pago Abono en cuenta."/>
    <s v="2022-06-06 00:00:00"/>
    <s v="2-01-05-01-01-03-05"/>
    <s v="RETENCION ICA COMERCIAL SERVICIOS DEMÁS ACTIVIDADES DE SERVICIOS"/>
    <n v="152530022"/>
    <s v="23,302.00"/>
    <n v="23302"/>
    <n v="23302"/>
    <n v="3042000"/>
    <s v="0,766%"/>
    <s v="13-01-01-DT"/>
    <s v="44-02-00"/>
    <n v="152530022"/>
    <n v="323022"/>
    <s v="Cédula de Ciudadanía"/>
    <x v="336"/>
    <s v="ALISSON ANGARITA PINTO"/>
    <s v="NIT"/>
    <s v="899999061"/>
    <s v="BOGOTA DISTRITO CAPITAL"/>
    <s v="NO"/>
    <m/>
  </r>
  <r>
    <s v="PAG047"/>
    <s v="Pago de ordenes de pago por tipo de moneda y con medio de pago Abono en cuenta."/>
    <s v="2022-06-06 00:00:00"/>
    <s v="2-01-05-01-01-03-05"/>
    <s v="RETENCION ICA COMERCIAL SERVICIOS DEMÁS ACTIVIDADES DE SERVICIOS"/>
    <n v="153325322"/>
    <s v="23,509.00"/>
    <n v="23509"/>
    <n v="23509"/>
    <n v="3069000"/>
    <s v="0,766%"/>
    <s v="13-01-01-DT"/>
    <s v="44-02-00"/>
    <n v="153325322"/>
    <n v="322922"/>
    <s v="Cédula de Ciudadanía"/>
    <x v="126"/>
    <s v="ANGIE DELGADO RUIZ"/>
    <s v="NIT"/>
    <s v="899999061"/>
    <s v="BOGOTA DISTRITO CAPITAL"/>
    <s v="NO"/>
    <m/>
  </r>
  <r>
    <s v="PAG047"/>
    <s v="Pago de ordenes de pago por tipo de moneda y con medio de pago Abono en cuenta."/>
    <s v="2022-06-06 00:00:00"/>
    <s v="2-01-05-01-01-03-05"/>
    <s v="RETENCION ICA COMERCIAL SERVICIOS DEMÁS ACTIVIDADES DE SERVICIOS"/>
    <n v="152312222"/>
    <s v="31,345.00"/>
    <n v="31345"/>
    <n v="31345"/>
    <n v="4092000"/>
    <s v="0,766%"/>
    <s v="13-01-01-DT"/>
    <s v="44-02-00"/>
    <n v="152312222"/>
    <n v="320922"/>
    <s v="Cédula de Ciudadanía"/>
    <x v="127"/>
    <s v="NATALIA GIL GRANDETT"/>
    <s v="NIT"/>
    <s v="899999061"/>
    <s v="BOGOTA DISTRITO CAPITAL"/>
    <s v="NO"/>
    <m/>
  </r>
  <r>
    <s v="PAG047"/>
    <s v="Pago de ordenes de pago por tipo de moneda y con medio de pago Abono en cuenta."/>
    <s v="2022-06-06 00:00:00"/>
    <s v="2-01-05-01-01-03-05"/>
    <s v="RETENCION ICA COMERCIAL SERVICIOS DEMÁS ACTIVIDADES DE SERVICIOS"/>
    <n v="152475322"/>
    <s v="31,345.00"/>
    <n v="31345"/>
    <n v="31345"/>
    <n v="4092000"/>
    <s v="0,766%"/>
    <s v="13-01-01-DT"/>
    <s v="44-02-00"/>
    <n v="152475322"/>
    <n v="324022"/>
    <s v="Cédula de Ciudadanía"/>
    <x v="289"/>
    <s v="KAREN BOJACA SANCHEZ"/>
    <s v="NIT"/>
    <s v="899999061"/>
    <s v="BOGOTA DISTRITO CAPITAL"/>
    <s v="NO"/>
    <m/>
  </r>
  <r>
    <s v="PAG047"/>
    <s v="Pago de ordenes de pago por tipo de moneda y con medio de pago Abono en cuenta."/>
    <s v="2022-06-06 00:00:00"/>
    <s v="2-01-05-01-01-03-05"/>
    <s v="RETENCION ICA COMERCIAL SERVICIOS DEMÁS ACTIVIDADES DE SERVICIOS"/>
    <n v="152543622"/>
    <s v="49,411.00"/>
    <n v="49411"/>
    <n v="49411"/>
    <n v="5115000"/>
    <s v="0,966%"/>
    <s v="13-01-01-DT"/>
    <s v="44-02-00"/>
    <n v="152543622"/>
    <n v="323522"/>
    <s v="Cédula de Ciudadanía"/>
    <x v="73"/>
    <s v="ANDRES SALAZAR AVILA"/>
    <s v="NIT"/>
    <s v="899999061"/>
    <s v="BOGOTA DISTRITO CAPITAL"/>
    <s v="NO"/>
    <m/>
  </r>
  <r>
    <s v="PAG047"/>
    <s v="Pago de ordenes de pago por tipo de moneda y con medio de pago Abono en cuenta."/>
    <s v="2022-06-06 00:00:00"/>
    <s v="2-01-05-01-01-03-05"/>
    <s v="RETENCION ICA COMERCIAL SERVICIOS DEMÁS ACTIVIDADES DE SERVICIOS"/>
    <n v="152576222"/>
    <s v="70,204.00"/>
    <n v="70204"/>
    <n v="70204"/>
    <n v="9165000"/>
    <s v="0,766%"/>
    <s v="13-01-01-DT"/>
    <s v="44-02-00"/>
    <n v="152576222"/>
    <n v="322122"/>
    <s v="Cédula de Ciudadanía"/>
    <x v="213"/>
    <s v="HEYDER ALFONSO CAMELO"/>
    <s v="NIT"/>
    <s v="899999061"/>
    <s v="BOGOTA DISTRITO CAPITAL"/>
    <s v="NO"/>
    <m/>
  </r>
  <r>
    <s v="PAG047"/>
    <s v="Pago de ordenes de pago por tipo de moneda y con medio de pago Abono en cuenta."/>
    <s v="2022-06-06 00:00:00"/>
    <s v="2-01-05-01-01-03-05"/>
    <s v="RETENCION ICA COMERCIAL SERVICIOS DEMÁS ACTIVIDADES DE SERVICIOS"/>
    <n v="152789422"/>
    <s v="31,345.00"/>
    <n v="31345"/>
    <n v="31345"/>
    <n v="4092000"/>
    <s v="0,766%"/>
    <s v="13-01-01-DT"/>
    <s v="44-02-00"/>
    <n v="152789422"/>
    <n v="327422"/>
    <s v="Cédula de Ciudadanía"/>
    <x v="98"/>
    <s v="JULIAN RUIZ SALINAS"/>
    <s v="NIT"/>
    <s v="899999061"/>
    <s v="BOGOTA DISTRITO CAPITAL"/>
    <s v="NO"/>
    <m/>
  </r>
  <r>
    <s v="PAG047"/>
    <s v="Pago de ordenes de pago por tipo de moneda y con medio de pago Abono en cuenta."/>
    <s v="2022-06-06 00:00:00"/>
    <s v="2-01-05-01-01-03-05"/>
    <s v="RETENCION ICA COMERCIAL SERVICIOS DEMÁS ACTIVIDADES DE SERVICIOS"/>
    <n v="152419922"/>
    <s v="31,345.00"/>
    <n v="31345"/>
    <n v="31345"/>
    <n v="4092000"/>
    <s v="0,766%"/>
    <s v="13-01-01-DT"/>
    <s v="44-02-00"/>
    <n v="152419922"/>
    <n v="324722"/>
    <s v="Cédula de Ciudadanía"/>
    <x v="109"/>
    <s v="JESSICA LEAL GAMBA"/>
    <s v="NIT"/>
    <s v="899999061"/>
    <s v="BOGOTA DISTRITO CAPITAL"/>
    <s v="NO"/>
    <m/>
  </r>
  <r>
    <s v="PAG047"/>
    <s v="Pago de ordenes de pago por tipo de moneda y con medio de pago Abono en cuenta."/>
    <s v="2022-06-06 00:00:00"/>
    <s v="2-01-05-01-01-03-05"/>
    <s v="RETENCION ICA COMERCIAL SERVICIOS DEMÁS ACTIVIDADES DE SERVICIOS"/>
    <n v="152526022"/>
    <s v="39,529.00"/>
    <n v="39529"/>
    <n v="39529"/>
    <n v="4092000"/>
    <s v="0,966%"/>
    <s v="13-01-01-DT"/>
    <s v="44-02-00"/>
    <n v="152526022"/>
    <n v="320622"/>
    <s v="Cédula de Ciudadanía"/>
    <x v="97"/>
    <s v="MARCELA MORENO CAMARGO"/>
    <s v="NIT"/>
    <s v="899999061"/>
    <s v="BOGOTA DISTRITO CAPITAL"/>
    <s v="NO"/>
    <m/>
  </r>
  <r>
    <s v="PAG047"/>
    <s v="Pago de ordenes de pago por tipo de moneda y con medio de pago Abono en cuenta."/>
    <s v="2022-06-06 00:00:00"/>
    <s v="2-01-05-01-01-03-05"/>
    <s v="RETENCION ICA COMERCIAL SERVICIOS DEMÁS ACTIVIDADES DE SERVICIOS"/>
    <n v="152319722"/>
    <s v="85,800.00"/>
    <n v="85800"/>
    <n v="85800"/>
    <n v="11201000"/>
    <s v="0,766%"/>
    <s v="13-01-01-DT"/>
    <s v="44-02-00"/>
    <n v="152319722"/>
    <n v="323222"/>
    <s v="Cédula de Ciudadanía"/>
    <x v="99"/>
    <s v="JOHANNA VERGARA OSPINA"/>
    <s v="NIT"/>
    <s v="899999061"/>
    <s v="BOGOTA DISTRITO CAPITAL"/>
    <s v="NO"/>
    <m/>
  </r>
  <r>
    <s v="PAG047"/>
    <s v="Pago de ordenes de pago por tipo de moneda y con medio de pago Abono en cuenta."/>
    <s v="2022-06-06 00:00:00"/>
    <s v="2-01-05-01-01-03-05"/>
    <s v="RETENCION ICA COMERCIAL SERVICIOS DEMÁS ACTIVIDADES DE SERVICIOS"/>
    <n v="152496822"/>
    <s v="47,017.00"/>
    <n v="47017"/>
    <n v="47017"/>
    <n v="6138000"/>
    <s v="0,766%"/>
    <s v="13-01-01-DT"/>
    <s v="44-02-00"/>
    <n v="152496822"/>
    <n v="321122"/>
    <s v="Cédula de Ciudadanía"/>
    <x v="9"/>
    <s v="HECTOR DIAZ TORRES"/>
    <s v="NIT"/>
    <s v="899999061"/>
    <s v="BOGOTA DISTRITO CAPITAL"/>
    <s v="NO"/>
    <m/>
  </r>
  <r>
    <s v="PAG047"/>
    <s v="Pago de ordenes de pago por tipo de moneda y con medio de pago Abono en cuenta."/>
    <s v="2022-06-06 00:00:00"/>
    <s v="2-01-05-01-01-03-05"/>
    <s v="RETENCION ICA COMERCIAL SERVICIOS DEMÁS ACTIVIDADES DE SERVICIOS"/>
    <n v="152788422"/>
    <s v="44,717.00"/>
    <n v="44717"/>
    <n v="44717"/>
    <n v="4629119"/>
    <s v="0,966%"/>
    <s v="13-01-01-DT"/>
    <s v="44-02-00"/>
    <n v="152788422"/>
    <n v="326622"/>
    <s v="Cédula de Ciudadanía"/>
    <x v="90"/>
    <s v="PAOLA SARAVIA LOPEZ"/>
    <s v="NIT"/>
    <s v="899999061"/>
    <s v="BOGOTA DISTRITO CAPITAL"/>
    <s v="NO"/>
    <m/>
  </r>
  <r>
    <s v="PAG047"/>
    <s v="Pago de ordenes de pago por tipo de moneda y con medio de pago Abono en cuenta."/>
    <s v="2022-06-06 00:00:00"/>
    <s v="2-01-05-01-01-03-05"/>
    <s v="RETENCION ICA COMERCIAL SERVICIOS DEMÁS ACTIVIDADES DE SERVICIOS"/>
    <n v="152769822"/>
    <s v="18,616.00"/>
    <n v="18616"/>
    <n v="18616"/>
    <n v="2430288"/>
    <s v="0,766%"/>
    <s v="13-01-01-DT"/>
    <s v="44-02-00"/>
    <n v="152769822"/>
    <n v="326522"/>
    <s v="Cédula de Ciudadanía"/>
    <x v="92"/>
    <s v="DANNA CAICEDO SIMIJACA"/>
    <s v="NIT"/>
    <s v="899999061"/>
    <s v="BOGOTA DISTRITO CAPITAL"/>
    <s v="NO"/>
    <m/>
  </r>
  <r>
    <s v="PAG047"/>
    <s v="Pago de ordenes de pago por tipo de moneda y con medio de pago Abono en cuenta."/>
    <s v="2022-06-06 00:00:00"/>
    <s v="2-01-05-01-01-03-05"/>
    <s v="RETENCION ICA COMERCIAL SERVICIOS DEMÁS ACTIVIDADES DE SERVICIOS"/>
    <n v="152503422"/>
    <s v="16,492.00"/>
    <n v="16492"/>
    <n v="16492"/>
    <n v="2153000"/>
    <s v="0,766%"/>
    <s v="13-01-01-DT"/>
    <s v="44-02-00"/>
    <n v="152503422"/>
    <n v="322222"/>
    <s v="Cédula de Ciudadanía"/>
    <x v="318"/>
    <s v="LAURA PACHON PASTRAN"/>
    <s v="NIT"/>
    <s v="899999061"/>
    <s v="BOGOTA DISTRITO CAPITAL"/>
    <s v="NO"/>
    <m/>
  </r>
  <r>
    <s v="PAG047"/>
    <s v="Pago de ordenes de pago por tipo de moneda y con medio de pago Abono en cuenta."/>
    <s v="2022-06-06 00:00:00"/>
    <s v="2-01-05-01-01-03-05"/>
    <s v="RETENCION ICA COMERCIAL SERVICIOS DEMÁS ACTIVIDADES DE SERVICIOS"/>
    <n v="152267722"/>
    <s v="23,509.00"/>
    <n v="23509"/>
    <n v="23509"/>
    <n v="3069000"/>
    <s v="0,766%"/>
    <s v="13-01-01-DT"/>
    <s v="44-02-00"/>
    <n v="152267722"/>
    <n v="320822"/>
    <s v="Cédula de Ciudadanía"/>
    <x v="112"/>
    <s v="HEILLY SEPULVEDA CORTES"/>
    <s v="NIT"/>
    <s v="899999061"/>
    <s v="BOGOTA DISTRITO CAPITAL"/>
    <s v="NO"/>
    <m/>
  </r>
  <r>
    <s v="PAG047"/>
    <s v="Pago de ordenes de pago por tipo de moneda y con medio de pago Abono en cuenta."/>
    <s v="2022-06-06 00:00:00"/>
    <s v="2-01-05-01-01-03-05"/>
    <s v="RETENCION ICA COMERCIAL SERVICIOS DEMÁS ACTIVIDADES DE SERVICIOS"/>
    <n v="152409422"/>
    <s v="67,918.00"/>
    <n v="67918"/>
    <n v="67918"/>
    <n v="6152000"/>
    <s v="1,104%"/>
    <s v="13-01-01-DT"/>
    <s v="44-02-00"/>
    <n v="152409422"/>
    <n v="323422"/>
    <s v="Cédula de Ciudadanía"/>
    <x v="312"/>
    <s v="YIRA ROJAS ACOSTA"/>
    <s v="NIT"/>
    <s v="899999061"/>
    <s v="BOGOTA DISTRITO CAPITAL"/>
    <s v="NO"/>
    <m/>
  </r>
  <r>
    <s v="PAG047"/>
    <s v="Pago de ordenes de pago por tipo de moneda y con medio de pago Abono en cuenta."/>
    <s v="2022-06-06 00:00:00"/>
    <s v="2-01-05-01-01-03-05"/>
    <s v="RETENCION ICA COMERCIAL SERVICIOS DEMÁS ACTIVIDADES DE SERVICIOS"/>
    <n v="152616522"/>
    <s v="14,102.00"/>
    <n v="14102"/>
    <n v="14102"/>
    <n v="1841000"/>
    <s v="0,766%"/>
    <s v="13-01-01-DT"/>
    <s v="44-02-00"/>
    <n v="152616522"/>
    <n v="323922"/>
    <s v="Cédula de Ciudadanía"/>
    <x v="323"/>
    <s v="MARIA RINCON ALONSO"/>
    <s v="NIT"/>
    <s v="899999061"/>
    <s v="BOGOTA DISTRITO CAPITAL"/>
    <s v="NO"/>
    <m/>
  </r>
  <r>
    <s v="PAG047"/>
    <s v="Pago de ordenes de pago por tipo de moneda y con medio de pago Abono en cuenta."/>
    <s v="2022-06-06 00:00:00"/>
    <s v="2-01-05-01-01-03-05"/>
    <s v="RETENCION ICA COMERCIAL SERVICIOS DEMÁS ACTIVIDADES DE SERVICIOS"/>
    <n v="152271722"/>
    <s v="74,285.00"/>
    <n v="74285"/>
    <n v="74285"/>
    <n v="7690000"/>
    <s v="0,966%"/>
    <s v="13-01-01-DT"/>
    <s v="44-02-00"/>
    <n v="152271722"/>
    <n v="321322"/>
    <s v="Cédula de Ciudadanía"/>
    <x v="249"/>
    <s v="YULLY NIAZA TASCON"/>
    <s v="NIT"/>
    <s v="899999061"/>
    <s v="BOGOTA DISTRITO CAPITAL"/>
    <s v="NO"/>
    <m/>
  </r>
  <r>
    <s v="PAG047"/>
    <s v="Pago de ordenes de pago por tipo de moneda y con medio de pago Abono en cuenta."/>
    <s v="2022-06-06 00:00:00"/>
    <s v="2-01-05-01-01-03-05"/>
    <s v="RETENCION ICA COMERCIAL SERVICIOS DEMÁS ACTIVIDADES DE SERVICIOS"/>
    <n v="152978822"/>
    <s v="23,562.00"/>
    <n v="23562"/>
    <n v="23562"/>
    <n v="3076000"/>
    <s v="0,766%"/>
    <s v="13-01-01-DT"/>
    <s v="44-02-00"/>
    <n v="152978822"/>
    <n v="327822"/>
    <s v="Cédula de Ciudadanía"/>
    <x v="146"/>
    <s v="CARMEN MORENO GALVIS"/>
    <s v="NIT"/>
    <s v="899999061"/>
    <s v="BOGOTA DISTRITO CAPITAL"/>
    <s v="NO"/>
    <m/>
  </r>
  <r>
    <s v="PAG047"/>
    <s v="Pago de ordenes de pago por tipo de moneda y con medio de pago Abono en cuenta."/>
    <s v="2022-06-06 00:00:00"/>
    <s v="2-01-05-01-01-03-05"/>
    <s v="RETENCION ICA COMERCIAL SERVICIOS DEMÁS ACTIVIDADES DE SERVICIOS"/>
    <n v="152492022"/>
    <s v="67,764.00"/>
    <n v="67764"/>
    <n v="67764"/>
    <n v="6138000"/>
    <s v="1,104%"/>
    <s v="13-01-01-DT"/>
    <s v="44-02-00"/>
    <n v="152492022"/>
    <n v="324522"/>
    <s v="Cédula de Ciudadanía"/>
    <x v="148"/>
    <s v="JUAN RIVERA GUZMAN"/>
    <s v="NIT"/>
    <s v="899999061"/>
    <s v="BOGOTA DISTRITO CAPITAL"/>
    <s v="NO"/>
    <m/>
  </r>
  <r>
    <s v="PAG047"/>
    <s v="Pago de ordenes de pago por tipo de moneda y con medio de pago Abono en cuenta."/>
    <s v="2022-06-06 00:00:00"/>
    <s v="2-01-05-01-01-03-05"/>
    <s v="RETENCION ICA COMERCIAL SERVICIOS DEMÁS ACTIVIDADES DE SERVICIOS"/>
    <n v="152574722"/>
    <s v="21,880.00"/>
    <n v="21880"/>
    <n v="21880"/>
    <n v="3171000"/>
    <s v="0,690%"/>
    <s v="13-01-01-DT"/>
    <s v="44-02-00"/>
    <n v="152574722"/>
    <n v="323122"/>
    <s v="Cédula de Ciudadanía"/>
    <x v="39"/>
    <s v="MARIA PEREZ ORDOÑEZ"/>
    <s v="NIT"/>
    <s v="899999061"/>
    <s v="BOGOTA DISTRITO CAPITAL"/>
    <s v="NO"/>
    <m/>
  </r>
  <r>
    <s v="PAG047"/>
    <s v="Pago de ordenes de pago por tipo de moneda y con medio de pago Abono en cuenta."/>
    <s v="2022-06-06 00:00:00"/>
    <s v="2-01-05-01-01-03-05"/>
    <s v="RETENCION ICA COMERCIAL SERVICIOS DEMÁS ACTIVIDADES DE SERVICIOS"/>
    <n v="153021122"/>
    <s v="39,181.00"/>
    <n v="39181"/>
    <n v="39181"/>
    <n v="4056000"/>
    <s v="0,966%"/>
    <s v="13-01-01-DT"/>
    <s v="44-02-00"/>
    <n v="153021122"/>
    <n v="328222"/>
    <s v="Cédula de Ciudadanía"/>
    <x v="58"/>
    <s v="MARIA CRUZ CAMACHO"/>
    <s v="NIT"/>
    <s v="899999061"/>
    <s v="BOGOTA DISTRITO CAPITAL"/>
    <s v="NO"/>
    <m/>
  </r>
  <r>
    <s v="PAG047"/>
    <s v="Pago de ordenes de pago por tipo de moneda y con medio de pago Abono en cuenta."/>
    <s v="2022-06-06 00:00:00"/>
    <s v="2-01-05-01-01-03-05"/>
    <s v="RETENCION ICA COMERCIAL SERVICIOS DEMÁS ACTIVIDADES DE SERVICIOS"/>
    <n v="152664322"/>
    <s v="67,764.00"/>
    <n v="67764"/>
    <n v="67764"/>
    <n v="6138000"/>
    <s v="1,104%"/>
    <s v="13-01-01-DT"/>
    <s v="44-02-00"/>
    <n v="152664322"/>
    <n v="325522"/>
    <s v="Cédula de Ciudadanía"/>
    <x v="350"/>
    <s v="ALEXANDRA CHAVEZ LONDOÑO"/>
    <s v="NIT"/>
    <s v="899999061"/>
    <s v="BOGOTA DISTRITO CAPITAL"/>
    <s v="NO"/>
    <m/>
  </r>
  <r>
    <s v="PAG047"/>
    <s v="Pago de ordenes de pago por tipo de moneda y con medio de pago Abono en cuenta."/>
    <s v="2022-06-06 00:00:00"/>
    <s v="2-01-05-01-01-03-05"/>
    <s v="RETENCION ICA COMERCIAL SERVICIOS DEMÁS ACTIVIDADES DE SERVICIOS"/>
    <n v="152302322"/>
    <s v="32,143.00"/>
    <n v="32143"/>
    <n v="32143"/>
    <n v="7764000"/>
    <s v="0,414%"/>
    <s v="13-01-01-DT"/>
    <s v="44-02-00"/>
    <n v="152302322"/>
    <n v="322022"/>
    <s v="Cédula de Ciudadanía"/>
    <x v="52"/>
    <s v="RODRIGO GUTIERREZ RIVEROS"/>
    <s v="NIT"/>
    <s v="899999061"/>
    <s v="BOGOTA DISTRITO CAPITAL"/>
    <s v="NO"/>
    <m/>
  </r>
  <r>
    <s v="PAG047"/>
    <s v="Pago de ordenes de pago por tipo de moneda y con medio de pago Abono en cuenta."/>
    <s v="2022-06-06 00:00:00"/>
    <s v="2-01-05-01-01-03-05"/>
    <s v="RETENCION ICA COMERCIAL SERVICIOS DEMÁS ACTIVIDADES DE SERVICIOS"/>
    <n v="152280222"/>
    <s v="19,326.00"/>
    <n v="19326"/>
    <n v="19326"/>
    <n v="2523000"/>
    <s v="0,766%"/>
    <s v="13-01-01-DT"/>
    <s v="44-02-00"/>
    <n v="152280222"/>
    <n v="323322"/>
    <s v="Cédula de Ciudadanía"/>
    <x v="168"/>
    <s v="LUISA NAVAS CAMACHO"/>
    <s v="NIT"/>
    <s v="899999061"/>
    <s v="BOGOTA DISTRITO CAPITAL"/>
    <s v="NO"/>
    <m/>
  </r>
  <r>
    <s v="EPG134"/>
    <s v="Registrar Reintegro Presupuestal de Gasto"/>
    <s v="2022-06-06 00:00:00"/>
    <s v="2-01-05-01-01-03-05"/>
    <s v="RETENCION ICA COMERCIAL SERVICIOS DEMÁS ACTIVIDADES DE SERVICIOS"/>
    <n v="3922"/>
    <s v="-2,325.00"/>
    <n v="-2325"/>
    <n v="-2325"/>
    <m/>
    <m/>
    <s v="13-01-01-DT"/>
    <s v="44-02-00"/>
    <m/>
    <m/>
    <m/>
    <x v="430"/>
    <m/>
    <s v="NIT"/>
    <s v="899999061"/>
    <s v="BOGOTA DISTRITO CAPITAL"/>
    <s v="NO"/>
    <m/>
  </r>
  <r>
    <s v="PAG047"/>
    <s v="Pago de ordenes de pago por tipo de moneda y con medio de pago Abono en cuenta."/>
    <s v="2022-06-06 00:00:00"/>
    <s v="2-01-05-01-01-03-05"/>
    <s v="RETENCION ICA COMERCIAL SERVICIOS DEMÁS ACTIVIDADES DE SERVICIOS"/>
    <n v="153004622"/>
    <s v="31,345.00"/>
    <n v="31345"/>
    <n v="31345"/>
    <n v="4092000"/>
    <s v="0,766%"/>
    <s v="13-01-01-DT"/>
    <s v="44-02-00"/>
    <n v="153004622"/>
    <n v="328322"/>
    <s v="Cédula de Ciudadanía"/>
    <x v="47"/>
    <s v="JOHN VALBUENA LOZANO"/>
    <s v="NIT"/>
    <s v="899999061"/>
    <s v="BOGOTA DISTRITO CAPITAL"/>
    <s v="NO"/>
    <m/>
  </r>
  <r>
    <s v="PAG047"/>
    <s v="Pago de ordenes de pago por tipo de moneda y con medio de pago Abono en cuenta."/>
    <s v="2022-06-06 00:00:00"/>
    <s v="2-01-05-01-01-03-05"/>
    <s v="RETENCION ICA COMERCIAL SERVICIOS DEMÁS ACTIVIDADES DE SERVICIOS"/>
    <n v="153354422"/>
    <s v="25,977.00"/>
    <n v="25977"/>
    <n v="25977"/>
    <n v="2353000"/>
    <s v="1,104%"/>
    <s v="13-01-01-DT"/>
    <s v="44-02-00"/>
    <n v="153354422"/>
    <n v="329522"/>
    <s v="Cédula de Ciudadanía"/>
    <x v="372"/>
    <s v="MARIA TORRES GALINDO"/>
    <s v="NIT"/>
    <s v="899999061"/>
    <s v="BOGOTA DISTRITO CAPITAL"/>
    <s v="NO"/>
    <m/>
  </r>
  <r>
    <s v="PAG047"/>
    <s v="Pago de ordenes de pago por tipo de moneda y con medio de pago Abono en cuenta."/>
    <s v="2022-06-06 00:00:00"/>
    <s v="2-01-05-01-01-03-05"/>
    <s v="RETENCION ICA COMERCIAL SERVICIOS DEMÁS ACTIVIDADES DE SERVICIOS"/>
    <n v="152532622"/>
    <s v="29,647.00"/>
    <n v="29647"/>
    <n v="29647"/>
    <n v="3069000"/>
    <s v="0,966%"/>
    <s v="13-01-01-DT"/>
    <s v="44-02-00"/>
    <n v="152532622"/>
    <n v="322522"/>
    <s v="Cédula de Ciudadanía"/>
    <x v="34"/>
    <s v="LAURA FORERO PULGARIN"/>
    <s v="NIT"/>
    <s v="899999061"/>
    <s v="BOGOTA DISTRITO CAPITAL"/>
    <s v="NO"/>
    <m/>
  </r>
  <r>
    <s v="PAG047"/>
    <s v="Pago de ordenes de pago por tipo de moneda y con medio de pago Abono en cuenta."/>
    <s v="2022-06-06 00:00:00"/>
    <s v="2-01-05-01-01-03-05"/>
    <s v="RETENCION ICA COMERCIAL SERVICIOS DEMÁS ACTIVIDADES DE SERVICIOS"/>
    <n v="152534922"/>
    <s v="23,509.00"/>
    <n v="23509"/>
    <n v="23509"/>
    <n v="3069000"/>
    <s v="0,766%"/>
    <s v="13-01-01-DT"/>
    <s v="44-02-00"/>
    <n v="152534922"/>
    <n v="322622"/>
    <s v="Cédula de Ciudadanía"/>
    <x v="342"/>
    <s v="JUAN PEREZ CAMACHO"/>
    <s v="NIT"/>
    <s v="899999061"/>
    <s v="BOGOTA DISTRITO CAPITAL"/>
    <s v="NO"/>
    <m/>
  </r>
  <r>
    <s v="PAG047"/>
    <s v="Pago de ordenes de pago por tipo de moneda y con medio de pago Abono en cuenta."/>
    <s v="2022-06-06 00:00:00"/>
    <s v="2-01-05-01-01-03-05"/>
    <s v="RETENCION ICA COMERCIAL SERVICIOS DEMÁS ACTIVIDADES DE SERVICIOS"/>
    <n v="152774622"/>
    <s v="29,647.00"/>
    <n v="29647"/>
    <n v="29647"/>
    <n v="3069000"/>
    <s v="0,966%"/>
    <s v="13-01-01-DT"/>
    <s v="44-02-00"/>
    <n v="152774622"/>
    <n v="327722"/>
    <s v="Cédula de Ciudadanía"/>
    <x v="136"/>
    <s v="ANGGIE GALEANO SALCEDO"/>
    <s v="NIT"/>
    <s v="899999061"/>
    <s v="BOGOTA DISTRITO CAPITAL"/>
    <s v="NO"/>
    <m/>
  </r>
  <r>
    <s v="PAG047"/>
    <s v="Pago de ordenes de pago por tipo de moneda y con medio de pago Abono en cuenta."/>
    <s v="2022-06-06 00:00:00"/>
    <s v="2-01-05-01-01-03-05"/>
    <s v="RETENCION ICA COMERCIAL SERVICIOS DEMÁS ACTIVIDADES DE SERVICIOS"/>
    <n v="152618422"/>
    <s v="18,805.00"/>
    <n v="18805"/>
    <n v="18805"/>
    <n v="2455000"/>
    <s v="0,766%"/>
    <s v="13-01-01-DT"/>
    <s v="44-02-00"/>
    <n v="152618422"/>
    <n v="324222"/>
    <s v="Cédula de Ciudadanía"/>
    <x v="269"/>
    <s v="ELIZA ARIAS MARTINEZ"/>
    <s v="NIT"/>
    <s v="899999061"/>
    <s v="BOGOTA DISTRITO CAPITAL"/>
    <s v="NO"/>
    <m/>
  </r>
  <r>
    <s v="PAG047"/>
    <s v="Pago de ordenes de pago por tipo de moneda y con medio de pago Abono en cuenta."/>
    <s v="2022-06-06 00:00:00"/>
    <s v="2-01-05-01-01-03-05"/>
    <s v="RETENCION ICA COMERCIAL SERVICIOS DEMÁS ACTIVIDADES DE SERVICIOS"/>
    <n v="152286522"/>
    <s v="31,345.00"/>
    <n v="31345"/>
    <n v="31345"/>
    <n v="4092000"/>
    <s v="0,766%"/>
    <s v="13-01-01-DT"/>
    <s v="44-02-00"/>
    <n v="152286522"/>
    <n v="323622"/>
    <s v="Cédula de Ciudadanía"/>
    <x v="38"/>
    <s v="JOSE RODRIGUEZ DONCEL"/>
    <s v="NIT"/>
    <s v="899999061"/>
    <s v="BOGOTA DISTRITO CAPITAL"/>
    <s v="NO"/>
    <m/>
  </r>
  <r>
    <s v="PAG047"/>
    <s v="Pago de ordenes de pago por tipo de moneda y con medio de pago Abono en cuenta."/>
    <s v="2022-06-06 00:00:00"/>
    <s v="2-01-05-01-01-03-05"/>
    <s v="RETENCION ICA COMERCIAL SERVICIOS DEMÁS ACTIVIDADES DE SERVICIOS"/>
    <n v="152563422"/>
    <s v="58,768.00"/>
    <n v="58768"/>
    <n v="58768"/>
    <n v="7672000"/>
    <s v="0,766%"/>
    <s v="13-01-01-DT"/>
    <s v="44-02-00"/>
    <n v="152563422"/>
    <n v="320722"/>
    <s v="Cédula de Ciudadanía"/>
    <x v="402"/>
    <s v="SANDRA MONTEALEGRE MONGROVEJO"/>
    <s v="NIT"/>
    <s v="899999061"/>
    <s v="BOGOTA DISTRITO CAPITAL"/>
    <s v="NO"/>
    <m/>
  </r>
  <r>
    <s v="PAG047"/>
    <s v="Pago de ordenes de pago por tipo de moneda y con medio de pago Abono en cuenta."/>
    <s v="2022-06-06 00:00:00"/>
    <s v="2-01-05-01-01-03-05"/>
    <s v="RETENCION ICA COMERCIAL SERVICIOS DEMÁS ACTIVIDADES DE SERVICIOS"/>
    <n v="153346522"/>
    <s v="16,454.00"/>
    <n v="16454"/>
    <n v="16454"/>
    <n v="2148000"/>
    <s v="0,766%"/>
    <s v="13-01-01-DT"/>
    <s v="44-02-00"/>
    <n v="153346522"/>
    <n v="324122"/>
    <s v="Cédula de Ciudadanía"/>
    <x v="266"/>
    <s v="NATALIA PEDRAZA BASTIDAS"/>
    <s v="NIT"/>
    <s v="899999061"/>
    <s v="BOGOTA DISTRITO CAPITAL"/>
    <s v="NO"/>
    <m/>
  </r>
  <r>
    <s v="PAG047"/>
    <s v="Pago de ordenes de pago por tipo de moneda y con medio de pago Abono en cuenta."/>
    <s v="2022-06-06 00:00:00"/>
    <s v="2-01-05-01-01-03-05"/>
    <s v="RETENCION ICA COMERCIAL SERVICIOS DEMÁS ACTIVIDADES DE SERVICIOS"/>
    <n v="152374722"/>
    <s v="29,647.00"/>
    <n v="29647"/>
    <n v="29647"/>
    <n v="3069000"/>
    <s v="0,966%"/>
    <s v="13-01-01-DT"/>
    <s v="44-02-00"/>
    <n v="152374722"/>
    <n v="320022"/>
    <s v="Cédula de Ciudadanía"/>
    <x v="35"/>
    <s v="KAREN MENESES ROMERO"/>
    <s v="NIT"/>
    <s v="899999061"/>
    <s v="BOGOTA DISTRITO CAPITAL"/>
    <s v="NO"/>
    <m/>
  </r>
  <r>
    <s v="PAG047"/>
    <s v="Pago de ordenes de pago por tipo de moneda y con medio de pago Abono en cuenta."/>
    <s v="2022-06-06 00:00:00"/>
    <s v="2-01-05-01-01-03-05"/>
    <s v="RETENCION ICA COMERCIAL SERVICIOS DEMÁS ACTIVIDADES DE SERVICIOS"/>
    <n v="152343122"/>
    <s v="22,639.00"/>
    <n v="22639"/>
    <n v="22639"/>
    <n v="3281000"/>
    <s v="0,690%"/>
    <s v="13-01-01-DT"/>
    <s v="44-02-00"/>
    <n v="152343122"/>
    <n v="323722"/>
    <s v="Cédula de Ciudadanía"/>
    <x v="29"/>
    <s v="EINER RUSSI"/>
    <s v="NIT"/>
    <s v="899999061"/>
    <s v="BOGOTA DISTRITO CAPITAL"/>
    <s v="NO"/>
    <m/>
  </r>
  <r>
    <s v="PAG047"/>
    <s v="Pago de ordenes de pago por tipo de moneda y con medio de pago Abono en cuenta."/>
    <s v="2022-06-06 00:00:00"/>
    <s v="2-01-05-01-01-03-05"/>
    <s v="RETENCION ICA COMERCIAL SERVICIOS DEMÁS ACTIVIDADES DE SERVICIOS"/>
    <n v="152570922"/>
    <s v="31,345.00"/>
    <n v="31345"/>
    <n v="31345"/>
    <n v="4092000"/>
    <s v="0,766%"/>
    <s v="13-01-01-DT"/>
    <s v="44-02-00"/>
    <n v="152570922"/>
    <n v="325122"/>
    <s v="Cédula de Ciudadanía"/>
    <x v="133"/>
    <s v="Jean Caicedo vargas"/>
    <s v="NIT"/>
    <s v="899999061"/>
    <s v="BOGOTA DISTRITO CAPITAL"/>
    <s v="NO"/>
    <m/>
  </r>
  <r>
    <s v="PAG047"/>
    <s v="Pago de ordenes de pago por tipo de moneda y con medio de pago Abono en cuenta."/>
    <s v="2022-06-06 00:00:00"/>
    <s v="2-01-05-01-01-03-05"/>
    <s v="RETENCION ICA COMERCIAL SERVICIOS DEMÁS ACTIVIDADES DE SERVICIOS"/>
    <n v="152483522"/>
    <s v="47,017.00"/>
    <n v="47017"/>
    <n v="47017"/>
    <n v="6138000"/>
    <s v="0,766%"/>
    <s v="13-01-01-DT"/>
    <s v="44-02-00"/>
    <n v="152483522"/>
    <n v="320422"/>
    <s v="Cédula de Ciudadanía"/>
    <x v="31"/>
    <s v="SHIRLEY PRADO CAÑAS"/>
    <s v="NIT"/>
    <s v="899999061"/>
    <s v="BOGOTA DISTRITO CAPITAL"/>
    <s v="NO"/>
    <m/>
  </r>
  <r>
    <s v="PAG047"/>
    <s v="Pago de ordenes de pago por tipo de moneda y con medio de pago Abono en cuenta."/>
    <s v="2022-06-06 00:00:00"/>
    <s v="2-01-05-01-01-03-05"/>
    <s v="RETENCION ICA COMERCIAL SERVICIOS DEMÁS ACTIVIDADES DE SERVICIOS"/>
    <n v="152279422"/>
    <s v="58,905.00"/>
    <n v="58905"/>
    <n v="58905"/>
    <n v="7690000"/>
    <s v="0,766%"/>
    <s v="13-01-01-DT"/>
    <s v="44-02-00"/>
    <n v="152279422"/>
    <n v="320222"/>
    <s v="Cédula de Ciudadanía"/>
    <x v="278"/>
    <s v="OLGA CORZO VELASQUEZ"/>
    <s v="NIT"/>
    <s v="899999061"/>
    <s v="BOGOTA DISTRITO CAPITAL"/>
    <s v="NO"/>
    <m/>
  </r>
  <r>
    <s v="PAG047"/>
    <s v="Pago de ordenes de pago por tipo de moneda y con medio de pago Abono en cuenta."/>
    <s v="2022-06-06 00:00:00"/>
    <s v="2-01-05-01-01-03-05"/>
    <s v="RETENCION ICA COMERCIAL SERVICIOS DEMÁS ACTIVIDADES DE SERVICIOS"/>
    <n v="152505622"/>
    <s v="39,181.00"/>
    <n v="39181"/>
    <n v="39181"/>
    <n v="5115000"/>
    <s v="0,766%"/>
    <s v="13-01-01-DT"/>
    <s v="44-02-00"/>
    <n v="152505622"/>
    <n v="321922"/>
    <s v="Cédula de Ciudadanía"/>
    <x v="24"/>
    <s v="LEIDY JARAMILLO GONZALEZ"/>
    <s v="NIT"/>
    <s v="899999061"/>
    <s v="BOGOTA DISTRITO CAPITAL"/>
    <s v="NO"/>
    <m/>
  </r>
  <r>
    <s v="PAG047"/>
    <s v="Pago de ordenes de pago por tipo de moneda y con medio de pago Abono en cuenta."/>
    <s v="2022-06-06 00:00:00"/>
    <s v="2-01-05-01-01-03-05"/>
    <s v="RETENCION ICA COMERCIAL SERVICIOS DEMÁS ACTIVIDADES DE SERVICIOS"/>
    <n v="152550822"/>
    <s v="46,603.00"/>
    <n v="46603"/>
    <n v="46603"/>
    <n v="6084000"/>
    <s v="0,766%"/>
    <s v="13-01-01-DT"/>
    <s v="44-02-00"/>
    <n v="152550822"/>
    <n v="323822"/>
    <s v="Cédula de Ciudadanía"/>
    <x v="25"/>
    <s v="DAVID FIGUEROA MELO"/>
    <s v="NIT"/>
    <s v="899999061"/>
    <s v="BOGOTA DISTRITO CAPITAL"/>
    <s v="NO"/>
    <m/>
  </r>
  <r>
    <s v="PAG047"/>
    <s v="Pago de ordenes de pago por tipo de moneda y con medio de pago Abono en cuenta."/>
    <s v="2022-06-07 00:00:00"/>
    <s v="2-01-05-01-01-03-05"/>
    <s v="RETENCION ICA COMERCIAL SERVICIOS DEMÁS ACTIVIDADES DE SERVICIOS"/>
    <n v="154470222"/>
    <s v="58,768.00"/>
    <n v="58768"/>
    <n v="58768"/>
    <n v="7672000"/>
    <s v="0,766%"/>
    <s v="13-01-01-DT"/>
    <s v="44-02-00"/>
    <n v="154470222"/>
    <n v="333322"/>
    <s v="Cédula de Ciudadanía"/>
    <x v="26"/>
    <s v="MONICA AMIRA LOPEZ LEON"/>
    <s v="NIT"/>
    <s v="899999061"/>
    <s v="BOGOTA DISTRITO CAPITAL"/>
    <s v="NO"/>
    <m/>
  </r>
  <r>
    <s v="PAG047"/>
    <s v="Pago de ordenes de pago por tipo de moneda y con medio de pago Abono en cuenta."/>
    <s v="2022-06-07 00:00:00"/>
    <s v="2-01-05-01-01-03-05"/>
    <s v="RETENCION ICA COMERCIAL SERVICIOS DEMÁS ACTIVIDADES DE SERVICIOS"/>
    <n v="154095822"/>
    <s v="23,509.00"/>
    <n v="23509"/>
    <n v="23509"/>
    <n v="3069000"/>
    <s v="0,766%"/>
    <s v="13-01-01-DT"/>
    <s v="44-02-00"/>
    <n v="154095822"/>
    <n v="331622"/>
    <s v="Cédula de Ciudadanía"/>
    <x v="71"/>
    <s v="ANDERSON ALEXIS PEÑA CASTAÑEDA"/>
    <s v="NIT"/>
    <s v="899999061"/>
    <s v="BOGOTA DISTRITO CAPITAL"/>
    <s v="NO"/>
    <m/>
  </r>
  <r>
    <s v="PAG047"/>
    <s v="Pago de ordenes de pago por tipo de moneda y con medio de pago Abono en cuenta."/>
    <s v="2022-06-07 00:00:00"/>
    <s v="2-01-05-01-01-03-05"/>
    <s v="RETENCION ICA COMERCIAL SERVICIOS DEMÁS ACTIVIDADES DE SERVICIOS"/>
    <n v="154112722"/>
    <s v="39,181.00"/>
    <n v="39181"/>
    <n v="39181"/>
    <n v="5115000"/>
    <s v="0,766%"/>
    <s v="13-01-01-DT"/>
    <s v="44-02-00"/>
    <n v="154112722"/>
    <n v="332022"/>
    <s v="Cédula de Ciudadanía"/>
    <x v="22"/>
    <s v="UDILUZ MONSALVE MUÑOZ"/>
    <s v="NIT"/>
    <s v="899999061"/>
    <s v="BOGOTA DISTRITO CAPITAL"/>
    <s v="NO"/>
    <m/>
  </r>
  <r>
    <s v="PAG047"/>
    <s v="Pago de ordenes de pago por tipo de moneda y con medio de pago Abono en cuenta."/>
    <s v="2022-06-07 00:00:00"/>
    <s v="2-01-05-01-01-03-05"/>
    <s v="RETENCION ICA COMERCIAL SERVICIOS DEMÁS ACTIVIDADES DE SERVICIOS"/>
    <n v="154773722"/>
    <s v="67,076.00"/>
    <n v="67076"/>
    <n v="67076"/>
    <n v="6943678"/>
    <s v="0,966%"/>
    <s v="13-01-01-DT"/>
    <s v="44-02-00"/>
    <n v="154773722"/>
    <n v="335922"/>
    <s v="Cédula de Ciudadanía"/>
    <x v="179"/>
    <s v="DIANA RODRIGUEZ BENITEZ"/>
    <s v="NIT"/>
    <s v="899999061"/>
    <s v="BOGOTA DISTRITO CAPITAL"/>
    <s v="NO"/>
    <m/>
  </r>
  <r>
    <s v="PAG047"/>
    <s v="Pago de ordenes de pago por tipo de moneda y con medio de pago Abono en cuenta."/>
    <s v="2022-06-07 00:00:00"/>
    <s v="2-01-05-01-01-03-05"/>
    <s v="RETENCION ICA COMERCIAL SERVICIOS DEMÁS ACTIVIDADES DE SERVICIOS"/>
    <n v="154283022"/>
    <s v="25,712.00"/>
    <n v="25712"/>
    <n v="25712"/>
    <n v="2661744"/>
    <s v="0,966%"/>
    <s v="13-01-01-DT"/>
    <s v="44-02-00"/>
    <n v="154283022"/>
    <n v="333022"/>
    <s v="Cédula de Ciudadanía"/>
    <x v="30"/>
    <s v="JULY JAMAICA"/>
    <s v="NIT"/>
    <s v="899999061"/>
    <s v="BOGOTA DISTRITO CAPITAL"/>
    <s v="NO"/>
    <m/>
  </r>
  <r>
    <s v="PAG047"/>
    <s v="Pago de ordenes de pago por tipo de moneda y con medio de pago Abono en cuenta."/>
    <s v="2022-06-07 00:00:00"/>
    <s v="2-01-05-01-01-03-05"/>
    <s v="RETENCION ICA COMERCIAL SERVICIOS DEMÁS ACTIVIDADES DE SERVICIOS"/>
    <n v="154089322"/>
    <s v="21,745.00"/>
    <n v="21745"/>
    <n v="21745"/>
    <n v="2251000"/>
    <s v="0,966%"/>
    <s v="13-01-01-DT"/>
    <s v="44-02-00"/>
    <n v="154089322"/>
    <n v="332122"/>
    <s v="Cédula de Ciudadanía"/>
    <x v="130"/>
    <s v="JEISON MOTTA CAMARGO"/>
    <s v="NIT"/>
    <s v="899999061"/>
    <s v="BOGOTA DISTRITO CAPITAL"/>
    <s v="NO"/>
    <m/>
  </r>
  <r>
    <s v="PAG047"/>
    <s v="Pago de ordenes de pago por tipo de moneda y con medio de pago Abono en cuenta."/>
    <s v="2022-06-07 00:00:00"/>
    <s v="2-01-05-01-01-03-05"/>
    <s v="RETENCION ICA COMERCIAL SERVICIOS DEMÁS ACTIVIDADES DE SERVICIOS"/>
    <n v="154507822"/>
    <s v="31,302.00"/>
    <n v="31302"/>
    <n v="31302"/>
    <n v="3240383"/>
    <s v="0,966%"/>
    <s v="13-01-01-DT"/>
    <s v="44-02-00"/>
    <n v="154507822"/>
    <n v="335222"/>
    <s v="Cédula de Ciudadanía"/>
    <x v="184"/>
    <s v="YULY VILLAMIZAR SERRANO"/>
    <s v="NIT"/>
    <s v="899999061"/>
    <s v="BOGOTA DISTRITO CAPITAL"/>
    <s v="NO"/>
    <m/>
  </r>
  <r>
    <s v="PAG047"/>
    <s v="Pago de ordenes de pago por tipo de moneda y con medio de pago Abono en cuenta."/>
    <s v="2022-06-07 00:00:00"/>
    <s v="2-01-05-01-01-03-05"/>
    <s v="RETENCION ICA COMERCIAL SERVICIOS DEMÁS ACTIVIDADES DE SERVICIOS"/>
    <n v="154484522"/>
    <s v="25,712.00"/>
    <n v="25712"/>
    <n v="25712"/>
    <n v="2661744"/>
    <s v="0,966%"/>
    <s v="13-01-01-DT"/>
    <s v="44-02-00"/>
    <n v="154484522"/>
    <n v="334922"/>
    <s v="Cédula de Ciudadanía"/>
    <x v="69"/>
    <s v="KAREN ZIPA PERDOMO"/>
    <s v="NIT"/>
    <s v="899999061"/>
    <s v="BOGOTA DISTRITO CAPITAL"/>
    <s v="NO"/>
    <m/>
  </r>
  <r>
    <s v="PAG047"/>
    <s v="Pago de ordenes de pago por tipo de moneda y con medio de pago Abono en cuenta."/>
    <s v="2022-06-07 00:00:00"/>
    <s v="2-01-05-01-01-03-05"/>
    <s v="RETENCION ICA COMERCIAL SERVICIOS DEMÁS ACTIVIDADES DE SERVICIOS"/>
    <n v="154549022"/>
    <s v="31,345.00"/>
    <n v="31345"/>
    <n v="31345"/>
    <n v="4092000"/>
    <s v="0,766%"/>
    <s v="13-01-01-DT"/>
    <s v="44-02-00"/>
    <n v="154549022"/>
    <n v="335722"/>
    <s v="Cédula de Ciudadanía"/>
    <x v="173"/>
    <s v="OSCAR GUERRERO HURTADO"/>
    <s v="NIT"/>
    <s v="899999061"/>
    <s v="BOGOTA DISTRITO CAPITAL"/>
    <s v="NO"/>
    <m/>
  </r>
  <r>
    <s v="PAG047"/>
    <s v="Pago de ordenes de pago por tipo de moneda y con medio de pago Abono en cuenta."/>
    <s v="2022-06-07 00:00:00"/>
    <s v="2-01-05-01-01-03-05"/>
    <s v="RETENCION ICA COMERCIAL SERVICIOS DEMÁS ACTIVIDADES DE SERVICIOS"/>
    <n v="154158622"/>
    <s v="39,529.00"/>
    <n v="39529"/>
    <n v="39529"/>
    <n v="4092000"/>
    <s v="0,966%"/>
    <s v="13-01-01-DT"/>
    <s v="44-02-00"/>
    <n v="154158622"/>
    <n v="328422"/>
    <s v="Cédula de Ciudadanía"/>
    <x v="66"/>
    <s v="CARLOS ORTIZ HERRERA"/>
    <s v="NIT"/>
    <s v="899999061"/>
    <s v="BOGOTA DISTRITO CAPITAL"/>
    <s v="NO"/>
    <m/>
  </r>
  <r>
    <s v="PAG047"/>
    <s v="Pago de ordenes de pago por tipo de moneda y con medio de pago Abono en cuenta."/>
    <s v="2022-06-07 00:00:00"/>
    <s v="2-01-05-01-01-03-05"/>
    <s v="RETENCION ICA COMERCIAL SERVICIOS DEMÁS ACTIVIDADES DE SERVICIOS"/>
    <n v="154184122"/>
    <s v="59,428.00"/>
    <n v="59428"/>
    <n v="59428"/>
    <n v="6152000"/>
    <s v="0,966%"/>
    <s v="13-01-01-DT"/>
    <s v="44-02-00"/>
    <n v="154184122"/>
    <n v="330422"/>
    <s v="Cédula de Ciudadanía"/>
    <x v="70"/>
    <s v="CESAR GARCIA GARZON"/>
    <s v="NIT"/>
    <s v="899999061"/>
    <s v="BOGOTA DISTRITO CAPITAL"/>
    <s v="NO"/>
    <m/>
  </r>
  <r>
    <s v="PAG047"/>
    <s v="Pago de ordenes de pago por tipo de moneda y con medio de pago Abono en cuenta."/>
    <s v="2022-06-07 00:00:00"/>
    <s v="2-01-05-01-01-03-05"/>
    <s v="RETENCION ICA COMERCIAL SERVICIOS DEMÁS ACTIVIDADES DE SERVICIOS"/>
    <n v="154462422"/>
    <s v="46,603.00"/>
    <n v="46603"/>
    <n v="46603"/>
    <n v="6084000"/>
    <s v="0,766%"/>
    <s v="13-01-01-DT"/>
    <s v="44-02-00"/>
    <n v="154462422"/>
    <n v="334022"/>
    <s v="Cédula de Ciudadanía"/>
    <x v="33"/>
    <s v="ALEJANDRA GARZON VALERO"/>
    <s v="NIT"/>
    <s v="899999061"/>
    <s v="BOGOTA DISTRITO CAPITAL"/>
    <s v="NO"/>
    <m/>
  </r>
  <r>
    <s v="PAG047"/>
    <s v="Pago de ordenes de pago por tipo de moneda y con medio de pago Abono en cuenta."/>
    <s v="2022-06-07 00:00:00"/>
    <s v="2-01-05-01-01-03-05"/>
    <s v="RETENCION ICA COMERCIAL SERVICIOS DEMÁS ACTIVIDADES DE SERVICIOS"/>
    <n v="154103322"/>
    <s v="39,181.00"/>
    <n v="39181"/>
    <n v="39181"/>
    <n v="5115000"/>
    <s v="0,766%"/>
    <s v="13-01-01-DT"/>
    <s v="44-02-00"/>
    <n v="154103322"/>
    <n v="331822"/>
    <s v="Cédula de Ciudadanía"/>
    <x v="228"/>
    <s v="LADY RENDON ZAPATA"/>
    <s v="NIT"/>
    <s v="899999061"/>
    <s v="BOGOTA DISTRITO CAPITAL"/>
    <s v="NO"/>
    <m/>
  </r>
  <r>
    <s v="PAG047"/>
    <s v="Pago de ordenes de pago por tipo de moneda y con medio de pago Abono en cuenta."/>
    <s v="2022-06-07 00:00:00"/>
    <s v="2-01-05-01-01-03-05"/>
    <s v="RETENCION ICA COMERCIAL SERVICIOS DEMÁS ACTIVIDADES DE SERVICIOS"/>
    <n v="154062122"/>
    <s v="29,647.00"/>
    <n v="29647"/>
    <n v="29647"/>
    <n v="3069000"/>
    <s v="0,966%"/>
    <s v="13-01-01-DT"/>
    <s v="44-02-00"/>
    <n v="154062122"/>
    <n v="331022"/>
    <s v="Cédula de Ciudadanía"/>
    <x v="227"/>
    <s v="GABRIELA GARCIA AGUILAR"/>
    <s v="NIT"/>
    <s v="899999061"/>
    <s v="BOGOTA DISTRITO CAPITAL"/>
    <s v="NO"/>
    <m/>
  </r>
  <r>
    <s v="PAG047"/>
    <s v="Pago de ordenes de pago por tipo de moneda y con medio de pago Abono en cuenta."/>
    <s v="2022-06-07 00:00:00"/>
    <s v="2-01-05-01-01-03-05"/>
    <s v="RETENCION ICA COMERCIAL SERVICIOS DEMÁS ACTIVIDADES DE SERVICIOS"/>
    <n v="154468122"/>
    <s v="20,750.00"/>
    <n v="20750"/>
    <n v="20750"/>
    <n v="2148000"/>
    <s v="0,966%"/>
    <s v="13-01-01-DT"/>
    <s v="44-02-00"/>
    <n v="154468122"/>
    <n v="332822"/>
    <s v="Cédula de Ciudadanía"/>
    <x v="174"/>
    <s v="CARLOS CORTES LOMBANA"/>
    <s v="NIT"/>
    <s v="899999061"/>
    <s v="BOGOTA DISTRITO CAPITAL"/>
    <s v="NO"/>
    <m/>
  </r>
  <r>
    <s v="PAG047"/>
    <s v="Pago de ordenes de pago por tipo de moneda y con medio de pago Abono en cuenta."/>
    <s v="2022-06-07 00:00:00"/>
    <s v="2-01-05-01-01-03-05"/>
    <s v="RETENCION ICA COMERCIAL SERVICIOS DEMÁS ACTIVIDADES DE SERVICIOS"/>
    <n v="154117422"/>
    <s v="31,345.00"/>
    <n v="31345"/>
    <n v="31345"/>
    <n v="4092000"/>
    <s v="0,766%"/>
    <s v="13-01-01-DT"/>
    <s v="44-02-00"/>
    <n v="154117422"/>
    <n v="332222"/>
    <s v="Cédula de Ciudadanía"/>
    <x v="64"/>
    <s v="KAROL AREVALO CORTES"/>
    <s v="NIT"/>
    <s v="899999061"/>
    <s v="BOGOTA DISTRITO CAPITAL"/>
    <s v="NO"/>
    <m/>
  </r>
  <r>
    <s v="PAG047"/>
    <s v="Pago de ordenes de pago por tipo de moneda y con medio de pago Abono en cuenta."/>
    <s v="2022-06-07 00:00:00"/>
    <s v="2-01-05-01-01-03-05"/>
    <s v="RETENCION ICA COMERCIAL SERVICIOS DEMÁS ACTIVIDADES DE SERVICIOS"/>
    <n v="154131922"/>
    <s v="3,951.00"/>
    <n v="3951"/>
    <n v="3951"/>
    <n v="409000"/>
    <s v="0,966%"/>
    <s v="13-01-01-DT"/>
    <s v="44-02-00"/>
    <n v="154131922"/>
    <n v="328622"/>
    <s v="Cédula de Ciudadanía"/>
    <x v="431"/>
    <s v="GABRIEL LOMBO MORENO"/>
    <s v="NIT"/>
    <s v="899999061"/>
    <s v="BOGOTA DISTRITO CAPITAL"/>
    <s v="NO"/>
    <m/>
  </r>
  <r>
    <s v="PAG047"/>
    <s v="Pago de ordenes de pago por tipo de moneda y con medio de pago Abono en cuenta."/>
    <s v="2022-06-07 00:00:00"/>
    <s v="2-01-05-01-01-03-05"/>
    <s v="RETENCION ICA COMERCIAL SERVICIOS DEMÁS ACTIVIDADES DE SERVICIOS"/>
    <n v="154635222"/>
    <s v="22,730.00"/>
    <n v="22730"/>
    <n v="22730"/>
    <n v="2353000"/>
    <s v="0,966%"/>
    <s v="13-01-01-DT"/>
    <s v="44-02-00"/>
    <n v="154635222"/>
    <n v="335822"/>
    <s v="Cédula de Ciudadanía"/>
    <x v="135"/>
    <s v="ALIRIO MAYORGA PINTO"/>
    <s v="NIT"/>
    <s v="899999061"/>
    <s v="BOGOTA DISTRITO CAPITAL"/>
    <s v="NO"/>
    <m/>
  </r>
  <r>
    <s v="PAG047"/>
    <s v="Pago de ordenes de pago por tipo de moneda y con medio de pago Abono en cuenta."/>
    <s v="2022-06-07 00:00:00"/>
    <s v="2-01-05-01-01-03-05"/>
    <s v="RETENCION ICA COMERCIAL SERVICIOS DEMÁS ACTIVIDADES DE SERVICIOS"/>
    <n v="154183822"/>
    <s v="22,252.00"/>
    <n v="22252"/>
    <n v="22252"/>
    <n v="2905000"/>
    <s v="0,766%"/>
    <s v="13-01-01-DT"/>
    <s v="44-02-00"/>
    <n v="154183822"/>
    <n v="330722"/>
    <s v="Cédula de Ciudadanía"/>
    <x v="156"/>
    <s v="GLORIA FERNANDEZ GUTIERREZ"/>
    <s v="NIT"/>
    <s v="899999061"/>
    <s v="BOGOTA DISTRITO CAPITAL"/>
    <s v="NO"/>
    <m/>
  </r>
  <r>
    <s v="PAG047"/>
    <s v="Pago de ordenes de pago por tipo de moneda y con medio de pago Abono en cuenta."/>
    <s v="2022-06-07 00:00:00"/>
    <s v="2-01-05-01-01-03-05"/>
    <s v="RETENCION ICA COMERCIAL SERVICIOS DEMÁS ACTIVIDADES DE SERVICIOS"/>
    <n v="154541822"/>
    <s v="49,411.00"/>
    <n v="49411"/>
    <n v="49411"/>
    <n v="5115000"/>
    <s v="0,966%"/>
    <s v="13-01-01-DT"/>
    <s v="44-02-00"/>
    <n v="154541822"/>
    <n v="334822"/>
    <s v="Cédula de Ciudadanía"/>
    <x v="243"/>
    <s v="DAVID RAMIREZ MARIN"/>
    <s v="NIT"/>
    <s v="899999061"/>
    <s v="BOGOTA DISTRITO CAPITAL"/>
    <s v="NO"/>
    <m/>
  </r>
  <r>
    <s v="PAG047"/>
    <s v="Pago de ordenes de pago por tipo de moneda y con medio de pago Abono en cuenta."/>
    <s v="2022-06-07 00:00:00"/>
    <s v="2-01-05-01-01-03-05"/>
    <s v="RETENCION ICA COMERCIAL SERVICIOS DEMÁS ACTIVIDADES DE SERVICIOS"/>
    <n v="154181922"/>
    <s v="31,414.00"/>
    <n v="31414"/>
    <n v="31414"/>
    <n v="4101000"/>
    <s v="0,766%"/>
    <s v="13-01-01-DT"/>
    <s v="44-02-00"/>
    <n v="154181922"/>
    <n v="333822"/>
    <s v="Cédula de Ciudadanía"/>
    <x v="49"/>
    <s v="BRAYAN ROMAN MARTINEZ"/>
    <s v="NIT"/>
    <s v="899999061"/>
    <s v="BOGOTA DISTRITO CAPITAL"/>
    <s v="NO"/>
    <m/>
  </r>
  <r>
    <s v="PAG047"/>
    <s v="Pago de ordenes de pago por tipo de moneda y con medio de pago Abono en cuenta."/>
    <s v="2022-06-07 00:00:00"/>
    <s v="2-01-05-01-01-03-05"/>
    <s v="RETENCION ICA COMERCIAL SERVICIOS DEMÁS ACTIVIDADES DE SERVICIOS"/>
    <n v="155108222"/>
    <s v="21,745.00"/>
    <n v="21745"/>
    <n v="21745"/>
    <n v="2251000"/>
    <s v="0,966%"/>
    <s v="13-01-01-DT"/>
    <s v="44-02-00"/>
    <n v="155108222"/>
    <n v="336022"/>
    <s v="Cédula de Ciudadanía"/>
    <x v="161"/>
    <s v="JENNIFER ALBARRACIN QUEMBA"/>
    <s v="NIT"/>
    <s v="899999061"/>
    <s v="BOGOTA DISTRITO CAPITAL"/>
    <s v="NO"/>
    <m/>
  </r>
  <r>
    <s v="PAG047"/>
    <s v="Pago de ordenes de pago por tipo de moneda y con medio de pago Abono en cuenta."/>
    <s v="2022-06-07 00:00:00"/>
    <s v="2-01-05-01-01-03-05"/>
    <s v="RETENCION ICA COMERCIAL SERVICIOS DEMÁS ACTIVIDADES DE SERVICIOS"/>
    <n v="154480122"/>
    <s v="23,477.00"/>
    <n v="23477"/>
    <n v="23477"/>
    <n v="2430288"/>
    <s v="0,966%"/>
    <s v="13-01-01-DT"/>
    <s v="44-02-00"/>
    <n v="154480122"/>
    <n v="334322"/>
    <s v="Cédula de Ciudadanía"/>
    <x v="46"/>
    <s v="JOHN HUERFANO CALCETERO"/>
    <s v="NIT"/>
    <s v="899999061"/>
    <s v="BOGOTA DISTRITO CAPITAL"/>
    <s v="NO"/>
    <m/>
  </r>
  <r>
    <s v="PAG047"/>
    <s v="Pago de ordenes de pago por tipo de moneda y con medio de pago Abono en cuenta."/>
    <s v="2022-06-07 00:00:00"/>
    <s v="2-01-05-01-01-03-05"/>
    <s v="RETENCION ICA COMERCIAL SERVICIOS DEMÁS ACTIVIDADES DE SERVICIOS"/>
    <n v="154450222"/>
    <s v="58,768.00"/>
    <n v="58768"/>
    <n v="58768"/>
    <n v="7672000"/>
    <s v="0,766%"/>
    <s v="13-01-01-DT"/>
    <s v="44-02-00"/>
    <n v="154450222"/>
    <n v="333922"/>
    <s v="Cédula de Ciudadanía"/>
    <x v="167"/>
    <s v="ALBA SAENZ MENDEZ"/>
    <s v="NIT"/>
    <s v="899999061"/>
    <s v="BOGOTA DISTRITO CAPITAL"/>
    <s v="NO"/>
    <m/>
  </r>
  <r>
    <s v="PAG047"/>
    <s v="Pago de ordenes de pago por tipo de moneda y con medio de pago Abono en cuenta."/>
    <s v="2022-06-07 00:00:00"/>
    <s v="2-01-05-01-01-03-05"/>
    <s v="RETENCION ICA COMERCIAL SERVICIOS DEMÁS ACTIVIDADES DE SERVICIOS"/>
    <n v="154022022"/>
    <s v="26,594.00"/>
    <n v="26594"/>
    <n v="26594"/>
    <n v="3471840"/>
    <s v="0,766%"/>
    <s v="13-01-01-DT"/>
    <s v="44-02-00"/>
    <n v="154022022"/>
    <n v="331322"/>
    <s v="Cédula de Ciudadanía"/>
    <x v="374"/>
    <s v="ALEJANDRA CASTAÑO HOYOS"/>
    <s v="NIT"/>
    <s v="899999061"/>
    <s v="BOGOTA DISTRITO CAPITAL"/>
    <s v="NO"/>
    <m/>
  </r>
  <r>
    <s v="PAG047"/>
    <s v="Pago de ordenes de pago por tipo de moneda y con medio de pago Abono en cuenta."/>
    <s v="2022-06-07 00:00:00"/>
    <s v="2-01-05-01-01-03-05"/>
    <s v="RETENCION ICA COMERCIAL SERVICIOS DEMÁS ACTIVIDADES DE SERVICIOS"/>
    <n v="154473522"/>
    <s v="23,509.00"/>
    <n v="23509"/>
    <n v="23509"/>
    <n v="3069000"/>
    <s v="0,766%"/>
    <s v="13-01-01-DT"/>
    <s v="44-02-00"/>
    <n v="154473522"/>
    <n v="333422"/>
    <s v="Cédula de Ciudadanía"/>
    <x v="51"/>
    <s v="LAURA CORTES CARRILLO"/>
    <s v="NIT"/>
    <s v="899999061"/>
    <s v="BOGOTA DISTRITO CAPITAL"/>
    <s v="NO"/>
    <m/>
  </r>
  <r>
    <s v="PAG047"/>
    <s v="Pago de ordenes de pago por tipo de moneda y con medio de pago Abono en cuenta."/>
    <s v="2022-06-07 00:00:00"/>
    <s v="2-01-05-01-01-03-05"/>
    <s v="RETENCION ICA COMERCIAL SERVICIOS DEMÁS ACTIVIDADES DE SERVICIOS"/>
    <n v="154172222"/>
    <s v="23,509.00"/>
    <n v="23509"/>
    <n v="23509"/>
    <n v="3069000"/>
    <s v="0,766%"/>
    <s v="13-01-01-DT"/>
    <s v="44-02-00"/>
    <n v="154172222"/>
    <n v="332522"/>
    <s v="Cédula de Ciudadanía"/>
    <x v="250"/>
    <s v="DANIELA OSORIO CASTRO"/>
    <s v="NIT"/>
    <s v="899999061"/>
    <s v="BOGOTA DISTRITO CAPITAL"/>
    <s v="NO"/>
    <m/>
  </r>
  <r>
    <s v="PAG047"/>
    <s v="Pago de ordenes de pago por tipo de moneda y con medio de pago Abono en cuenta."/>
    <s v="2022-06-07 00:00:00"/>
    <s v="2-01-05-01-01-03-05"/>
    <s v="RETENCION ICA COMERCIAL SERVICIOS DEMÁS ACTIVIDADES DE SERVICIOS"/>
    <n v="154728522"/>
    <s v="23,509.00"/>
    <n v="23509"/>
    <n v="23509"/>
    <n v="3069000"/>
    <s v="0,766%"/>
    <s v="13-01-01-DT"/>
    <s v="44-02-00"/>
    <n v="154728522"/>
    <n v="334622"/>
    <s v="Cédula de Ciudadanía"/>
    <x v="254"/>
    <s v="ANDREA RODRIGUEZ SARMIENTO"/>
    <s v="NIT"/>
    <s v="899999061"/>
    <s v="BOGOTA DISTRITO CAPITAL"/>
    <s v="NO"/>
    <m/>
  </r>
  <r>
    <s v="PAG047"/>
    <s v="Pago de ordenes de pago por tipo de moneda y con medio de pago Abono en cuenta."/>
    <s v="2022-06-07 00:00:00"/>
    <s v="2-01-05-01-01-03-05"/>
    <s v="RETENCION ICA COMERCIAL SERVICIOS DEMÁS ACTIVIDADES DE SERVICIOS"/>
    <n v="154349522"/>
    <s v="39,529.00"/>
    <n v="39529"/>
    <n v="39529"/>
    <n v="4092000"/>
    <s v="0,966%"/>
    <s v="13-01-01-DT"/>
    <s v="44-02-00"/>
    <n v="154349522"/>
    <n v="334122"/>
    <s v="Cédula de Ciudadanía"/>
    <x v="158"/>
    <s v="CARLOS ESPEJO GARCIA"/>
    <s v="NIT"/>
    <s v="899999061"/>
    <s v="BOGOTA DISTRITO CAPITAL"/>
    <s v="NO"/>
    <m/>
  </r>
  <r>
    <s v="PAG047"/>
    <s v="Pago de ordenes de pago por tipo de moneda y con medio de pago Abono en cuenta."/>
    <s v="2022-06-07 00:00:00"/>
    <s v="2-01-05-01-01-03-05"/>
    <s v="RETENCION ICA COMERCIAL SERVICIOS DEMÁS ACTIVIDADES DE SERVICIOS"/>
    <n v="154117022"/>
    <s v="58,905.00"/>
    <n v="58905"/>
    <n v="58905"/>
    <n v="7690000"/>
    <s v="0,766%"/>
    <s v="13-01-01-DT"/>
    <s v="44-02-00"/>
    <n v="154117022"/>
    <n v="328722"/>
    <s v="Cédula de Ciudadanía"/>
    <x v="60"/>
    <s v="OSCAR MONTERO DE LA ROSA"/>
    <s v="NIT"/>
    <s v="899999061"/>
    <s v="BOGOTA DISTRITO CAPITAL"/>
    <s v="NO"/>
    <m/>
  </r>
  <r>
    <s v="PAG047"/>
    <s v="Pago de ordenes de pago por tipo de moneda y con medio de pago Abono en cuenta."/>
    <s v="2022-06-07 00:00:00"/>
    <s v="2-01-05-01-01-03-05"/>
    <s v="RETENCION ICA COMERCIAL SERVICIOS DEMÁS ACTIVIDADES DE SERVICIOS"/>
    <n v="154195322"/>
    <s v="29,647.00"/>
    <n v="29647"/>
    <n v="29647"/>
    <n v="3069000"/>
    <s v="0,966%"/>
    <s v="13-01-01-DT"/>
    <s v="44-02-00"/>
    <n v="154195322"/>
    <n v="330522"/>
    <s v="Cédula de Ciudadanía"/>
    <x v="150"/>
    <s v="CAROLINA LOPEZ RAMIREZ"/>
    <s v="NIT"/>
    <s v="899999061"/>
    <s v="BOGOTA DISTRITO CAPITAL"/>
    <s v="NO"/>
    <m/>
  </r>
  <r>
    <s v="PAG047"/>
    <s v="Pago de ordenes de pago por tipo de moneda y con medio de pago Abono en cuenta."/>
    <s v="2022-06-07 00:00:00"/>
    <s v="2-01-05-01-01-03-05"/>
    <s v="RETENCION ICA COMERCIAL SERVICIOS DEMÁS ACTIVIDADES DE SERVICIOS"/>
    <n v="154161622"/>
    <s v="31,485.00"/>
    <n v="31485"/>
    <n v="31485"/>
    <n v="7605000"/>
    <s v="0,414%"/>
    <s v="13-01-01-DT"/>
    <s v="44-02-00"/>
    <n v="154161622"/>
    <n v="333622"/>
    <s v="Cédula de Ciudadanía"/>
    <x v="154"/>
    <s v="LINA CASTAÑO CARDENAS"/>
    <s v="NIT"/>
    <s v="899999061"/>
    <s v="BOGOTA DISTRITO CAPITAL"/>
    <s v="NO"/>
    <m/>
  </r>
  <r>
    <s v="PAG047"/>
    <s v="Pago de ordenes de pago por tipo de moneda y con medio de pago Abono en cuenta."/>
    <s v="2022-06-07 00:00:00"/>
    <s v="2-01-05-01-01-03-05"/>
    <s v="RETENCION ICA COMERCIAL SERVICIOS DEMÁS ACTIVIDADES DE SERVICIOS"/>
    <n v="154080022"/>
    <s v="25,712.00"/>
    <n v="25712"/>
    <n v="25712"/>
    <n v="2661744"/>
    <s v="0,966%"/>
    <s v="13-01-01-DT"/>
    <s v="44-02-00"/>
    <n v="154080022"/>
    <n v="330822"/>
    <s v="Cédula de Ciudadanía"/>
    <x v="171"/>
    <s v="HECTOR FRANCO REYES"/>
    <s v="NIT"/>
    <s v="899999061"/>
    <s v="BOGOTA DISTRITO CAPITAL"/>
    <s v="NO"/>
    <m/>
  </r>
  <r>
    <s v="PAG047"/>
    <s v="Pago de ordenes de pago por tipo de moneda y con medio de pago Abono en cuenta."/>
    <s v="2022-06-07 00:00:00"/>
    <s v="2-01-05-01-01-03-05"/>
    <s v="RETENCION ICA COMERCIAL SERVICIOS DEMÁS ACTIVIDADES DE SERVICIOS"/>
    <n v="154015722"/>
    <s v="31,302.00"/>
    <n v="31302"/>
    <n v="31302"/>
    <n v="3240383"/>
    <s v="0,966%"/>
    <s v="13-01-01-DT"/>
    <s v="44-02-00"/>
    <n v="154015722"/>
    <n v="330622"/>
    <s v="Cédula de Ciudadanía"/>
    <x v="41"/>
    <s v="CLAUDIA CAICEDO GONZALEZ"/>
    <s v="NIT"/>
    <s v="899999061"/>
    <s v="BOGOTA DISTRITO CAPITAL"/>
    <s v="NO"/>
    <m/>
  </r>
  <r>
    <s v="PAG047"/>
    <s v="Pago de ordenes de pago por tipo de moneda y con medio de pago Abono en cuenta."/>
    <s v="2022-06-07 00:00:00"/>
    <s v="2-01-05-01-01-03-05"/>
    <s v="RETENCION ICA COMERCIAL SERVICIOS DEMÁS ACTIVIDADES DE SERVICIOS"/>
    <n v="154192222"/>
    <s v="31,345.00"/>
    <n v="31345"/>
    <n v="31345"/>
    <n v="4092000"/>
    <s v="0,766%"/>
    <s v="13-01-01-DT"/>
    <s v="44-02-00"/>
    <n v="154192222"/>
    <n v="330022"/>
    <s v="Cédula de Ciudadanía"/>
    <x v="55"/>
    <s v="MERLY CALDERON TRIVIÑO"/>
    <s v="NIT"/>
    <s v="899999061"/>
    <s v="BOGOTA DISTRITO CAPITAL"/>
    <s v="NO"/>
    <m/>
  </r>
  <r>
    <s v="PAG047"/>
    <s v="Pago de ordenes de pago por tipo de moneda y con medio de pago Abono en cuenta."/>
    <s v="2022-06-07 00:00:00"/>
    <s v="2-01-05-01-01-03-05"/>
    <s v="RETENCION ICA COMERCIAL SERVICIOS DEMÁS ACTIVIDADES DE SERVICIOS"/>
    <n v="154274922"/>
    <s v="85,800.00"/>
    <n v="85800"/>
    <n v="85800"/>
    <n v="11201000"/>
    <s v="0,766%"/>
    <s v="13-01-01-DT"/>
    <s v="44-02-00"/>
    <n v="154274922"/>
    <n v="331122"/>
    <s v="Cédula de Ciudadanía"/>
    <x v="142"/>
    <s v="BEATRIZ MEJIA RAMIREZ"/>
    <s v="NIT"/>
    <s v="899999061"/>
    <s v="BOGOTA DISTRITO CAPITAL"/>
    <s v="NO"/>
    <m/>
  </r>
  <r>
    <s v="PAG047"/>
    <s v="Pago de ordenes de pago por tipo de moneda y con medio de pago Abono en cuenta."/>
    <s v="2022-06-07 00:00:00"/>
    <s v="2-01-05-01-01-03-05"/>
    <s v="RETENCION ICA COMERCIAL SERVICIOS DEMÁS ACTIVIDADES DE SERVICIOS"/>
    <n v="154482122"/>
    <s v="31,302.00"/>
    <n v="31302"/>
    <n v="31302"/>
    <n v="3240383"/>
    <s v="0,966%"/>
    <s v="13-01-01-DT"/>
    <s v="44-02-00"/>
    <n v="154482122"/>
    <n v="335022"/>
    <s v="Cédula de Ciudadanía"/>
    <x v="54"/>
    <s v="MIGUEL SUAREZ CASTAÑEDA"/>
    <s v="NIT"/>
    <s v="899999061"/>
    <s v="BOGOTA DISTRITO CAPITAL"/>
    <s v="NO"/>
    <m/>
  </r>
  <r>
    <s v="PAG047"/>
    <s v="Pago de ordenes de pago por tipo de moneda y con medio de pago Abono en cuenta."/>
    <s v="2022-06-07 00:00:00"/>
    <s v="2-01-05-01-01-03-05"/>
    <s v="RETENCION ICA COMERCIAL SERVICIOS DEMÁS ACTIVIDADES DE SERVICIOS"/>
    <n v="154238622"/>
    <s v="58,768.00"/>
    <n v="58768"/>
    <n v="58768"/>
    <n v="7672000"/>
    <s v="0,766%"/>
    <s v="13-01-01-DT"/>
    <s v="44-02-00"/>
    <n v="154238622"/>
    <n v="330922"/>
    <s v="Cédula de Ciudadanía"/>
    <x v="152"/>
    <s v="LENIN MONAK SALINAS"/>
    <s v="NIT"/>
    <s v="899999061"/>
    <s v="BOGOTA DISTRITO CAPITAL"/>
    <s v="NO"/>
    <m/>
  </r>
  <r>
    <s v="PAG047"/>
    <s v="Pago de ordenes de pago por tipo de moneda y con medio de pago Abono en cuenta."/>
    <s v="2022-06-07 00:00:00"/>
    <s v="2-01-05-01-01-03-05"/>
    <s v="RETENCION ICA COMERCIAL SERVICIOS DEMÁS ACTIVIDADES DE SERVICIOS"/>
    <n v="154175922"/>
    <s v="23,509.00"/>
    <n v="23509"/>
    <n v="23509"/>
    <n v="3069000"/>
    <s v="0,766%"/>
    <s v="13-01-01-DT"/>
    <s v="44-02-00"/>
    <n v="154175922"/>
    <n v="331422"/>
    <s v="Cédula de Ciudadanía"/>
    <x v="333"/>
    <s v="PAULA VASQUEZ SALAZAR"/>
    <s v="NIT"/>
    <s v="899999061"/>
    <s v="BOGOTA DISTRITO CAPITAL"/>
    <s v="NO"/>
    <m/>
  </r>
  <r>
    <s v="PAG047"/>
    <s v="Pago de ordenes de pago por tipo de moneda y con medio de pago Abono en cuenta."/>
    <s v="2022-06-07 00:00:00"/>
    <s v="2-01-05-01-01-03-05"/>
    <s v="RETENCION ICA COMERCIAL SERVICIOS DEMÁS ACTIVIDADES DE SERVICIOS"/>
    <n v="154179922"/>
    <s v="74,103.00"/>
    <n v="74103"/>
    <n v="74103"/>
    <n v="9674000"/>
    <s v="0,766%"/>
    <s v="13-01-01-DT"/>
    <s v="44-02-00"/>
    <n v="154179922"/>
    <n v="330322"/>
    <s v="Cédula de Ciudadanía"/>
    <x v="208"/>
    <s v="PEDRO CORTES RUIZ"/>
    <s v="NIT"/>
    <s v="899999061"/>
    <s v="BOGOTA DISTRITO CAPITAL"/>
    <s v="NO"/>
    <m/>
  </r>
  <r>
    <s v="PAG047"/>
    <s v="Pago de ordenes de pago por tipo de moneda y con medio de pago Abono en cuenta."/>
    <s v="2022-06-07 00:00:00"/>
    <s v="2-01-05-01-01-03-05"/>
    <s v="RETENCION ICA COMERCIAL SERVICIOS DEMÁS ACTIVIDADES DE SERVICIOS"/>
    <n v="154204122"/>
    <s v="39,181.00"/>
    <n v="39181"/>
    <n v="39181"/>
    <n v="5115000"/>
    <s v="0,766%"/>
    <s v="13-01-01-DT"/>
    <s v="44-02-00"/>
    <n v="154204122"/>
    <n v="328522"/>
    <s v="Cédula de Ciudadanía"/>
    <x v="107"/>
    <s v="CLAUDIA CAMPO CISNEROS"/>
    <s v="NIT"/>
    <s v="899999061"/>
    <s v="BOGOTA DISTRITO CAPITAL"/>
    <s v="NO"/>
    <m/>
  </r>
  <r>
    <s v="PAG047"/>
    <s v="Pago de ordenes de pago por tipo de moneda y con medio de pago Abono en cuenta."/>
    <s v="2022-06-07 00:00:00"/>
    <s v="2-01-05-01-01-03-05"/>
    <s v="RETENCION ICA COMERCIAL SERVICIOS DEMÁS ACTIVIDADES DE SERVICIOS"/>
    <n v="154459622"/>
    <s v="49,411.00"/>
    <n v="49411"/>
    <n v="49411"/>
    <n v="5115000"/>
    <s v="0,966%"/>
    <s v="13-01-01-DT"/>
    <s v="44-02-00"/>
    <n v="154459622"/>
    <n v="334222"/>
    <s v="Cédula de Ciudadanía"/>
    <x v="89"/>
    <s v="SARA MUÑOZ USSA"/>
    <s v="NIT"/>
    <s v="899999061"/>
    <s v="BOGOTA DISTRITO CAPITAL"/>
    <s v="NO"/>
    <m/>
  </r>
  <r>
    <s v="PAG047"/>
    <s v="Pago de ordenes de pago por tipo de moneda y con medio de pago Abono en cuenta."/>
    <s v="2022-06-07 00:00:00"/>
    <s v="2-01-05-01-01-03-05"/>
    <s v="RETENCION ICA COMERCIAL SERVICIOS DEMÁS ACTIVIDADES DE SERVICIOS"/>
    <n v="154759322"/>
    <s v="21,938.00"/>
    <n v="21938"/>
    <n v="21938"/>
    <n v="2864000"/>
    <s v="0,766%"/>
    <s v="13-01-01-DT"/>
    <s v="44-02-00"/>
    <n v="154759322"/>
    <n v="335622"/>
    <s v="Cédula de Ciudadanía"/>
    <x v="88"/>
    <s v="MARIA DORADO CASTIBLANCO"/>
    <s v="NIT"/>
    <s v="899999061"/>
    <s v="BOGOTA DISTRITO CAPITAL"/>
    <s v="NO"/>
    <m/>
  </r>
  <r>
    <s v="PAG047"/>
    <s v="Pago de ordenes de pago por tipo de moneda y con medio de pago Abono en cuenta."/>
    <s v="2022-06-07 00:00:00"/>
    <s v="2-01-05-01-01-03-05"/>
    <s v="RETENCION ICA COMERCIAL SERVICIOS DEMÁS ACTIVIDADES DE SERVICIOS"/>
    <n v="154187422"/>
    <s v="25,712.00"/>
    <n v="25712"/>
    <n v="25712"/>
    <n v="2661744"/>
    <s v="0,966%"/>
    <s v="13-01-01-DT"/>
    <s v="44-02-00"/>
    <n v="154187422"/>
    <n v="328922"/>
    <s v="Cédula de Ciudadanía"/>
    <x v="11"/>
    <s v="NELLY CAMARGO MORENO"/>
    <s v="NIT"/>
    <s v="899999061"/>
    <s v="BOGOTA DISTRITO CAPITAL"/>
    <s v="NO"/>
    <m/>
  </r>
  <r>
    <s v="PAG047"/>
    <s v="Pago de ordenes de pago por tipo de moneda y con medio de pago Abono en cuenta."/>
    <s v="2022-06-07 00:00:00"/>
    <s v="2-01-05-01-01-03-05"/>
    <s v="RETENCION ICA COMERCIAL SERVICIOS DEMÁS ACTIVIDADES DE SERVICIOS"/>
    <n v="154623322"/>
    <s v="31,345.00"/>
    <n v="31345"/>
    <n v="31345"/>
    <n v="4092000"/>
    <s v="0,766%"/>
    <s v="13-01-01-DT"/>
    <s v="44-02-00"/>
    <n v="154623322"/>
    <n v="335522"/>
    <s v="Cédula de Ciudadanía"/>
    <x v="102"/>
    <s v="MAIRA OLAVE ORDOÑEZ"/>
    <s v="NIT"/>
    <s v="899999061"/>
    <s v="BOGOTA DISTRITO CAPITAL"/>
    <s v="NO"/>
    <m/>
  </r>
  <r>
    <s v="PAG047"/>
    <s v="Pago de ordenes de pago por tipo de moneda y con medio de pago Abono en cuenta."/>
    <s v="2022-06-07 00:00:00"/>
    <s v="2-01-05-01-01-03-05"/>
    <s v="RETENCION ICA COMERCIAL SERVICIOS DEMÁS ACTIVIDADES DE SERVICIOS"/>
    <n v="154500522"/>
    <s v="74,103.00"/>
    <n v="74103"/>
    <n v="74103"/>
    <n v="9674000"/>
    <s v="0,766%"/>
    <s v="13-01-01-DT"/>
    <s v="44-02-00"/>
    <n v="154500522"/>
    <n v="332622"/>
    <s v="Cédula de Ciudadanía"/>
    <x v="199"/>
    <s v="MONICA CABARCAS RIVERA"/>
    <s v="NIT"/>
    <s v="899999061"/>
    <s v="BOGOTA DISTRITO CAPITAL"/>
    <s v="NO"/>
    <m/>
  </r>
  <r>
    <s v="PAG047"/>
    <s v="Pago de ordenes de pago por tipo de moneda y con medio de pago Abono en cuenta."/>
    <s v="2022-06-07 00:00:00"/>
    <s v="2-01-05-01-01-03-05"/>
    <s v="RETENCION ICA COMERCIAL SERVICIOS DEMÁS ACTIVIDADES DE SERVICIOS"/>
    <n v="154311622"/>
    <s v="58,768.00"/>
    <n v="58768"/>
    <n v="58768"/>
    <n v="7672000"/>
    <s v="0,766%"/>
    <s v="13-01-01-DT"/>
    <s v="44-02-00"/>
    <n v="154311622"/>
    <n v="333222"/>
    <s v="Cédula de Ciudadanía"/>
    <x v="328"/>
    <s v="JEISON SABOGAL SANCHEZ"/>
    <s v="NIT"/>
    <s v="899999061"/>
    <s v="BOGOTA DISTRITO CAPITAL"/>
    <s v="NO"/>
    <m/>
  </r>
  <r>
    <s v="PAG047"/>
    <s v="Pago de ordenes de pago por tipo de moneda y con medio de pago Abono en cuenta."/>
    <s v="2022-06-07 00:00:00"/>
    <s v="2-01-05-01-01-03-05"/>
    <s v="RETENCION ICA COMERCIAL SERVICIOS DEMÁS ACTIVIDADES DE SERVICIOS"/>
    <n v="154138522"/>
    <s v="18,616.00"/>
    <n v="18616"/>
    <n v="18616"/>
    <n v="2430288"/>
    <s v="0,766%"/>
    <s v="13-01-01-DT"/>
    <s v="44-02-00"/>
    <n v="154138522"/>
    <n v="331222"/>
    <s v="Cédula de Ciudadanía"/>
    <x v="95"/>
    <s v="MARIA TIRADO RAMOS"/>
    <s v="NIT"/>
    <s v="899999061"/>
    <s v="BOGOTA DISTRITO CAPITAL"/>
    <s v="NO"/>
    <m/>
  </r>
  <r>
    <s v="PAG047"/>
    <s v="Pago de ordenes de pago por tipo de moneda y con medio de pago Abono en cuenta."/>
    <s v="2022-06-07 00:00:00"/>
    <s v="2-01-05-01-01-03-05"/>
    <s v="RETENCION ICA COMERCIAL SERVICIOS DEMÁS ACTIVIDADES DE SERVICIOS"/>
    <n v="154168322"/>
    <s v="25,712.00"/>
    <n v="25712"/>
    <n v="25712"/>
    <n v="2661744"/>
    <s v="0,966%"/>
    <s v="13-01-01-DT"/>
    <s v="44-02-00"/>
    <n v="154168322"/>
    <n v="328822"/>
    <s v="Cédula de Ciudadanía"/>
    <x v="12"/>
    <s v="LEYDY CAPERA TIQUE"/>
    <s v="NIT"/>
    <s v="899999061"/>
    <s v="BOGOTA DISTRITO CAPITAL"/>
    <s v="NO"/>
    <m/>
  </r>
  <r>
    <s v="PAG047"/>
    <s v="Pago de ordenes de pago por tipo de moneda y con medio de pago Abono en cuenta."/>
    <s v="2022-06-07 00:00:00"/>
    <s v="2-01-05-01-01-03-05"/>
    <s v="RETENCION ICA COMERCIAL SERVICIOS DEMÁS ACTIVIDADES DE SERVICIOS"/>
    <n v="154165822"/>
    <s v="29,647.00"/>
    <n v="29647"/>
    <n v="29647"/>
    <n v="3069000"/>
    <s v="0,966%"/>
    <s v="13-01-01-DT"/>
    <s v="44-02-00"/>
    <n v="154165822"/>
    <n v="332422"/>
    <s v="Cédula de Ciudadanía"/>
    <x v="106"/>
    <s v="MIGUEL OLARTE COSSIO"/>
    <s v="NIT"/>
    <s v="899999061"/>
    <s v="BOGOTA DISTRITO CAPITAL"/>
    <s v="NO"/>
    <m/>
  </r>
  <r>
    <s v="PAG047"/>
    <s v="Pago de ordenes de pago por tipo de moneda y con medio de pago Abono en cuenta."/>
    <s v="2022-06-07 00:00:00"/>
    <s v="2-01-05-01-01-03-05"/>
    <s v="RETENCION ICA COMERCIAL SERVICIOS DEMÁS ACTIVIDADES DE SERVICIOS"/>
    <n v="154158122"/>
    <s v="86,006.00"/>
    <n v="86006"/>
    <n v="86006"/>
    <n v="11228000"/>
    <s v="0,766%"/>
    <s v="13-01-01-DT"/>
    <s v="44-02-00"/>
    <n v="154158122"/>
    <n v="332322"/>
    <s v="Cédula de Ciudadanía"/>
    <x v="201"/>
    <s v="CARLOS PRIETO HERRERA"/>
    <s v="NIT"/>
    <s v="899999061"/>
    <s v="BOGOTA DISTRITO CAPITAL"/>
    <s v="NO"/>
    <m/>
  </r>
  <r>
    <s v="PAG047"/>
    <s v="Pago de ordenes de pago por tipo de moneda y con medio de pago Abono en cuenta."/>
    <s v="2022-06-07 00:00:00"/>
    <s v="2-01-05-01-01-03-05"/>
    <s v="RETENCION ICA COMERCIAL SERVICIOS DEMÁS ACTIVIDADES DE SERVICIOS"/>
    <n v="154257922"/>
    <s v="31,617.00"/>
    <n v="31617"/>
    <n v="31617"/>
    <n v="3273000"/>
    <s v="0,966%"/>
    <s v="13-01-01-DT"/>
    <s v="44-02-00"/>
    <n v="154257922"/>
    <n v="332722"/>
    <s v="Cédula de Ciudadanía"/>
    <x v="84"/>
    <s v="HEIDY GRACIA MARTINEZ"/>
    <s v="NIT"/>
    <s v="899999061"/>
    <s v="BOGOTA DISTRITO CAPITAL"/>
    <s v="NO"/>
    <m/>
  </r>
  <r>
    <s v="PAG047"/>
    <s v="Pago de ordenes de pago por tipo de moneda y con medio de pago Abono en cuenta."/>
    <s v="2022-06-07 00:00:00"/>
    <s v="2-01-05-01-01-03-05"/>
    <s v="RETENCION ICA COMERCIAL SERVICIOS DEMÁS ACTIVIDADES DE SERVICIOS"/>
    <n v="154171922"/>
    <s v="58,905.00"/>
    <n v="58905"/>
    <n v="58905"/>
    <n v="7690000"/>
    <s v="0,766%"/>
    <s v="13-01-01-DT"/>
    <s v="44-02-00"/>
    <n v="154171922"/>
    <n v="329222"/>
    <s v="Cédula de Ciudadanía"/>
    <x v="306"/>
    <s v="NATALIA ESCOBAR SABOGAL"/>
    <s v="NIT"/>
    <s v="899999061"/>
    <s v="BOGOTA DISTRITO CAPITAL"/>
    <s v="NO"/>
    <m/>
  </r>
  <r>
    <s v="PAG047"/>
    <s v="Pago de ordenes de pago por tipo de moneda y con medio de pago Abono en cuenta."/>
    <s v="2022-06-07 00:00:00"/>
    <s v="2-01-05-01-01-03-05"/>
    <s v="RETENCION ICA COMERCIAL SERVICIOS DEMÁS ACTIVIDADES DE SERVICIOS"/>
    <n v="154508922"/>
    <s v="21,747.00"/>
    <n v="21747"/>
    <n v="21747"/>
    <n v="2839000"/>
    <s v="0,766%"/>
    <s v="13-01-01-DT"/>
    <s v="44-02-00"/>
    <n v="154508922"/>
    <n v="334422"/>
    <s v="Cédula de Ciudadanía"/>
    <x v="432"/>
    <s v="BARBARA MORA MARTINEZ"/>
    <s v="NIT"/>
    <s v="899999061"/>
    <s v="BOGOTA DISTRITO CAPITAL"/>
    <s v="NO"/>
    <m/>
  </r>
  <r>
    <s v="PAG047"/>
    <s v="Pago de ordenes de pago por tipo de moneda y con medio de pago Abono en cuenta."/>
    <s v="2022-06-07 00:00:00"/>
    <s v="2-01-05-01-01-03-05"/>
    <s v="RETENCION ICA COMERCIAL SERVICIOS DEMÁS ACTIVIDADES DE SERVICIOS"/>
    <n v="154480422"/>
    <s v="27,666.00"/>
    <n v="27666"/>
    <n v="27666"/>
    <n v="2864000"/>
    <s v="0,966%"/>
    <s v="13-01-01-DT"/>
    <s v="44-02-00"/>
    <n v="154480422"/>
    <n v="334522"/>
    <s v="Cédula de Ciudadanía"/>
    <x v="74"/>
    <s v="CESAR SALAZAR MARIN"/>
    <s v="NIT"/>
    <s v="899999061"/>
    <s v="BOGOTA DISTRITO CAPITAL"/>
    <s v="NO"/>
    <m/>
  </r>
  <r>
    <s v="PAG047"/>
    <s v="Pago de ordenes de pago por tipo de moneda y con medio de pago Abono en cuenta."/>
    <s v="2022-06-07 00:00:00"/>
    <s v="2-01-05-01-01-03-05"/>
    <s v="RETENCION ICA COMERCIAL SERVICIOS DEMÁS ACTIVIDADES DE SERVICIOS"/>
    <n v="154084322"/>
    <s v="47,017.00"/>
    <n v="47017"/>
    <n v="47017"/>
    <n v="6138000"/>
    <s v="0,766%"/>
    <s v="13-01-01-DT"/>
    <s v="44-02-00"/>
    <n v="154084322"/>
    <n v="331522"/>
    <s v="Cédula de Ciudadanía"/>
    <x v="190"/>
    <s v="VIVIAN CUELLO SANTANA"/>
    <s v="NIT"/>
    <s v="899999061"/>
    <s v="BOGOTA DISTRITO CAPITAL"/>
    <s v="NO"/>
    <m/>
  </r>
  <r>
    <s v="PAG047"/>
    <s v="Pago de ordenes de pago por tipo de moneda y con medio de pago Abono en cuenta."/>
    <s v="2022-06-07 00:00:00"/>
    <s v="2-01-05-01-01-03-05"/>
    <s v="RETENCION ICA COMERCIAL SERVICIOS DEMÁS ACTIVIDADES DE SERVICIOS"/>
    <n v="154152922"/>
    <s v="39,273.00"/>
    <n v="39273"/>
    <n v="39273"/>
    <n v="5127000"/>
    <s v="0,766%"/>
    <s v="13-01-01-DT"/>
    <s v="44-02-00"/>
    <n v="154152922"/>
    <n v="326722"/>
    <s v="Cédula de Ciudadanía"/>
    <x v="304"/>
    <s v="EDISANTIAGO GUTIERREZ GIL"/>
    <s v="NIT"/>
    <s v="899999061"/>
    <s v="BOGOTA DISTRITO CAPITAL"/>
    <s v="NO"/>
    <m/>
  </r>
  <r>
    <s v="PAG047"/>
    <s v="Pago de ordenes de pago por tipo de moneda y con medio de pago Abono en cuenta."/>
    <s v="2022-06-07 00:00:00"/>
    <s v="2-01-05-01-01-03-05"/>
    <s v="RETENCION ICA COMERCIAL SERVICIOS DEMÁS ACTIVIDADES DE SERVICIOS"/>
    <n v="154613922"/>
    <s v="67,764.00"/>
    <n v="67764"/>
    <n v="67764"/>
    <n v="6138000"/>
    <s v="1,104%"/>
    <s v="13-01-01-DT"/>
    <s v="44-02-00"/>
    <n v="154613922"/>
    <n v="335122"/>
    <s v="Cédula de Ciudadanía"/>
    <x v="123"/>
    <s v="DIEGO BUSTOS ROJAS"/>
    <s v="NIT"/>
    <s v="899999061"/>
    <s v="BOGOTA DISTRITO CAPITAL"/>
    <s v="NO"/>
    <m/>
  </r>
  <r>
    <s v="PAG047"/>
    <s v="Pago de ordenes de pago por tipo de moneda y con medio de pago Abono en cuenta."/>
    <s v="2022-06-07 00:00:00"/>
    <s v="2-01-05-01-01-03-05"/>
    <s v="RETENCION ICA COMERCIAL SERVICIOS DEMÁS ACTIVIDADES DE SERVICIOS"/>
    <n v="154468422"/>
    <s v="25,712.00"/>
    <n v="25712"/>
    <n v="25712"/>
    <n v="2661744"/>
    <s v="0,966%"/>
    <s v="13-01-01-DT"/>
    <s v="44-02-00"/>
    <n v="154468422"/>
    <n v="334722"/>
    <s v="Cédula de Ciudadanía"/>
    <x v="79"/>
    <s v="GERALDINE COCA POVEDA"/>
    <s v="NIT"/>
    <s v="899999061"/>
    <s v="BOGOTA DISTRITO CAPITAL"/>
    <s v="NO"/>
    <m/>
  </r>
  <r>
    <s v="PAG047"/>
    <s v="Pago de ordenes de pago por tipo de moneda y con medio de pago Abono en cuenta."/>
    <s v="2022-06-07 00:00:00"/>
    <s v="2-01-05-01-01-03-05"/>
    <s v="RETENCION ICA COMERCIAL SERVICIOS DEMÁS ACTIVIDADES DE SERVICIOS"/>
    <n v="154142322"/>
    <s v="47,017.00"/>
    <n v="47017"/>
    <n v="47017"/>
    <n v="6138000"/>
    <s v="0,766%"/>
    <s v="13-01-01-DT"/>
    <s v="44-02-00"/>
    <n v="154142322"/>
    <n v="331722"/>
    <s v="Cédula de Ciudadanía"/>
    <x v="301"/>
    <s v="LAURA GUERRERO VELASQUEZ"/>
    <s v="NIT"/>
    <s v="899999061"/>
    <s v="BOGOTA DISTRITO CAPITAL"/>
    <s v="NO"/>
    <m/>
  </r>
  <r>
    <s v="PAG047"/>
    <s v="Pago de ordenes de pago por tipo de moneda y con medio de pago Abono en cuenta."/>
    <s v="2022-06-07 00:00:00"/>
    <s v="2-01-05-01-01-03-05"/>
    <s v="RETENCION ICA COMERCIAL SERVICIOS DEMÁS ACTIVIDADES DE SERVICIOS"/>
    <n v="154749522"/>
    <s v="23,509.00"/>
    <n v="23509"/>
    <n v="23509"/>
    <n v="3069000"/>
    <s v="0,766%"/>
    <s v="13-01-01-DT"/>
    <s v="44-02-00"/>
    <n v="154749522"/>
    <n v="335422"/>
    <s v="Cédula de Ciudadanía"/>
    <x v="291"/>
    <s v="CHRISTIAN VILLEGAS SOLIS"/>
    <s v="NIT"/>
    <s v="899999061"/>
    <s v="BOGOTA DISTRITO CAPITAL"/>
    <s v="NO"/>
    <m/>
  </r>
  <r>
    <s v="PAG047"/>
    <s v="Pago de ordenes de pago por tipo de moneda y con medio de pago Abono en cuenta."/>
    <s v="2022-06-08 00:00:00"/>
    <s v="2-01-05-01-01-03-02"/>
    <s v="RETENCION ICA COMERCIAL SERVICIOS CONSULTORÍA PROFESIONAL SERVICIOS PRESTADOS POR CONTRATISTAS DE CONSTRUCCIÓN, CONSTRUCTORES Y URBANIZADORES Y PRESENTACIÓN DE PELÍCULAS EN SALAS DE CINE"/>
    <n v="156405722"/>
    <s v="88,098.00"/>
    <n v="88098"/>
    <n v="88098"/>
    <n v="12373334"/>
    <s v="0,712%"/>
    <s v="13-01-01-DT"/>
    <s v="44-02-00"/>
    <n v="156405722"/>
    <n v="339222"/>
    <s v="NIT"/>
    <x v="4"/>
    <s v="CONSTRUCCIONES TURPIAL S.A.S"/>
    <s v="NIT"/>
    <s v="899999061"/>
    <s v="BOGOTA DISTRITO CAPITAL"/>
    <s v="NO"/>
    <m/>
  </r>
  <r>
    <s v="PAG047"/>
    <s v="Pago de ordenes de pago por tipo de moneda y con medio de pago Abono en cuenta."/>
    <s v="2022-06-08 00:00:00"/>
    <s v="2-01-05-01-01-03-05"/>
    <s v="RETENCION ICA COMERCIAL SERVICIOS DEMÁS ACTIVIDADES DE SERVICIOS"/>
    <n v="156357022"/>
    <s v="58,905.00"/>
    <n v="58905"/>
    <n v="58905"/>
    <n v="7690000"/>
    <s v="0,766%"/>
    <s v="13-01-01-DT"/>
    <s v="44-02-00"/>
    <n v="156357022"/>
    <n v="338922"/>
    <s v="Cédula de Ciudadanía"/>
    <x v="18"/>
    <s v="RUDY HURTADO GARCES"/>
    <s v="NIT"/>
    <s v="899999061"/>
    <s v="BOGOTA DISTRITO CAPITAL"/>
    <s v="NO"/>
    <m/>
  </r>
  <r>
    <s v="PAG047"/>
    <s v="Pago de ordenes de pago por tipo de moneda y con medio de pago Abono en cuenta."/>
    <s v="2022-06-08 00:00:00"/>
    <s v="2-01-05-01-01-03-05"/>
    <s v="RETENCION ICA COMERCIAL SERVICIOS DEMÁS ACTIVIDADES DE SERVICIOS"/>
    <n v="156244422"/>
    <s v="23,509.00"/>
    <n v="23509"/>
    <n v="23509"/>
    <n v="3069000"/>
    <s v="0,766%"/>
    <s v="13-01-01-DT"/>
    <s v="44-02-00"/>
    <n v="156244422"/>
    <n v="338022"/>
    <s v="Cédula de Ciudadanía"/>
    <x v="273"/>
    <s v="VALENTINA GOMEZ CALDERON"/>
    <s v="NIT"/>
    <s v="899999061"/>
    <s v="BOGOTA DISTRITO CAPITAL"/>
    <s v="NO"/>
    <m/>
  </r>
  <r>
    <s v="PAG047"/>
    <s v="Pago de ordenes de pago por tipo de moneda y con medio de pago Abono en cuenta."/>
    <s v="2022-06-08 00:00:00"/>
    <s v="2-01-05-01-01-03-05"/>
    <s v="RETENCION ICA COMERCIAL SERVICIOS DEMÁS ACTIVIDADES DE SERVICIOS"/>
    <n v="156150222"/>
    <s v="23,509.00"/>
    <n v="23509"/>
    <n v="23509"/>
    <n v="3069000"/>
    <s v="0,766%"/>
    <s v="13-01-01-DT"/>
    <s v="44-02-00"/>
    <n v="156150222"/>
    <n v="336322"/>
    <s v="Cédula de Ciudadanía"/>
    <x v="275"/>
    <s v="ELVIS ROJAS RODRIGUEZ"/>
    <s v="NIT"/>
    <s v="899999061"/>
    <s v="BOGOTA DISTRITO CAPITAL"/>
    <s v="NO"/>
    <m/>
  </r>
  <r>
    <s v="PAG047"/>
    <s v="Pago de ordenes de pago por tipo de moneda y con medio de pago Abono en cuenta."/>
    <s v="2022-06-08 00:00:00"/>
    <s v="2-01-05-01-01-03-05"/>
    <s v="RETENCION ICA COMERCIAL SERVICIOS DEMÁS ACTIVIDADES DE SERVICIOS"/>
    <n v="156173022"/>
    <s v="31,345.00"/>
    <n v="31345"/>
    <n v="31345"/>
    <n v="4092000"/>
    <s v="0,766%"/>
    <s v="13-01-01-DT"/>
    <s v="44-02-00"/>
    <n v="156173022"/>
    <n v="336422"/>
    <s v="Cédula de Ciudadanía"/>
    <x v="132"/>
    <s v="Sara Padilla Vivero"/>
    <s v="NIT"/>
    <s v="899999061"/>
    <s v="BOGOTA DISTRITO CAPITAL"/>
    <s v="NO"/>
    <m/>
  </r>
  <r>
    <s v="PAG047"/>
    <s v="Pago de ordenes de pago por tipo de moneda y con medio de pago Abono en cuenta."/>
    <s v="2022-06-08 00:00:00"/>
    <s v="2-01-05-01-01-03-05"/>
    <s v="RETENCION ICA COMERCIAL SERVICIOS DEMÁS ACTIVIDADES DE SERVICIOS"/>
    <n v="157004422"/>
    <s v="31,345.00"/>
    <n v="31345"/>
    <n v="31345"/>
    <n v="4092000"/>
    <s v="0,766%"/>
    <s v="13-01-01-DT"/>
    <s v="44-02-00"/>
    <n v="157004422"/>
    <n v="339022"/>
    <s v="Cédula de Ciudadanía"/>
    <x v="131"/>
    <s v="LAURA GOMEZ PEÑA"/>
    <s v="NIT"/>
    <s v="899999061"/>
    <s v="BOGOTA DISTRITO CAPITAL"/>
    <s v="NO"/>
    <m/>
  </r>
  <r>
    <s v="PAG047"/>
    <s v="Pago de ordenes de pago por tipo de moneda y con medio de pago Abono en cuenta."/>
    <s v="2022-06-08 00:00:00"/>
    <s v="2-01-05-01-01-03-05"/>
    <s v="RETENCION ICA COMERCIAL SERVICIOS DEMÁS ACTIVIDADES DE SERVICIOS"/>
    <n v="156549922"/>
    <s v="31,302.00"/>
    <n v="31302"/>
    <n v="31302"/>
    <n v="3240383"/>
    <s v="0,966%"/>
    <s v="13-01-01-DT"/>
    <s v="44-02-00"/>
    <n v="156549922"/>
    <n v="333522"/>
    <s v="Cédula de Ciudadanía"/>
    <x v="20"/>
    <s v="CAMILO REYES VELASCO"/>
    <s v="NIT"/>
    <s v="899999061"/>
    <s v="BOGOTA DISTRITO CAPITAL"/>
    <s v="NO"/>
    <m/>
  </r>
  <r>
    <s v="PAG047"/>
    <s v="Pago de ordenes de pago por tipo de moneda y con medio de pago Abono en cuenta."/>
    <s v="2022-06-08 00:00:00"/>
    <s v="2-01-05-01-01-03-05"/>
    <s v="RETENCION ICA COMERCIAL SERVICIOS DEMÁS ACTIVIDADES DE SERVICIOS"/>
    <n v="156788322"/>
    <s v="27,666.00"/>
    <n v="27666"/>
    <n v="27666"/>
    <n v="2864000"/>
    <s v="0,966%"/>
    <s v="13-01-01-DT"/>
    <s v="44-02-00"/>
    <n v="156788322"/>
    <n v="339522"/>
    <s v="Cédula de Ciudadanía"/>
    <x v="63"/>
    <s v="IDAIRA ORTEGA FIGUEROA"/>
    <s v="NIT"/>
    <s v="899999061"/>
    <s v="BOGOTA DISTRITO CAPITAL"/>
    <s v="NO"/>
    <m/>
  </r>
  <r>
    <s v="PAG047"/>
    <s v="Pago de ordenes de pago por tipo de moneda y con medio de pago Abono en cuenta."/>
    <s v="2022-06-08 00:00:00"/>
    <s v="2-01-05-01-01-03-05"/>
    <s v="RETENCION ICA COMERCIAL SERVICIOS DEMÁS ACTIVIDADES DE SERVICIOS"/>
    <n v="157120222"/>
    <s v="20,750.00"/>
    <n v="20750"/>
    <n v="20750"/>
    <n v="2148000"/>
    <s v="0,966%"/>
    <s v="13-01-01-DT"/>
    <s v="44-02-00"/>
    <n v="157120222"/>
    <n v="344422"/>
    <s v="Cédula de Ciudadanía"/>
    <x v="378"/>
    <s v="JOSE PINEDA PINEDA"/>
    <s v="NIT"/>
    <s v="899999061"/>
    <s v="BOGOTA DISTRITO CAPITAL"/>
    <s v="NO"/>
    <m/>
  </r>
  <r>
    <s v="PAG047"/>
    <s v="Pago de ordenes de pago por tipo de moneda y con medio de pago Abono en cuenta."/>
    <s v="2022-06-08 00:00:00"/>
    <s v="2-01-05-01-01-03-05"/>
    <s v="RETENCION ICA COMERCIAL SERVICIOS DEMÁS ACTIVIDADES DE SERVICIOS"/>
    <n v="157073922"/>
    <s v="47,017.00"/>
    <n v="47017"/>
    <n v="47017"/>
    <n v="6138000"/>
    <s v="0,766%"/>
    <s v="13-01-01-DT"/>
    <s v="44-02-00"/>
    <n v="157073922"/>
    <n v="344122"/>
    <s v="Cédula de Ciudadanía"/>
    <x v="276"/>
    <s v="ROSARIO ARIAS CALLEJAS"/>
    <s v="NIT"/>
    <s v="899999061"/>
    <s v="BOGOTA DISTRITO CAPITAL"/>
    <s v="NO"/>
    <m/>
  </r>
  <r>
    <s v="PAG047"/>
    <s v="Pago de ordenes de pago por tipo de moneda y con medio de pago Abono en cuenta."/>
    <s v="2022-06-08 00:00:00"/>
    <s v="2-01-05-01-01-03-05"/>
    <s v="RETENCION ICA COMERCIAL SERVICIOS DEMÁS ACTIVIDADES DE SERVICIOS"/>
    <n v="156884822"/>
    <s v="47,124.00"/>
    <n v="47124"/>
    <n v="47124"/>
    <n v="6152000"/>
    <s v="0,766%"/>
    <s v="13-01-01-DT"/>
    <s v="44-02-00"/>
    <n v="156884822"/>
    <n v="336222"/>
    <s v="Cédula de Ciudadanía"/>
    <x v="175"/>
    <s v="ERIKA PERAFAN VILLOTA"/>
    <s v="NIT"/>
    <s v="899999061"/>
    <s v="BOGOTA DISTRITO CAPITAL"/>
    <s v="NO"/>
    <m/>
  </r>
  <r>
    <s v="PAG047"/>
    <s v="Pago de ordenes de pago por tipo de moneda y con medio de pago Abono en cuenta."/>
    <s v="2022-06-08 00:00:00"/>
    <s v="2-01-05-01-01-03-05"/>
    <s v="RETENCION ICA COMERCIAL SERVICIOS DEMÁS ACTIVIDADES DE SERVICIOS"/>
    <n v="156318122"/>
    <s v="70,204.00"/>
    <n v="70204"/>
    <n v="70204"/>
    <n v="9165000"/>
    <s v="0,766%"/>
    <s v="13-01-01-DT"/>
    <s v="44-02-00"/>
    <n v="156318122"/>
    <n v="339622"/>
    <s v="Cédula de Ciudadanía"/>
    <x v="225"/>
    <s v="MARIA PEÑA SARMIENTO"/>
    <s v="NIT"/>
    <s v="899999061"/>
    <s v="BOGOTA DISTRITO CAPITAL"/>
    <s v="NO"/>
    <m/>
  </r>
  <r>
    <s v="PAG047"/>
    <s v="Pago de ordenes de pago por tipo de moneda y con medio de pago Abono en cuenta."/>
    <s v="2022-06-08 00:00:00"/>
    <s v="2-01-05-01-01-03-05"/>
    <s v="RETENCION ICA COMERCIAL SERVICIOS DEMÁS ACTIVIDADES DE SERVICIOS"/>
    <n v="156895422"/>
    <s v="58,768.00"/>
    <n v="58768"/>
    <n v="58768"/>
    <n v="7672000"/>
    <s v="0,766%"/>
    <s v="13-01-01-DT"/>
    <s v="44-02-00"/>
    <n v="156895422"/>
    <n v="337322"/>
    <s v="Cédula de Ciudadanía"/>
    <x v="57"/>
    <s v="GLORIA CORDOBA HENAO"/>
    <s v="NIT"/>
    <s v="899999061"/>
    <s v="BOGOTA DISTRITO CAPITAL"/>
    <s v="NO"/>
    <m/>
  </r>
  <r>
    <s v="PAG047"/>
    <s v="Pago de ordenes de pago por tipo de moneda y con medio de pago Abono en cuenta."/>
    <s v="2022-06-08 00:00:00"/>
    <s v="2-01-05-01-01-03-05"/>
    <s v="RETENCION ICA COMERCIAL SERVICIOS DEMÁS ACTIVIDADES DE SERVICIOS"/>
    <n v="156220322"/>
    <s v="48,970.00"/>
    <n v="48970"/>
    <n v="48970"/>
    <n v="6393000"/>
    <s v="0,766%"/>
    <s v="13-01-01-DT"/>
    <s v="44-02-00"/>
    <n v="156220322"/>
    <n v="331922"/>
    <s v="Cédula de Ciudadanía"/>
    <x v="433"/>
    <s v="MARIA RIVERA GONZALEZ"/>
    <s v="NIT"/>
    <s v="899999061"/>
    <s v="BOGOTA DISTRITO CAPITAL"/>
    <s v="NO"/>
    <m/>
  </r>
  <r>
    <s v="PAG047"/>
    <s v="Pago de ordenes de pago por tipo de moneda y con medio de pago Abono en cuenta."/>
    <s v="2022-06-08 00:00:00"/>
    <s v="2-01-05-01-01-03-05"/>
    <s v="RETENCION ICA COMERCIAL SERVICIOS DEMÁS ACTIVIDADES DE SERVICIOS"/>
    <n v="156340422"/>
    <s v="49,411.00"/>
    <n v="49411"/>
    <n v="49411"/>
    <n v="5115000"/>
    <s v="0,966%"/>
    <s v="13-01-01-DT"/>
    <s v="44-02-00"/>
    <n v="156340422"/>
    <n v="338722"/>
    <s v="Cédula de Ciudadanía"/>
    <x v="153"/>
    <s v="JULIO ROMERO SANABRIA"/>
    <s v="NIT"/>
    <s v="899999061"/>
    <s v="BOGOTA DISTRITO CAPITAL"/>
    <s v="NO"/>
    <m/>
  </r>
  <r>
    <s v="PAG047"/>
    <s v="Pago de ordenes de pago por tipo de moneda y con medio de pago Abono en cuenta."/>
    <s v="2022-06-08 00:00:00"/>
    <s v="2-01-05-01-01-03-05"/>
    <s v="RETENCION ICA COMERCIAL SERVICIOS DEMÁS ACTIVIDADES DE SERVICIOS"/>
    <n v="156185122"/>
    <s v="35,774.00"/>
    <n v="35774"/>
    <n v="35774"/>
    <n v="3703295"/>
    <s v="0,966%"/>
    <s v="13-01-01-DT"/>
    <s v="44-02-00"/>
    <n v="156185122"/>
    <n v="336822"/>
    <s v="Cédula de Ciudadanía"/>
    <x v="149"/>
    <s v="ANGELA MOLANO PAEZ"/>
    <s v="NIT"/>
    <s v="899999061"/>
    <s v="BOGOTA DISTRITO CAPITAL"/>
    <s v="NO"/>
    <m/>
  </r>
  <r>
    <s v="PAG047"/>
    <s v="Pago de ordenes de pago por tipo de moneda y con medio de pago Abono en cuenta."/>
    <s v="2022-06-08 00:00:00"/>
    <s v="2-01-05-01-01-03-05"/>
    <s v="RETENCION ICA COMERCIAL SERVICIOS DEMÁS ACTIVIDADES DE SERVICIOS"/>
    <n v="156159222"/>
    <s v="58,768.00"/>
    <n v="58768"/>
    <n v="58768"/>
    <n v="7672000"/>
    <s v="0,766%"/>
    <s v="13-01-01-DT"/>
    <s v="44-02-00"/>
    <n v="156159222"/>
    <n v="337622"/>
    <s v="Cédula de Ciudadanía"/>
    <x v="56"/>
    <s v="LILIANA PANTOJA ROJAS"/>
    <s v="NIT"/>
    <s v="899999061"/>
    <s v="BOGOTA DISTRITO CAPITAL"/>
    <s v="NO"/>
    <m/>
  </r>
  <r>
    <s v="PAG047"/>
    <s v="Pago de ordenes de pago por tipo de moneda y con medio de pago Abono en cuenta."/>
    <s v="2022-06-08 00:00:00"/>
    <s v="2-01-05-01-01-03-05"/>
    <s v="RETENCION ICA COMERCIAL SERVICIOS DEMÁS ACTIVIDADES DE SERVICIOS"/>
    <n v="156806322"/>
    <s v="49,411.00"/>
    <n v="49411"/>
    <n v="49411"/>
    <n v="5115000"/>
    <s v="0,966%"/>
    <s v="13-01-01-DT"/>
    <s v="44-02-00"/>
    <n v="156806322"/>
    <n v="338322"/>
    <s v="Cédula de Ciudadanía"/>
    <x v="143"/>
    <s v="JOSE DELGADILLO CASTRO"/>
    <s v="NIT"/>
    <s v="899999061"/>
    <s v="BOGOTA DISTRITO CAPITAL"/>
    <s v="NO"/>
    <m/>
  </r>
  <r>
    <s v="PAG047"/>
    <s v="Pago de ordenes de pago por tipo de moneda y con medio de pago Abono en cuenta."/>
    <s v="2022-06-08 00:00:00"/>
    <s v="2-01-05-01-01-03-05"/>
    <s v="RETENCION ICA COMERCIAL SERVICIOS DEMÁS ACTIVIDADES DE SERVICIOS"/>
    <n v="155899922"/>
    <s v="47,017.00"/>
    <n v="47017"/>
    <n v="47017"/>
    <n v="6138000"/>
    <s v="0,766%"/>
    <s v="13-01-01-DT"/>
    <s v="44-02-00"/>
    <n v="155899922"/>
    <n v="336722"/>
    <s v="Cédula de Ciudadanía"/>
    <x v="376"/>
    <s v="YAMID GONZALES DIAZ"/>
    <s v="NIT"/>
    <s v="899999061"/>
    <s v="BOGOTA DISTRITO CAPITAL"/>
    <s v="NO"/>
    <m/>
  </r>
  <r>
    <s v="PAG047"/>
    <s v="Pago de ordenes de pago por tipo de moneda y con medio de pago Abono en cuenta."/>
    <s v="2022-06-08 00:00:00"/>
    <s v="2-01-05-01-01-03-05"/>
    <s v="RETENCION ICA COMERCIAL SERVICIOS DEMÁS ACTIVIDADES DE SERVICIOS"/>
    <n v="157051022"/>
    <s v="29,647.00"/>
    <n v="29647"/>
    <n v="29647"/>
    <n v="3069000"/>
    <s v="0,966%"/>
    <s v="13-01-01-DT"/>
    <s v="44-02-00"/>
    <n v="157051022"/>
    <n v="339922"/>
    <s v="Cédula de Ciudadanía"/>
    <x v="240"/>
    <s v="DANIEL SILVA GUERRERO"/>
    <s v="NIT"/>
    <s v="899999061"/>
    <s v="BOGOTA DISTRITO CAPITAL"/>
    <s v="NO"/>
    <m/>
  </r>
  <r>
    <s v="PAG047"/>
    <s v="Pago de ordenes de pago por tipo de moneda y con medio de pago Abono en cuenta."/>
    <s v="2022-06-08 00:00:00"/>
    <s v="2-01-05-01-01-03-05"/>
    <s v="RETENCION ICA COMERCIAL SERVICIOS DEMÁS ACTIVIDADES DE SERVICIOS"/>
    <n v="157090722"/>
    <s v="23,509.00"/>
    <n v="23509"/>
    <n v="23509"/>
    <n v="3069000"/>
    <s v="0,766%"/>
    <s v="13-01-01-DT"/>
    <s v="44-02-00"/>
    <n v="157090722"/>
    <n v="344222"/>
    <s v="Cédula de Ciudadanía"/>
    <x v="239"/>
    <s v="PAULA RINCON CHITIVA"/>
    <s v="NIT"/>
    <s v="899999061"/>
    <s v="BOGOTA DISTRITO CAPITAL"/>
    <s v="NO"/>
    <m/>
  </r>
  <r>
    <s v="PAG047"/>
    <s v="Pago de ordenes de pago por tipo de moneda y con medio de pago Abono en cuenta."/>
    <s v="2022-06-08 00:00:00"/>
    <s v="2-01-05-01-01-03-05"/>
    <s v="RETENCION ICA COMERCIAL SERVICIOS DEMÁS ACTIVIDADES DE SERVICIOS"/>
    <n v="156872622"/>
    <s v="23,509.00"/>
    <n v="23509"/>
    <n v="23509"/>
    <n v="3069000"/>
    <s v="0,766%"/>
    <s v="13-01-01-DT"/>
    <s v="44-02-00"/>
    <n v="156872622"/>
    <n v="333722"/>
    <s v="Cédula de Ciudadanía"/>
    <x v="45"/>
    <s v="KAREN PALACIOS MENDEZ"/>
    <s v="NIT"/>
    <s v="899999061"/>
    <s v="BOGOTA DISTRITO CAPITAL"/>
    <s v="NO"/>
    <m/>
  </r>
  <r>
    <s v="PAG047"/>
    <s v="Pago de ordenes de pago por tipo de moneda y con medio de pago Abono en cuenta."/>
    <s v="2022-06-08 00:00:00"/>
    <s v="2-01-05-01-01-03-05"/>
    <s v="RETENCION ICA COMERCIAL SERVICIOS DEMÁS ACTIVIDADES DE SERVICIOS"/>
    <n v="156270422"/>
    <s v="39,181.00"/>
    <n v="39181"/>
    <n v="39181"/>
    <n v="5115000"/>
    <s v="0,766%"/>
    <s v="13-01-01-DT"/>
    <s v="44-02-00"/>
    <n v="156270422"/>
    <n v="339422"/>
    <s v="Cédula de Ciudadanía"/>
    <x v="160"/>
    <s v="JOSE CAICEDO VARGAS"/>
    <s v="NIT"/>
    <s v="899999061"/>
    <s v="BOGOTA DISTRITO CAPITAL"/>
    <s v="NO"/>
    <m/>
  </r>
  <r>
    <s v="PAG047"/>
    <s v="Pago de ordenes de pago por tipo de moneda y con medio de pago Abono en cuenta."/>
    <s v="2022-06-08 00:00:00"/>
    <s v="2-01-05-01-01-03-05"/>
    <s v="RETENCION ICA COMERCIAL SERVICIOS DEMÁS ACTIVIDADES DE SERVICIOS"/>
    <n v="156841222"/>
    <s v="33,882.00"/>
    <n v="33882"/>
    <n v="33882"/>
    <n v="3069000"/>
    <s v="1,104%"/>
    <s v="13-01-01-DT"/>
    <s v="44-02-00"/>
    <n v="156841222"/>
    <n v="338622"/>
    <s v="Cédula de Ciudadanía"/>
    <x v="155"/>
    <s v="MARCELA VANEGAS PEREZ"/>
    <s v="NIT"/>
    <s v="899999061"/>
    <s v="BOGOTA DISTRITO CAPITAL"/>
    <s v="NO"/>
    <m/>
  </r>
  <r>
    <s v="PAG047"/>
    <s v="Pago de ordenes de pago por tipo de moneda y con medio de pago Abono en cuenta."/>
    <s v="2022-06-08 00:00:00"/>
    <s v="2-01-05-01-01-03-05"/>
    <s v="RETENCION ICA COMERCIAL SERVICIOS DEMÁS ACTIVIDADES DE SERVICIOS"/>
    <n v="157029522"/>
    <s v="28,472.00"/>
    <n v="28472"/>
    <n v="28472"/>
    <n v="2579000"/>
    <s v="1,104%"/>
    <s v="13-01-01-DT"/>
    <s v="44-02-00"/>
    <n v="157029522"/>
    <n v="339322"/>
    <s v="Cédula de Ciudadanía"/>
    <x v="434"/>
    <s v="CAMILO MONTILLA VARGAS"/>
    <s v="NIT"/>
    <s v="899999061"/>
    <s v="BOGOTA DISTRITO CAPITAL"/>
    <s v="NO"/>
    <m/>
  </r>
  <r>
    <s v="PAG047"/>
    <s v="Pago de ordenes de pago por tipo de moneda y con medio de pago Abono en cuenta."/>
    <s v="2022-06-08 00:00:00"/>
    <s v="2-01-05-01-01-03-05"/>
    <s v="RETENCION ICA COMERCIAL SERVICIOS DEMÁS ACTIVIDADES DE SERVICIOS"/>
    <n v="155911122"/>
    <s v="47,017.00"/>
    <n v="47017"/>
    <n v="47017"/>
    <n v="6138000"/>
    <s v="0,766%"/>
    <s v="13-01-01-DT"/>
    <s v="44-02-00"/>
    <n v="155911122"/>
    <n v="337122"/>
    <s v="Cédula de Ciudadanía"/>
    <x v="286"/>
    <s v="JOULINE ROPERO PATARROYO"/>
    <s v="NIT"/>
    <s v="899999061"/>
    <s v="BOGOTA DISTRITO CAPITAL"/>
    <s v="NO"/>
    <m/>
  </r>
  <r>
    <s v="PAG047"/>
    <s v="Pago de ordenes de pago por tipo de moneda y con medio de pago Abono en cuenta."/>
    <s v="2022-06-08 00:00:00"/>
    <s v="2-01-05-01-01-03-05"/>
    <s v="RETENCION ICA COMERCIAL SERVICIOS DEMÁS ACTIVIDADES DE SERVICIOS"/>
    <n v="157120722"/>
    <s v="31,345.00"/>
    <n v="31345"/>
    <n v="31345"/>
    <n v="4092000"/>
    <s v="0,766%"/>
    <s v="13-01-01-DT"/>
    <s v="44-02-00"/>
    <n v="157120722"/>
    <n v="341922"/>
    <s v="Cédula de Ciudadanía"/>
    <x v="287"/>
    <s v="ANA GARCIA SANTANA"/>
    <s v="NIT"/>
    <s v="899999061"/>
    <s v="BOGOTA DISTRITO CAPITAL"/>
    <s v="NO"/>
    <m/>
  </r>
  <r>
    <s v="PAG047"/>
    <s v="Pago de ordenes de pago por tipo de moneda y con medio de pago Abono en cuenta."/>
    <s v="2022-06-08 00:00:00"/>
    <s v="2-01-05-01-01-03-05"/>
    <s v="RETENCION ICA COMERCIAL SERVICIOS DEMÁS ACTIVIDADES DE SERVICIOS"/>
    <n v="156198522"/>
    <s v="39,181.00"/>
    <n v="39181"/>
    <n v="39181"/>
    <n v="4056000"/>
    <s v="0,966%"/>
    <s v="13-01-01-DT"/>
    <s v="44-02-00"/>
    <n v="156198522"/>
    <n v="336922"/>
    <s v="Cédula de Ciudadanía"/>
    <x v="299"/>
    <s v="JAVIER MERCHAN ARAQUE"/>
    <s v="NIT"/>
    <s v="899999061"/>
    <s v="BOGOTA DISTRITO CAPITAL"/>
    <s v="NO"/>
    <m/>
  </r>
  <r>
    <s v="PAG047"/>
    <s v="Pago de ordenes de pago por tipo de moneda y con medio de pago Abono en cuenta."/>
    <s v="2022-06-08 00:00:00"/>
    <s v="2-01-05-01-01-03-05"/>
    <s v="RETENCION ICA COMERCIAL SERVICIOS DEMÁS ACTIVIDADES DE SERVICIOS"/>
    <n v="156826222"/>
    <s v="29,647.00"/>
    <n v="29647"/>
    <n v="29647"/>
    <n v="3069000"/>
    <s v="0,966%"/>
    <s v="13-01-01-DT"/>
    <s v="44-02-00"/>
    <n v="156826222"/>
    <n v="338422"/>
    <s v="Cédula de Ciudadanía"/>
    <x v="185"/>
    <s v="DIEGO TORRES VILLALOBOS"/>
    <s v="NIT"/>
    <s v="899999061"/>
    <s v="BOGOTA DISTRITO CAPITAL"/>
    <s v="NO"/>
    <m/>
  </r>
  <r>
    <s v="PAG047"/>
    <s v="Pago de ordenes de pago por tipo de moneda y con medio de pago Abono en cuenta."/>
    <s v="2022-06-08 00:00:00"/>
    <s v="2-01-05-01-01-03-05"/>
    <s v="RETENCION ICA COMERCIAL SERVICIOS DEMÁS ACTIVIDADES DE SERVICIOS"/>
    <n v="156860622"/>
    <s v="30,632.00"/>
    <n v="30632"/>
    <n v="30632"/>
    <n v="3171000"/>
    <s v="0,966%"/>
    <s v="13-01-01-DT"/>
    <s v="44-02-00"/>
    <n v="156860622"/>
    <n v="338822"/>
    <s v="Cédula de Ciudadanía"/>
    <x v="122"/>
    <s v="LUIS CASAS AGUILAR"/>
    <s v="NIT"/>
    <s v="899999061"/>
    <s v="BOGOTA DISTRITO CAPITAL"/>
    <s v="NO"/>
    <m/>
  </r>
  <r>
    <s v="PAG047"/>
    <s v="Pago de ordenes de pago por tipo de moneda y con medio de pago Abono en cuenta."/>
    <s v="2022-06-08 00:00:00"/>
    <s v="2-01-05-01-01-03-05"/>
    <s v="RETENCION ICA COMERCIAL SERVICIOS DEMÁS ACTIVIDADES DE SERVICIOS"/>
    <n v="156335822"/>
    <s v="44,324.00"/>
    <n v="44324"/>
    <n v="44324"/>
    <n v="5786399"/>
    <s v="0,766%"/>
    <s v="13-01-01-DT"/>
    <s v="44-02-00"/>
    <n v="156335822"/>
    <n v="338522"/>
    <s v="Cédula de Ciudadanía"/>
    <x v="14"/>
    <s v="WINDI OLMOS HERNANDEZ"/>
    <s v="NIT"/>
    <s v="899999061"/>
    <s v="BOGOTA DISTRITO CAPITAL"/>
    <s v="NO"/>
    <m/>
  </r>
  <r>
    <s v="PAG047"/>
    <s v="Pago de ordenes de pago por tipo de moneda y con medio de pago Abono en cuenta."/>
    <s v="2022-06-08 00:00:00"/>
    <s v="2-01-05-01-01-03-05"/>
    <s v="RETENCION ICA COMERCIAL SERVICIOS DEMÁS ACTIVIDADES DE SERVICIOS"/>
    <n v="157283922"/>
    <s v="31,069.00"/>
    <n v="31069"/>
    <n v="31069"/>
    <n v="4056000"/>
    <s v="0,766%"/>
    <s v="13-01-01-DT"/>
    <s v="44-02-00"/>
    <n v="157283922"/>
    <n v="341022"/>
    <s v="Cédula de Ciudadanía"/>
    <x v="117"/>
    <s v="DIANA ROMERO VARILLA"/>
    <s v="NIT"/>
    <s v="899999061"/>
    <s v="BOGOTA DISTRITO CAPITAL"/>
    <s v="NO"/>
    <m/>
  </r>
  <r>
    <s v="PAG047"/>
    <s v="Pago de ordenes de pago por tipo de moneda y con medio de pago Abono en cuenta."/>
    <s v="2022-06-08 00:00:00"/>
    <s v="2-01-05-01-01-03-05"/>
    <s v="RETENCION ICA COMERCIAL SERVICIOS DEMÁS ACTIVIDADES DE SERVICIOS"/>
    <n v="157056422"/>
    <s v="69,591.00"/>
    <n v="69591"/>
    <n v="69591"/>
    <n v="9085000"/>
    <s v="0,766%"/>
    <s v="13-01-01-DT"/>
    <s v="44-02-00"/>
    <n v="157056422"/>
    <n v="340422"/>
    <s v="Cédula de Ciudadanía"/>
    <x v="194"/>
    <s v="DIANA VELASQUEZ VILLATE"/>
    <s v="NIT"/>
    <s v="899999061"/>
    <s v="BOGOTA DISTRITO CAPITAL"/>
    <s v="NO"/>
    <m/>
  </r>
  <r>
    <s v="PAG047"/>
    <s v="Pago de ordenes de pago por tipo de moneda y con medio de pago Abono en cuenta."/>
    <s v="2022-06-08 00:00:00"/>
    <s v="2-01-05-01-01-03-05"/>
    <s v="RETENCION ICA COMERCIAL SERVICIOS DEMÁS ACTIVIDADES DE SERVICIOS"/>
    <n v="156710222"/>
    <s v="85,800.00"/>
    <n v="85800"/>
    <n v="85800"/>
    <n v="11201000"/>
    <s v="0,766%"/>
    <s v="13-01-01-DT"/>
    <s v="44-02-00"/>
    <n v="156710222"/>
    <n v="333122"/>
    <s v="Cédula de Ciudadanía"/>
    <x v="116"/>
    <s v="CLAUDIA FLOREZ VALIENTE"/>
    <s v="NIT"/>
    <s v="899999061"/>
    <s v="BOGOTA DISTRITO CAPITAL"/>
    <s v="NO"/>
    <m/>
  </r>
  <r>
    <s v="PAG047"/>
    <s v="Pago de ordenes de pago por tipo de moneda y con medio de pago Abono en cuenta."/>
    <s v="2022-06-08 00:00:00"/>
    <s v="2-01-05-01-01-03-05"/>
    <s v="RETENCION ICA COMERCIAL SERVICIOS DEMÁS ACTIVIDADES DE SERVICIOS"/>
    <n v="156732522"/>
    <s v="31,302.00"/>
    <n v="31302"/>
    <n v="31302"/>
    <n v="3240383"/>
    <s v="0,966%"/>
    <s v="13-01-01-DT"/>
    <s v="44-02-00"/>
    <n v="156732522"/>
    <n v="337922"/>
    <s v="Cédula de Ciudadanía"/>
    <x v="83"/>
    <s v="EDITH VELEZ HENAO"/>
    <s v="NIT"/>
    <s v="899999061"/>
    <s v="BOGOTA DISTRITO CAPITAL"/>
    <s v="NO"/>
    <m/>
  </r>
  <r>
    <s v="PAG047"/>
    <s v="Pago de ordenes de pago por tipo de moneda y con medio de pago Abono en cuenta."/>
    <s v="2022-06-08 00:00:00"/>
    <s v="2-01-05-01-01-03-05"/>
    <s v="RETENCION ICA COMERCIAL SERVICIOS DEMÁS ACTIVIDADES DE SERVICIOS"/>
    <n v="156325222"/>
    <s v="23,509.00"/>
    <n v="23509"/>
    <n v="23509"/>
    <n v="3069000"/>
    <s v="0,766%"/>
    <s v="13-01-01-DT"/>
    <s v="44-02-00"/>
    <n v="156325222"/>
    <n v="339722"/>
    <s v="Cédula de Ciudadanía"/>
    <x v="207"/>
    <s v="MARIA TORRES URBINA"/>
    <s v="NIT"/>
    <s v="899999061"/>
    <s v="BOGOTA DISTRITO CAPITAL"/>
    <s v="NO"/>
    <m/>
  </r>
  <r>
    <s v="PAG047"/>
    <s v="Pago de ordenes de pago por tipo de moneda y con medio de pago Abono en cuenta."/>
    <s v="2022-06-08 00:00:00"/>
    <s v="2-01-05-01-01-03-05"/>
    <s v="RETENCION ICA COMERCIAL SERVICIOS DEMÁS ACTIVIDADES DE SERVICIOS"/>
    <n v="156914322"/>
    <s v="47,017.00"/>
    <n v="47017"/>
    <n v="47017"/>
    <n v="6138000"/>
    <s v="0,766%"/>
    <s v="13-01-01-DT"/>
    <s v="44-02-00"/>
    <n v="156914322"/>
    <n v="336122"/>
    <s v="Cédula de Ciudadanía"/>
    <x v="210"/>
    <s v="ERIKA SEPULVEDA ROJAS"/>
    <s v="NIT"/>
    <s v="899999061"/>
    <s v="BOGOTA DISTRITO CAPITAL"/>
    <s v="NO"/>
    <m/>
  </r>
  <r>
    <s v="PAG047"/>
    <s v="Pago de ordenes de pago por tipo de moneda y con medio de pago Abono en cuenta."/>
    <s v="2022-06-08 00:00:00"/>
    <s v="2-01-05-01-01-03-05"/>
    <s v="RETENCION ICA COMERCIAL SERVICIOS DEMÁS ACTIVIDADES DE SERVICIOS"/>
    <n v="156205822"/>
    <s v="33,538.00"/>
    <n v="33538"/>
    <n v="33538"/>
    <n v="3471840"/>
    <s v="0,966%"/>
    <s v="13-01-01-DT"/>
    <s v="44-02-00"/>
    <n v="156205822"/>
    <n v="337522"/>
    <s v="Cédula de Ciudadanía"/>
    <x v="93"/>
    <s v="LAURA PARRA CLAVIJO"/>
    <s v="NIT"/>
    <s v="899999061"/>
    <s v="BOGOTA DISTRITO CAPITAL"/>
    <s v="NO"/>
    <m/>
  </r>
  <r>
    <s v="PAG047"/>
    <s v="Pago de ordenes de pago por tipo de moneda y con medio de pago Abono en cuenta."/>
    <s v="2022-06-08 00:00:00"/>
    <s v="2-01-05-01-01-03-05"/>
    <s v="RETENCION ICA COMERCIAL SERVICIOS DEMÁS ACTIVIDADES DE SERVICIOS"/>
    <n v="156987022"/>
    <s v="39,181.00"/>
    <n v="39181"/>
    <n v="39181"/>
    <n v="5115000"/>
    <s v="0,766%"/>
    <s v="13-01-01-DT"/>
    <s v="44-02-00"/>
    <n v="156987022"/>
    <n v="332922"/>
    <s v="Cédula de Ciudadanía"/>
    <x v="96"/>
    <s v="PAULA JARAMILLO BERNAL"/>
    <s v="NIT"/>
    <s v="899999061"/>
    <s v="BOGOTA DISTRITO CAPITAL"/>
    <s v="NO"/>
    <m/>
  </r>
  <r>
    <s v="PAG047"/>
    <s v="Pago de ordenes de pago por tipo de moneda y con medio de pago Abono en cuenta."/>
    <s v="2022-06-08 00:00:00"/>
    <s v="2-01-05-01-01-03-05"/>
    <s v="RETENCION ICA COMERCIAL SERVICIOS DEMÁS ACTIVIDADES DE SERVICIOS"/>
    <n v="156576422"/>
    <s v="29,386.00"/>
    <n v="29386"/>
    <n v="29386"/>
    <n v="3042000"/>
    <s v="0,966%"/>
    <s v="13-01-01-DT"/>
    <s v="44-02-00"/>
    <n v="156576422"/>
    <n v="339822"/>
    <s v="Cédula de Ciudadanía"/>
    <x v="10"/>
    <s v="SILVIA CORREDOR RODRIGUEZ"/>
    <s v="NIT"/>
    <s v="899999061"/>
    <s v="BOGOTA DISTRITO CAPITAL"/>
    <s v="NO"/>
    <m/>
  </r>
  <r>
    <s v="PAG047"/>
    <s v="Pago de ordenes de pago por tipo de moneda y con medio de pago Abono en cuenta."/>
    <s v="2022-06-08 00:00:00"/>
    <s v="2-01-05-01-01-03-05"/>
    <s v="RETENCION ICA COMERCIAL SERVICIOS DEMÁS ACTIVIDADES DE SERVICIOS"/>
    <n v="156965722"/>
    <s v="49,411.00"/>
    <n v="49411"/>
    <n v="49411"/>
    <n v="5115000"/>
    <s v="0,966%"/>
    <s v="13-01-01-DT"/>
    <s v="44-02-00"/>
    <n v="156965722"/>
    <n v="341822"/>
    <s v="Cédula de Ciudadanía"/>
    <x v="94"/>
    <s v="KATHERINE RODRIGUEZ CARDONA"/>
    <s v="NIT"/>
    <s v="899999061"/>
    <s v="BOGOTA DISTRITO CAPITAL"/>
    <s v="NO"/>
    <m/>
  </r>
  <r>
    <s v="PAG047"/>
    <s v="Pago de ordenes de pago por tipo de moneda y con medio de pago Abono en cuenta."/>
    <s v="2022-06-08 00:00:00"/>
    <s v="2-01-05-01-01-03-05"/>
    <s v="RETENCION ICA COMERCIAL SERVICIOS DEMÁS ACTIVIDADES DE SERVICIOS"/>
    <n v="156279922"/>
    <s v="86,006.00"/>
    <n v="86006"/>
    <n v="86006"/>
    <n v="11228000"/>
    <s v="0,766%"/>
    <s v="13-01-01-DT"/>
    <s v="44-02-00"/>
    <n v="156279922"/>
    <n v="338222"/>
    <s v="Cédula de Ciudadanía"/>
    <x v="435"/>
    <s v="LILIANA SALAMANCA ARAGON"/>
    <s v="NIT"/>
    <s v="899999061"/>
    <s v="BOGOTA DISTRITO CAPITAL"/>
    <s v="NO"/>
    <m/>
  </r>
  <r>
    <s v="PAG047"/>
    <s v="Pago de ordenes de pago por tipo de moneda y con medio de pago Abono en cuenta."/>
    <s v="2022-06-08 00:00:00"/>
    <s v="2-01-05-01-01-03-05"/>
    <s v="RETENCION ICA COMERCIAL SERVICIOS DEMÁS ACTIVIDADES DE SERVICIOS"/>
    <n v="156960322"/>
    <s v="69,591.00"/>
    <n v="69591"/>
    <n v="69591"/>
    <n v="9085000"/>
    <s v="0,766%"/>
    <s v="13-01-01-DT"/>
    <s v="44-02-00"/>
    <n v="156960322"/>
    <n v="337722"/>
    <s v="Cédula de Ciudadanía"/>
    <x v="101"/>
    <s v="JOSEFINA GARCES VELASCO"/>
    <s v="NIT"/>
    <s v="899999061"/>
    <s v="BOGOTA DISTRITO CAPITAL"/>
    <s v="NO"/>
    <m/>
  </r>
  <r>
    <s v="PAG047"/>
    <s v="Pago de ordenes de pago por tipo de moneda y con medio de pago Abono en cuenta."/>
    <s v="2022-06-08 00:00:00"/>
    <s v="2-01-05-01-01-03-05"/>
    <s v="RETENCION ICA COMERCIAL SERVICIOS DEMÁS ACTIVIDADES DE SERVICIOS"/>
    <n v="157305322"/>
    <s v="85,800.00"/>
    <n v="85800"/>
    <n v="85800"/>
    <n v="11201000"/>
    <s v="0,766%"/>
    <s v="13-01-01-DT"/>
    <s v="44-02-00"/>
    <n v="157305322"/>
    <n v="341722"/>
    <s v="Cédula de Ciudadanía"/>
    <x v="100"/>
    <s v="LYDIA GARCIA ARAUJO"/>
    <s v="NIT"/>
    <s v="899999061"/>
    <s v="BOGOTA DISTRITO CAPITAL"/>
    <s v="NO"/>
    <m/>
  </r>
  <r>
    <s v="PAG047"/>
    <s v="Pago de ordenes de pago por tipo de moneda y con medio de pago Abono en cuenta."/>
    <s v="2022-06-08 00:00:00"/>
    <s v="2-01-05-01-01-03-05"/>
    <s v="RETENCION ICA COMERCIAL SERVICIOS DEMÁS ACTIVIDADES DE SERVICIOS"/>
    <n v="157291722"/>
    <s v="58,768.00"/>
    <n v="58768"/>
    <n v="58768"/>
    <n v="7672000"/>
    <s v="0,766%"/>
    <s v="13-01-01-DT"/>
    <s v="44-02-00"/>
    <n v="157291722"/>
    <n v="341622"/>
    <s v="Cédula de Ciudadanía"/>
    <x v="111"/>
    <s v="ANDRES CEDEÑO MARRUGO"/>
    <s v="NIT"/>
    <s v="899999061"/>
    <s v="BOGOTA DISTRITO CAPITAL"/>
    <s v="NO"/>
    <m/>
  </r>
  <r>
    <s v="PAG047"/>
    <s v="Pago de ordenes de pago por tipo de moneda y con medio de pago Abono en cuenta."/>
    <s v="2022-06-08 00:00:00"/>
    <s v="2-01-05-01-01-03-05"/>
    <s v="RETENCION ICA COMERCIAL SERVICIOS DEMÁS ACTIVIDADES DE SERVICIOS"/>
    <n v="156935722"/>
    <s v="74,112.00"/>
    <n v="74112"/>
    <n v="74112"/>
    <n v="7672000"/>
    <s v="0,966%"/>
    <s v="13-01-01-DT"/>
    <s v="44-02-00"/>
    <n v="156935722"/>
    <n v="337022"/>
    <s v="Cédula de Ciudadanía"/>
    <x v="202"/>
    <s v="CARLOS CASTELLANOS MEDINA"/>
    <s v="NIT"/>
    <s v="899999061"/>
    <s v="BOGOTA DISTRITO CAPITAL"/>
    <s v="NO"/>
    <m/>
  </r>
  <r>
    <s v="PAG047"/>
    <s v="Pago de ordenes de pago por tipo de moneda y con medio de pago Abono en cuenta."/>
    <s v="2022-06-08 00:00:00"/>
    <s v="2-01-05-01-01-03-05"/>
    <s v="RETENCION ICA COMERCIAL SERVICIOS DEMÁS ACTIVIDADES DE SERVICIOS"/>
    <n v="155908222"/>
    <s v="20,750.00"/>
    <n v="20750"/>
    <n v="20750"/>
    <n v="2148000"/>
    <s v="0,966%"/>
    <s v="13-01-01-DT"/>
    <s v="44-02-00"/>
    <n v="155908222"/>
    <n v="337422"/>
    <s v="Cédula de Ciudadanía"/>
    <x v="315"/>
    <s v="LAURA PALACIO QUIROGA"/>
    <s v="NIT"/>
    <s v="899999061"/>
    <s v="BOGOTA DISTRITO CAPITAL"/>
    <s v="NO"/>
    <m/>
  </r>
  <r>
    <s v="PAG047"/>
    <s v="Pago de ordenes de pago por tipo de moneda y con medio de pago Abono en cuenta."/>
    <s v="2022-06-08 00:00:00"/>
    <s v="2-01-05-01-01-03-05"/>
    <s v="RETENCION ICA COMERCIAL SERVICIOS DEMÁS ACTIVIDADES DE SERVICIOS"/>
    <n v="156257422"/>
    <s v="26,594.00"/>
    <n v="26594"/>
    <n v="26594"/>
    <n v="3471840"/>
    <s v="0,766%"/>
    <s v="13-01-01-DT"/>
    <s v="44-02-00"/>
    <n v="156257422"/>
    <n v="337822"/>
    <s v="Cédula de Ciudadanía"/>
    <x v="209"/>
    <s v="ALICIA QUIÑONEZ ARVILLA"/>
    <s v="NIT"/>
    <s v="899999061"/>
    <s v="BOGOTA DISTRITO CAPITAL"/>
    <s v="NO"/>
    <m/>
  </r>
  <r>
    <s v="PAG047"/>
    <s v="Pago de ordenes de pago por tipo de moneda y con medio de pago Abono en cuenta."/>
    <s v="2022-06-08 00:00:00"/>
    <s v="2-01-05-01-01-03-05"/>
    <s v="RETENCION ICA COMERCIAL SERVICIOS DEMÁS ACTIVIDADES DE SERVICIOS"/>
    <n v="156137622"/>
    <s v="39,181.00"/>
    <n v="39181"/>
    <n v="39181"/>
    <n v="4056000"/>
    <s v="0,966%"/>
    <s v="13-01-01-DT"/>
    <s v="44-02-00"/>
    <n v="156137622"/>
    <n v="336622"/>
    <s v="Cédula de Ciudadanía"/>
    <x v="91"/>
    <s v="JULIANA RODRIGUEZ RODRIGUEZ"/>
    <s v="NIT"/>
    <s v="899999061"/>
    <s v="BOGOTA DISTRITO CAPITAL"/>
    <s v="NO"/>
    <m/>
  </r>
  <r>
    <s v="PAG047"/>
    <s v="Pago de ordenes de pago por tipo de moneda y con medio de pago Abono en cuenta."/>
    <s v="2022-06-08 00:00:00"/>
    <s v="2-01-05-01-01-03-05"/>
    <s v="RETENCION ICA COMERCIAL SERVICIOS DEMÁS ACTIVIDADES DE SERVICIOS"/>
    <n v="155905922"/>
    <s v="39,181.00"/>
    <n v="39181"/>
    <n v="39181"/>
    <n v="5115000"/>
    <s v="0,766%"/>
    <s v="13-01-01-DT"/>
    <s v="44-02-00"/>
    <n v="155905922"/>
    <n v="336522"/>
    <s v="Cédula de Ciudadanía"/>
    <x v="317"/>
    <s v="SERGIO HENAO AYALA"/>
    <s v="NIT"/>
    <s v="899999061"/>
    <s v="BOGOTA DISTRITO CAPITAL"/>
    <s v="NO"/>
    <m/>
  </r>
  <r>
    <s v="PAG047"/>
    <s v="Pago de ordenes de pago por tipo de moneda y con medio de pago Abono en cuenta."/>
    <s v="2022-06-08 00:00:00"/>
    <s v="2-01-05-01-01-03-05"/>
    <s v="RETENCION ICA COMERCIAL SERVICIOS DEMÁS ACTIVIDADES DE SERVICIOS"/>
    <n v="156993222"/>
    <s v="20,389.00"/>
    <n v="20389"/>
    <n v="20389"/>
    <n v="2661744"/>
    <s v="0,766%"/>
    <s v="13-01-01-DT"/>
    <s v="44-02-00"/>
    <n v="156993222"/>
    <n v="342022"/>
    <s v="Cédula de Ciudadanía"/>
    <x v="203"/>
    <s v="MARIA MARTINEZ"/>
    <s v="NIT"/>
    <s v="899999061"/>
    <s v="BOGOTA DISTRITO CAPITAL"/>
    <s v="NO"/>
    <m/>
  </r>
  <r>
    <s v="PAG047"/>
    <s v="Pago de ordenes de pago por tipo de moneda y con medio de pago Abono en cuenta."/>
    <s v="2022-06-09 00:00:00"/>
    <s v="2-01-05-01-01-03-05"/>
    <s v="RETENCION ICA COMERCIAL SERVICIOS DEMÁS ACTIVIDADES DE SERVICIOS"/>
    <n v="160788422"/>
    <s v="47,017.00"/>
    <n v="47017"/>
    <n v="47017"/>
    <n v="6138000"/>
    <s v="0,766%"/>
    <s v="13-01-01-DT"/>
    <s v="44-02-00"/>
    <n v="160788422"/>
    <n v="348622"/>
    <s v="Cédula de Ciudadanía"/>
    <x v="322"/>
    <s v="FRANCISCO LARA CARRILLO"/>
    <s v="NIT"/>
    <s v="899999061"/>
    <s v="BOGOTA DISTRITO CAPITAL"/>
    <s v="NO"/>
    <m/>
  </r>
  <r>
    <s v="PAG047"/>
    <s v="Pago de ordenes de pago por tipo de moneda y con medio de pago Abono en cuenta."/>
    <s v="2022-06-09 00:00:00"/>
    <s v="2-01-05-01-01-03-05"/>
    <s v="RETENCION ICA COMERCIAL SERVICIOS DEMÁS ACTIVIDADES DE SERVICIOS"/>
    <n v="160774122"/>
    <s v="47,017.00"/>
    <n v="47017"/>
    <n v="47017"/>
    <n v="6138000"/>
    <s v="0,766%"/>
    <s v="13-01-01-DT"/>
    <s v="44-02-00"/>
    <n v="160774122"/>
    <n v="348322"/>
    <s v="Cédula de Ciudadanía"/>
    <x v="320"/>
    <s v="CAMILO NEMOCON FARFAN"/>
    <s v="NIT"/>
    <s v="899999061"/>
    <s v="BOGOTA DISTRITO CAPITAL"/>
    <s v="NO"/>
    <m/>
  </r>
  <r>
    <s v="PAG047"/>
    <s v="Pago de ordenes de pago por tipo de moneda y con medio de pago Abono en cuenta."/>
    <s v="2022-06-09 00:00:00"/>
    <s v="2-01-05-01-01-03-05"/>
    <s v="RETENCION ICA COMERCIAL SERVICIOS DEMÁS ACTIVIDADES DE SERVICIOS"/>
    <n v="159884622"/>
    <s v="16,316.00"/>
    <n v="16316"/>
    <n v="16316"/>
    <n v="2130000"/>
    <s v="0,766%"/>
    <s v="13-01-01-DT"/>
    <s v="44-02-00"/>
    <n v="159884622"/>
    <n v="345222"/>
    <s v="Cédula de Ciudadanía"/>
    <x v="314"/>
    <s v="TATIANA SORIANO MORENO"/>
    <s v="NIT"/>
    <s v="899999061"/>
    <s v="BOGOTA DISTRITO CAPITAL"/>
    <s v="NO"/>
    <m/>
  </r>
  <r>
    <s v="PAG047"/>
    <s v="Pago de ordenes de pago por tipo de moneda y con medio de pago Abono en cuenta."/>
    <s v="2022-06-09 00:00:00"/>
    <s v="2-01-05-01-01-03-05"/>
    <s v="RETENCION ICA COMERCIAL SERVICIOS DEMÁS ACTIVIDADES DE SERVICIOS"/>
    <n v="160759422"/>
    <s v="88,534.00"/>
    <n v="88534"/>
    <n v="88534"/>
    <n v="9165000"/>
    <s v="0,966%"/>
    <s v="13-01-01-DT"/>
    <s v="44-02-00"/>
    <n v="160759422"/>
    <n v="348222"/>
    <s v="Cédula de Ciudadanía"/>
    <x v="331"/>
    <s v="JOSE BABATIVA MARQUEZ"/>
    <s v="NIT"/>
    <s v="899999061"/>
    <s v="BOGOTA DISTRITO CAPITAL"/>
    <s v="NO"/>
    <m/>
  </r>
  <r>
    <s v="PAG047"/>
    <s v="Pago de ordenes de pago por tipo de moneda y con medio de pago Abono en cuenta."/>
    <s v="2022-06-09 00:00:00"/>
    <s v="2-01-05-01-01-03-05"/>
    <s v="RETENCION ICA COMERCIAL SERVICIOS DEMÁS ACTIVIDADES DE SERVICIOS"/>
    <n v="160150722"/>
    <s v="58,768.00"/>
    <n v="58768"/>
    <n v="58768"/>
    <n v="7672000"/>
    <s v="0,766%"/>
    <s v="13-01-01-DT"/>
    <s v="44-02-00"/>
    <n v="160150722"/>
    <n v="346522"/>
    <s v="Cédula de Ciudadanía"/>
    <x v="329"/>
    <s v="WILLIAM ACERO RUGE"/>
    <s v="NIT"/>
    <s v="899999061"/>
    <s v="BOGOTA DISTRITO CAPITAL"/>
    <s v="NO"/>
    <m/>
  </r>
  <r>
    <s v="PAG047"/>
    <s v="Pago de ordenes de pago por tipo de moneda y con medio de pago Abono en cuenta."/>
    <s v="2022-06-09 00:00:00"/>
    <s v="2-01-05-01-01-03-05"/>
    <s v="RETENCION ICA COMERCIAL SERVICIOS DEMÁS ACTIVIDADES DE SERVICIOS"/>
    <n v="160895122"/>
    <s v="58,768.00"/>
    <n v="58768"/>
    <n v="58768"/>
    <n v="7672000"/>
    <s v="0,766%"/>
    <s v="13-01-01-DT"/>
    <s v="44-02-00"/>
    <n v="160895122"/>
    <n v="348522"/>
    <s v="Cédula de Ciudadanía"/>
    <x v="326"/>
    <s v="PAOLA CAMARGO GONZALEZ"/>
    <s v="NIT"/>
    <s v="899999061"/>
    <s v="BOGOTA DISTRITO CAPITAL"/>
    <s v="NO"/>
    <m/>
  </r>
  <r>
    <s v="PAG047"/>
    <s v="Pago de ordenes de pago por tipo de moneda y con medio de pago Abono en cuenta."/>
    <s v="2022-06-09 00:00:00"/>
    <s v="2-01-05-01-01-03-05"/>
    <s v="RETENCION ICA COMERCIAL SERVICIOS DEMÁS ACTIVIDADES DE SERVICIOS"/>
    <n v="159977722"/>
    <s v="85,800.00"/>
    <n v="85800"/>
    <n v="85800"/>
    <n v="11201000"/>
    <s v="0,766%"/>
    <s v="13-01-01-DT"/>
    <s v="44-02-00"/>
    <n v="159977722"/>
    <n v="342422"/>
    <s v="Cédula de Ciudadanía"/>
    <x v="104"/>
    <s v="ELENA AMBROSI TURBAY"/>
    <s v="NIT"/>
    <s v="899999061"/>
    <s v="BOGOTA DISTRITO CAPITAL"/>
    <s v="NO"/>
    <m/>
  </r>
  <r>
    <s v="PAG047"/>
    <s v="Pago de ordenes de pago por tipo de moneda y con medio de pago Abono en cuenta."/>
    <s v="2022-06-09 00:00:00"/>
    <s v="2-01-05-01-01-03-05"/>
    <s v="RETENCION ICA COMERCIAL SERVICIOS DEMÁS ACTIVIDADES DE SERVICIOS"/>
    <n v="160045822"/>
    <s v="49,411.00"/>
    <n v="49411"/>
    <n v="49411"/>
    <n v="5115000"/>
    <s v="0,966%"/>
    <s v="13-01-01-DT"/>
    <s v="44-02-00"/>
    <n v="160045822"/>
    <n v="345722"/>
    <s v="Cédula de Ciudadanía"/>
    <x v="211"/>
    <s v="HAROLD MUÑOZ SAAVEDRA"/>
    <s v="NIT"/>
    <s v="899999061"/>
    <s v="BOGOTA DISTRITO CAPITAL"/>
    <s v="NO"/>
    <m/>
  </r>
  <r>
    <s v="PAG047"/>
    <s v="Pago de ordenes de pago por tipo de moneda y con medio de pago Abono en cuenta."/>
    <s v="2022-06-09 00:00:00"/>
    <s v="2-01-05-01-01-03-05"/>
    <s v="RETENCION ICA COMERCIAL SERVICIOS DEMÁS ACTIVIDADES DE SERVICIOS"/>
    <n v="160141722"/>
    <s v="58,768.00"/>
    <n v="58768"/>
    <n v="58768"/>
    <n v="7672000"/>
    <s v="0,766%"/>
    <s v="13-01-01-DT"/>
    <s v="44-02-00"/>
    <n v="160141722"/>
    <n v="346022"/>
    <s v="Cédula de Ciudadanía"/>
    <x v="389"/>
    <s v="NATALIA RUBIANO RODRIGUEZ"/>
    <s v="NIT"/>
    <s v="899999061"/>
    <s v="BOGOTA DISTRITO CAPITAL"/>
    <s v="NO"/>
    <m/>
  </r>
  <r>
    <s v="PAG047"/>
    <s v="Pago de ordenes de pago por tipo de moneda y con medio de pago Abono en cuenta."/>
    <s v="2022-06-09 00:00:00"/>
    <s v="2-01-05-01-01-03-05"/>
    <s v="RETENCION ICA COMERCIAL SERVICIOS DEMÁS ACTIVIDADES DE SERVICIOS"/>
    <n v="159926622"/>
    <s v="18,024.00"/>
    <n v="18024"/>
    <n v="18024"/>
    <n v="2353000"/>
    <s v="0,766%"/>
    <s v="13-01-01-DT"/>
    <s v="44-02-00"/>
    <n v="159926622"/>
    <n v="344322"/>
    <s v="Cédula de Ciudadanía"/>
    <x v="205"/>
    <s v="JULIANA GAITAN GONZALEZ"/>
    <s v="NIT"/>
    <s v="899999061"/>
    <s v="BOGOTA DISTRITO CAPITAL"/>
    <s v="NO"/>
    <m/>
  </r>
  <r>
    <s v="PAG047"/>
    <s v="Pago de ordenes de pago por tipo de moneda y con medio de pago Abono en cuenta."/>
    <s v="2022-06-09 00:00:00"/>
    <s v="2-01-05-01-01-03-05"/>
    <s v="RETENCION ICA COMERCIAL SERVICIOS DEMÁS ACTIVIDADES DE SERVICIOS"/>
    <n v="160972222"/>
    <s v="59,293.00"/>
    <n v="59293"/>
    <n v="59293"/>
    <n v="6138000"/>
    <s v="0,966%"/>
    <s v="13-01-01-DT"/>
    <s v="44-02-00"/>
    <n v="160972222"/>
    <n v="349722"/>
    <s v="Cédula de Ciudadanía"/>
    <x v="405"/>
    <s v="DILSA BERMUDEZ BETANCOURT"/>
    <s v="NIT"/>
    <s v="899999061"/>
    <s v="BOGOTA DISTRITO CAPITAL"/>
    <s v="NO"/>
    <m/>
  </r>
  <r>
    <s v="PAG047"/>
    <s v="Pago de ordenes de pago por tipo de moneda y con medio de pago Abono en cuenta."/>
    <s v="2022-06-09 00:00:00"/>
    <s v="2-01-05-01-01-03-05"/>
    <s v="RETENCION ICA COMERCIAL SERVICIOS DEMÁS ACTIVIDADES DE SERVICIOS"/>
    <n v="159937322"/>
    <s v="58,768.00"/>
    <n v="58768"/>
    <n v="58768"/>
    <n v="7672000"/>
    <s v="0,766%"/>
    <s v="13-01-01-DT"/>
    <s v="44-02-00"/>
    <n v="159937322"/>
    <n v="346822"/>
    <s v="Cédula de Ciudadanía"/>
    <x v="381"/>
    <s v="JUANA DAVILA SAENZ"/>
    <s v="NIT"/>
    <s v="899999061"/>
    <s v="BOGOTA DISTRITO CAPITAL"/>
    <s v="NO"/>
    <m/>
  </r>
  <r>
    <s v="PAG047"/>
    <s v="Pago de ordenes de pago por tipo de moneda y con medio de pago Abono en cuenta."/>
    <s v="2022-06-09 00:00:00"/>
    <s v="2-01-05-01-01-03-05"/>
    <s v="RETENCION ICA COMERCIAL SERVICIOS DEMÁS ACTIVIDADES DE SERVICIOS"/>
    <n v="160704022"/>
    <s v="73,459.00"/>
    <n v="73459"/>
    <n v="73459"/>
    <n v="9590000"/>
    <s v="0,766%"/>
    <s v="13-01-01-DT"/>
    <s v="44-02-00"/>
    <n v="160704022"/>
    <n v="347122"/>
    <s v="Cédula de Ciudadanía"/>
    <x v="118"/>
    <s v="MARIA HERRERA IRURITA"/>
    <s v="NIT"/>
    <s v="899999061"/>
    <s v="BOGOTA DISTRITO CAPITAL"/>
    <s v="NO"/>
    <m/>
  </r>
  <r>
    <s v="PAG047"/>
    <s v="Pago de ordenes de pago por tipo de moneda y con medio de pago Abono en cuenta."/>
    <s v="2022-06-09 00:00:00"/>
    <s v="2-01-05-01-01-03-05"/>
    <s v="RETENCION ICA COMERCIAL SERVICIOS DEMÁS ACTIVIDADES DE SERVICIOS"/>
    <n v="159964622"/>
    <s v="59,293.00"/>
    <n v="59293"/>
    <n v="59293"/>
    <n v="6138000"/>
    <s v="0,966%"/>
    <s v="13-01-01-DT"/>
    <s v="44-02-00"/>
    <n v="159964622"/>
    <n v="343922"/>
    <s v="Cédula de Ciudadanía"/>
    <x v="15"/>
    <s v="ADRIANA GOENAGA PEÑA"/>
    <s v="NIT"/>
    <s v="899999061"/>
    <s v="BOGOTA DISTRITO CAPITAL"/>
    <s v="NO"/>
    <m/>
  </r>
  <r>
    <s v="PAG047"/>
    <s v="Pago de ordenes de pago por tipo de moneda y con medio de pago Abono en cuenta."/>
    <s v="2022-06-09 00:00:00"/>
    <s v="2-01-05-01-01-03-05"/>
    <s v="RETENCION ICA COMERCIAL SERVICIOS DEMÁS ACTIVIDADES DE SERVICIOS"/>
    <n v="159947322"/>
    <s v="58,905.00"/>
    <n v="58905"/>
    <n v="58905"/>
    <n v="7690000"/>
    <s v="0,766%"/>
    <s v="13-01-01-DT"/>
    <s v="44-02-00"/>
    <n v="159947322"/>
    <n v="343322"/>
    <s v="Cédula de Ciudadanía"/>
    <x v="303"/>
    <s v="ADRIAN VILLA DAVILA"/>
    <s v="NIT"/>
    <s v="899999061"/>
    <s v="BOGOTA DISTRITO CAPITAL"/>
    <s v="NO"/>
    <m/>
  </r>
  <r>
    <s v="PAG047"/>
    <s v="Pago de ordenes de pago por tipo de moneda y con medio de pago Abono en cuenta."/>
    <s v="2022-06-09 00:00:00"/>
    <s v="2-01-05-01-01-03-05"/>
    <s v="RETENCION ICA COMERCIAL SERVICIOS DEMÁS ACTIVIDADES DE SERVICIOS"/>
    <n v="159862722"/>
    <s v="56,470.00"/>
    <n v="56470"/>
    <n v="56470"/>
    <n v="5115000"/>
    <s v="1,104%"/>
    <s v="13-01-01-DT"/>
    <s v="44-02-00"/>
    <n v="159862722"/>
    <n v="344622"/>
    <s v="Cédula de Ciudadanía"/>
    <x v="218"/>
    <s v="JAIME PINILLA GUTIERREZ"/>
    <s v="NIT"/>
    <s v="899999061"/>
    <s v="BOGOTA DISTRITO CAPITAL"/>
    <s v="NO"/>
    <m/>
  </r>
  <r>
    <s v="PAG047"/>
    <s v="Pago de ordenes de pago por tipo de moneda y con medio de pago Abono en cuenta."/>
    <s v="2022-06-09 00:00:00"/>
    <s v="2-01-05-01-01-03-05"/>
    <s v="RETENCION ICA COMERCIAL SERVICIOS DEMÁS ACTIVIDADES DE SERVICIOS"/>
    <n v="160888022"/>
    <s v="58,768.00"/>
    <n v="58768"/>
    <n v="58768"/>
    <n v="7672000"/>
    <s v="0,766%"/>
    <s v="13-01-01-DT"/>
    <s v="44-02-00"/>
    <n v="160888022"/>
    <n v="348022"/>
    <s v="Cédula de Ciudadanía"/>
    <x v="368"/>
    <s v="SILVIA AYALA JOYA"/>
    <s v="NIT"/>
    <s v="899999061"/>
    <s v="BOGOTA DISTRITO CAPITAL"/>
    <s v="NO"/>
    <m/>
  </r>
  <r>
    <s v="PAG047"/>
    <s v="Pago de ordenes de pago por tipo de moneda y con medio de pago Abono en cuenta."/>
    <s v="2022-06-09 00:00:00"/>
    <s v="2-01-05-01-01-03-05"/>
    <s v="RETENCION ICA COMERCIAL SERVICIOS DEMÁS ACTIVIDADES DE SERVICIOS"/>
    <n v="159953622"/>
    <s v="58,771.00"/>
    <n v="58771"/>
    <n v="58771"/>
    <n v="6084000"/>
    <s v="0,966%"/>
    <s v="13-01-01-DT"/>
    <s v="44-02-00"/>
    <n v="159953622"/>
    <n v="345022"/>
    <s v="Cédula de Ciudadanía"/>
    <x v="216"/>
    <s v="FRANCISCO GOMEZ ZARATE"/>
    <s v="NIT"/>
    <s v="899999061"/>
    <s v="BOGOTA DISTRITO CAPITAL"/>
    <s v="NO"/>
    <m/>
  </r>
  <r>
    <s v="PAG047"/>
    <s v="Pago de ordenes de pago por tipo de moneda y con medio de pago Abono en cuenta."/>
    <s v="2022-06-09 00:00:00"/>
    <s v="2-01-05-01-01-03-05"/>
    <s v="RETENCION ICA COMERCIAL SERVICIOS DEMÁS ACTIVIDADES DE SERVICIOS"/>
    <n v="159930222"/>
    <s v="23,509.00"/>
    <n v="23509"/>
    <n v="23509"/>
    <n v="3069000"/>
    <s v="0,766%"/>
    <s v="13-01-01-DT"/>
    <s v="44-02-00"/>
    <n v="159930222"/>
    <n v="346622"/>
    <s v="Cédula de Ciudadanía"/>
    <x v="298"/>
    <s v="PAULA AMADO AMADO"/>
    <s v="NIT"/>
    <s v="899999061"/>
    <s v="BOGOTA DISTRITO CAPITAL"/>
    <s v="NO"/>
    <m/>
  </r>
  <r>
    <s v="PAG047"/>
    <s v="Pago de ordenes de pago por tipo de moneda y con medio de pago Abono en cuenta."/>
    <s v="2022-06-09 00:00:00"/>
    <s v="2-01-05-01-01-03-05"/>
    <s v="RETENCION ICA COMERCIAL SERVICIOS DEMÁS ACTIVIDADES DE SERVICIOS"/>
    <n v="159925722"/>
    <s v="59,293.00"/>
    <n v="59293"/>
    <n v="59293"/>
    <n v="6138000"/>
    <s v="0,966%"/>
    <s v="13-01-01-DT"/>
    <s v="44-02-00"/>
    <n v="159925722"/>
    <n v="346422"/>
    <s v="Cédula de Ciudadanía"/>
    <x v="187"/>
    <s v="ESTEBAN ESPINOSA MARTINEZ"/>
    <s v="NIT"/>
    <s v="899999061"/>
    <s v="BOGOTA DISTRITO CAPITAL"/>
    <s v="NO"/>
    <m/>
  </r>
  <r>
    <s v="PAG047"/>
    <s v="Pago de ordenes de pago por tipo de moneda y con medio de pago Abono en cuenta."/>
    <s v="2022-06-09 00:00:00"/>
    <s v="2-01-05-01-01-03-05"/>
    <s v="RETENCION ICA COMERCIAL SERVICIOS DEMÁS ACTIVIDADES DE SERVICIOS"/>
    <n v="160726922"/>
    <s v="21,176.00"/>
    <n v="21176"/>
    <n v="21176"/>
    <n v="5115000"/>
    <s v="0,414%"/>
    <s v="13-01-01-DT"/>
    <s v="44-02-00"/>
    <n v="160726922"/>
    <n v="347622"/>
    <s v="Cédula de Ciudadanía"/>
    <x v="219"/>
    <s v="SANTIAGO GALLEGO FRANCO"/>
    <s v="NIT"/>
    <s v="899999061"/>
    <s v="BOGOTA DISTRITO CAPITAL"/>
    <s v="NO"/>
    <m/>
  </r>
  <r>
    <s v="PAG047"/>
    <s v="Pago de ordenes de pago por tipo de moneda y con medio de pago Abono en cuenta."/>
    <s v="2022-06-09 00:00:00"/>
    <s v="2-01-05-01-01-03-05"/>
    <s v="RETENCION ICA COMERCIAL SERVICIOS DEMÁS ACTIVIDADES DE SERVICIOS"/>
    <n v="159911322"/>
    <s v="39,529.00"/>
    <n v="39529"/>
    <n v="39529"/>
    <n v="4092000"/>
    <s v="0,966%"/>
    <s v="13-01-01-DT"/>
    <s v="44-02-00"/>
    <n v="159911322"/>
    <n v="346122"/>
    <s v="Cédula de Ciudadanía"/>
    <x v="242"/>
    <s v="DINA RIAÑO CARDENAS"/>
    <s v="NIT"/>
    <s v="899999061"/>
    <s v="BOGOTA DISTRITO CAPITAL"/>
    <s v="NO"/>
    <m/>
  </r>
  <r>
    <s v="PAG047"/>
    <s v="Pago de ordenes de pago por tipo de moneda y con medio de pago Abono en cuenta."/>
    <s v="2022-06-09 00:00:00"/>
    <s v="2-01-05-01-01-03-05"/>
    <s v="RETENCION ICA COMERCIAL SERVICIOS DEMÁS ACTIVIDADES DE SERVICIOS"/>
    <n v="160749622"/>
    <s v="30,632.00"/>
    <n v="30632"/>
    <n v="30632"/>
    <n v="3171000"/>
    <s v="0,966%"/>
    <s v="13-01-01-DT"/>
    <s v="44-02-00"/>
    <n v="160749622"/>
    <n v="347922"/>
    <s v="Cédula de Ciudadanía"/>
    <x v="147"/>
    <s v="ANGELA SANCHEZ RAVELO"/>
    <s v="NIT"/>
    <s v="899999061"/>
    <s v="BOGOTA DISTRITO CAPITAL"/>
    <s v="NO"/>
    <m/>
  </r>
  <r>
    <s v="PAG047"/>
    <s v="Pago de ordenes de pago por tipo de moneda y con medio de pago Abono en cuenta."/>
    <s v="2022-06-09 00:00:00"/>
    <s v="2-01-05-01-01-03-05"/>
    <s v="RETENCION ICA COMERCIAL SERVICIOS DEMÁS ACTIVIDADES DE SERVICIOS"/>
    <n v="160034722"/>
    <s v="21,176.00"/>
    <n v="21176"/>
    <n v="21176"/>
    <n v="5115000"/>
    <s v="0,414%"/>
    <s v="13-01-01-DT"/>
    <s v="44-02-00"/>
    <n v="160034722"/>
    <n v="345522"/>
    <s v="Cédula de Ciudadanía"/>
    <x v="234"/>
    <s v="ANDREA JIMENEZ JIMENEZ"/>
    <s v="NIT"/>
    <s v="899999061"/>
    <s v="BOGOTA DISTRITO CAPITAL"/>
    <s v="NO"/>
    <m/>
  </r>
  <r>
    <s v="PAG047"/>
    <s v="Pago de ordenes de pago por tipo de moneda y con medio de pago Abono en cuenta."/>
    <s v="2022-06-09 00:00:00"/>
    <s v="2-01-05-01-01-03-05"/>
    <s v="RETENCION ICA COMERCIAL SERVICIOS DEMÁS ACTIVIDADES DE SERVICIOS"/>
    <n v="160004522"/>
    <s v="20,750.00"/>
    <n v="20750"/>
    <n v="20750"/>
    <n v="2148000"/>
    <s v="0,966%"/>
    <s v="13-01-01-DT"/>
    <s v="44-02-00"/>
    <n v="160004522"/>
    <n v="343722"/>
    <s v="Cédula de Ciudadanía"/>
    <x v="244"/>
    <s v="MARIA DURAN FEDULLO"/>
    <s v="NIT"/>
    <s v="899999061"/>
    <s v="BOGOTA DISTRITO CAPITAL"/>
    <s v="NO"/>
    <m/>
  </r>
  <r>
    <s v="PAG047"/>
    <s v="Pago de ordenes de pago por tipo de moneda y con medio de pago Abono en cuenta."/>
    <s v="2022-06-09 00:00:00"/>
    <s v="2-01-05-01-01-03-05"/>
    <s v="RETENCION ICA COMERCIAL SERVICIOS DEMÁS ACTIVIDADES DE SERVICIOS"/>
    <n v="159922022"/>
    <s v="66,486.00"/>
    <n v="66486"/>
    <n v="66486"/>
    <n v="8679598"/>
    <s v="0,766%"/>
    <s v="13-01-01-DT"/>
    <s v="44-02-00"/>
    <n v="159922022"/>
    <n v="342522"/>
    <s v="Cédula de Ciudadanía"/>
    <x v="165"/>
    <s v="JULIAN ALVAREZ HERNANDEZ"/>
    <s v="NIT"/>
    <s v="899999061"/>
    <s v="BOGOTA DISTRITO CAPITAL"/>
    <s v="NO"/>
    <m/>
  </r>
  <r>
    <s v="PAG047"/>
    <s v="Pago de ordenes de pago por tipo de moneda y con medio de pago Abono en cuenta."/>
    <s v="2022-06-09 00:00:00"/>
    <s v="2-01-05-01-01-03-05"/>
    <s v="RETENCION ICA COMERCIAL SERVICIOS DEMÁS ACTIVIDADES DE SERVICIOS"/>
    <n v="159921422"/>
    <s v="23,509.00"/>
    <n v="23509"/>
    <n v="23509"/>
    <n v="3069000"/>
    <s v="0,766%"/>
    <s v="13-01-01-DT"/>
    <s v="44-02-00"/>
    <n v="159921422"/>
    <n v="346322"/>
    <s v="Cédula de Ciudadanía"/>
    <x v="395"/>
    <s v="LUIS CASTRO PEREZ"/>
    <s v="NIT"/>
    <s v="899999061"/>
    <s v="BOGOTA DISTRITO CAPITAL"/>
    <s v="NO"/>
    <m/>
  </r>
  <r>
    <s v="PAG047"/>
    <s v="Pago de ordenes de pago por tipo de moneda y con medio de pago Abono en cuenta."/>
    <s v="2022-06-09 00:00:00"/>
    <s v="2-01-05-01-01-03-05"/>
    <s v="RETENCION ICA COMERCIAL SERVICIOS DEMÁS ACTIVIDADES DE SERVICIOS"/>
    <n v="159857522"/>
    <s v="47,017.00"/>
    <n v="47017"/>
    <n v="47017"/>
    <n v="6138000"/>
    <s v="0,766%"/>
    <s v="13-01-01-DT"/>
    <s v="44-02-00"/>
    <n v="159857522"/>
    <n v="344922"/>
    <s v="Cédula de Ciudadanía"/>
    <x v="53"/>
    <s v="DAYANA BERNAL"/>
    <s v="NIT"/>
    <s v="899999061"/>
    <s v="BOGOTA DISTRITO CAPITAL"/>
    <s v="NO"/>
    <m/>
  </r>
  <r>
    <s v="PAG047"/>
    <s v="Pago de ordenes de pago por tipo de moneda y con medio de pago Abono en cuenta."/>
    <s v="2022-06-09 00:00:00"/>
    <s v="2-01-05-01-01-03-05"/>
    <s v="RETENCION ICA COMERCIAL SERVICIOS DEMÁS ACTIVIDADES DE SERVICIOS"/>
    <n v="159892922"/>
    <s v="49,411.00"/>
    <n v="49411"/>
    <n v="49411"/>
    <n v="5115000"/>
    <s v="0,966%"/>
    <s v="13-01-01-DT"/>
    <s v="44-02-00"/>
    <n v="159892922"/>
    <n v="344822"/>
    <s v="Cédula de Ciudadanía"/>
    <x v="348"/>
    <s v="RUGELES DE NARVAEZ"/>
    <s v="NIT"/>
    <s v="899999061"/>
    <s v="BOGOTA DISTRITO CAPITAL"/>
    <s v="NO"/>
    <m/>
  </r>
  <r>
    <s v="PAG047"/>
    <s v="Pago de ordenes de pago por tipo de moneda y con medio de pago Abono en cuenta."/>
    <s v="2022-06-09 00:00:00"/>
    <s v="2-01-05-01-01-03-05"/>
    <s v="RETENCION ICA COMERCIAL SERVICIOS DEMÁS ACTIVIDADES DE SERVICIOS"/>
    <n v="160742622"/>
    <s v="75,014.00"/>
    <n v="75014"/>
    <n v="75014"/>
    <n v="9793000"/>
    <s v="0,766%"/>
    <s v="13-01-01-DT"/>
    <s v="44-02-00"/>
    <n v="160742622"/>
    <n v="347422"/>
    <s v="Cédula de Ciudadanía"/>
    <x v="151"/>
    <s v="LUIS ESCOBEDO DAVID"/>
    <s v="NIT"/>
    <s v="899999061"/>
    <s v="BOGOTA DISTRITO CAPITAL"/>
    <s v="NO"/>
    <m/>
  </r>
  <r>
    <s v="PAG047"/>
    <s v="Pago de ordenes de pago por tipo de moneda y con medio de pago Abono en cuenta."/>
    <s v="2022-06-09 00:00:00"/>
    <s v="2-01-05-01-01-03-05"/>
    <s v="RETENCION ICA COMERCIAL SERVICIOS DEMÁS ACTIVIDADES DE SERVICIOS"/>
    <n v="160523622"/>
    <s v="101,641.00"/>
    <n v="101641"/>
    <n v="101641"/>
    <n v="13269000"/>
    <s v="0,766%"/>
    <s v="13-01-01-DT"/>
    <s v="44-02-00"/>
    <n v="160523622"/>
    <n v="348822"/>
    <s v="Cédula de Ciudadanía"/>
    <x v="253"/>
    <s v="JHENIFER MOJICA FLOREZ"/>
    <s v="NIT"/>
    <s v="899999061"/>
    <s v="BOGOTA DISTRITO CAPITAL"/>
    <s v="NO"/>
    <m/>
  </r>
  <r>
    <s v="PAG047"/>
    <s v="Pago de ordenes de pago por tipo de moneda y con medio de pago Abono en cuenta."/>
    <s v="2022-06-09 00:00:00"/>
    <s v="2-01-05-01-01-03-05"/>
    <s v="RETENCION ICA COMERCIAL SERVICIOS DEMÁS ACTIVIDADES DE SERVICIOS"/>
    <n v="159931622"/>
    <s v="31,345.00"/>
    <n v="31345"/>
    <n v="31345"/>
    <n v="4092000"/>
    <s v="0,766%"/>
    <s v="13-01-01-DT"/>
    <s v="44-02-00"/>
    <n v="159931622"/>
    <n v="343422"/>
    <s v="Cédula de Ciudadanía"/>
    <x v="145"/>
    <s v="DAVID GONZALEZ GONZALEZ"/>
    <s v="NIT"/>
    <s v="899999061"/>
    <s v="BOGOTA DISTRITO CAPITAL"/>
    <s v="NO"/>
    <m/>
  </r>
  <r>
    <s v="PAG047"/>
    <s v="Pago de ordenes de pago por tipo de moneda y con medio de pago Abono en cuenta."/>
    <s v="2022-06-09 00:00:00"/>
    <s v="2-01-05-01-01-03-05"/>
    <s v="RETENCION ICA COMERCIAL SERVICIOS DEMÁS ACTIVIDADES DE SERVICIOS"/>
    <n v="159942222"/>
    <s v="39,529.00"/>
    <n v="39529"/>
    <n v="39529"/>
    <n v="4092000"/>
    <s v="0,966%"/>
    <s v="13-01-01-DT"/>
    <s v="44-02-00"/>
    <n v="159942222"/>
    <n v="345422"/>
    <s v="Cédula de Ciudadanía"/>
    <x v="48"/>
    <s v="JULY CASTRO HERNANDEZ"/>
    <s v="NIT"/>
    <s v="899999061"/>
    <s v="BOGOTA DISTRITO CAPITAL"/>
    <s v="NO"/>
    <m/>
  </r>
  <r>
    <s v="PAG047"/>
    <s v="Pago de ordenes de pago por tipo de moneda y con medio de pago Abono en cuenta."/>
    <s v="2022-06-09 00:00:00"/>
    <s v="2-01-05-01-01-03-05"/>
    <s v="RETENCION ICA COMERCIAL SERVICIOS DEMÁS ACTIVIDADES DE SERVICIOS"/>
    <n v="160827722"/>
    <s v="58,905.00"/>
    <n v="58905"/>
    <n v="58905"/>
    <n v="7690000"/>
    <s v="0,766%"/>
    <s v="13-01-01-DT"/>
    <s v="44-02-00"/>
    <n v="160827722"/>
    <n v="347222"/>
    <s v="Cédula de Ciudadanía"/>
    <x v="256"/>
    <s v="DEYSI RICO RODRIGUEZ"/>
    <s v="NIT"/>
    <s v="899999061"/>
    <s v="BOGOTA DISTRITO CAPITAL"/>
    <s v="NO"/>
    <m/>
  </r>
  <r>
    <s v="PAG047"/>
    <s v="Pago de ordenes de pago por tipo de moneda y con medio de pago Abono en cuenta."/>
    <s v="2022-06-09 00:00:00"/>
    <s v="2-01-05-01-01-03-05"/>
    <s v="RETENCION ICA COMERCIAL SERVICIOS DEMÁS ACTIVIDADES DE SERVICIOS"/>
    <n v="160211722"/>
    <s v="31,345.00"/>
    <n v="31345"/>
    <n v="31345"/>
    <n v="4092000"/>
    <s v="0,766%"/>
    <s v="13-01-01-DT"/>
    <s v="44-02-00"/>
    <n v="160211722"/>
    <n v="346222"/>
    <s v="Cédula de Ciudadanía"/>
    <x v="164"/>
    <s v="LUISA CHAVARRO SANCHEZ"/>
    <s v="NIT"/>
    <s v="899999061"/>
    <s v="BOGOTA DISTRITO CAPITAL"/>
    <s v="NO"/>
    <m/>
  </r>
  <r>
    <s v="PAG047"/>
    <s v="Pago de ordenes de pago por tipo de moneda y con medio de pago Abono en cuenta."/>
    <s v="2022-06-09 00:00:00"/>
    <s v="2-01-05-01-01-03-05"/>
    <s v="RETENCION ICA COMERCIAL SERVICIOS DEMÁS ACTIVIDADES DE SERVICIOS"/>
    <n v="160023122"/>
    <s v="31,345.00"/>
    <n v="31345"/>
    <n v="31345"/>
    <n v="4092000"/>
    <s v="0,766%"/>
    <s v="13-01-01-DT"/>
    <s v="44-02-00"/>
    <n v="160023122"/>
    <n v="346922"/>
    <s v="Cédula de Ciudadanía"/>
    <x v="68"/>
    <s v="DIANA SANTOS CUBIDES"/>
    <s v="NIT"/>
    <s v="899999061"/>
    <s v="BOGOTA DISTRITO CAPITAL"/>
    <s v="NO"/>
    <m/>
  </r>
  <r>
    <s v="PAG047"/>
    <s v="Pago de ordenes de pago por tipo de moneda y con medio de pago Abono en cuenta."/>
    <s v="2022-06-09 00:00:00"/>
    <s v="2-01-05-01-01-03-05"/>
    <s v="RETENCION ICA COMERCIAL SERVICIOS DEMÁS ACTIVIDADES DE SERVICIOS"/>
    <n v="160042622"/>
    <s v="21,176.00"/>
    <n v="21176"/>
    <n v="21176"/>
    <n v="5115000"/>
    <s v="0,414%"/>
    <s v="13-01-01-DT"/>
    <s v="44-02-00"/>
    <n v="160042622"/>
    <n v="345822"/>
    <s v="Cédula de Ciudadanía"/>
    <x v="436"/>
    <s v="MARTHA ESPEJO BARRIOS"/>
    <s v="NIT"/>
    <s v="899999061"/>
    <s v="BOGOTA DISTRITO CAPITAL"/>
    <s v="NO"/>
    <m/>
  </r>
  <r>
    <s v="PAG047"/>
    <s v="Pago de ordenes de pago por tipo de moneda y con medio de pago Abono en cuenta."/>
    <s v="2022-06-09 00:00:00"/>
    <s v="2-01-05-01-01-03-05"/>
    <s v="RETENCION ICA COMERCIAL SERVICIOS DEMÁS ACTIVIDADES DE SERVICIOS"/>
    <n v="160818922"/>
    <s v="49,527.00"/>
    <n v="49527"/>
    <n v="49527"/>
    <n v="5127000"/>
    <s v="0,966%"/>
    <s v="13-01-01-DT"/>
    <s v="44-02-00"/>
    <n v="160818922"/>
    <n v="347022"/>
    <s v="Cédula de Ciudadanía"/>
    <x v="437"/>
    <s v="ALEJANDRA BUITRAGO ORTEGON"/>
    <s v="NIT"/>
    <s v="899999061"/>
    <s v="BOGOTA DISTRITO CAPITAL"/>
    <s v="NO"/>
    <m/>
  </r>
  <r>
    <s v="PAG047"/>
    <s v="Pago de ordenes de pago por tipo de moneda y con medio de pago Abono en cuenta."/>
    <s v="2022-06-09 00:00:00"/>
    <s v="2-01-05-01-01-03-05"/>
    <s v="RETENCION ICA COMERCIAL SERVICIOS DEMÁS ACTIVIDADES DE SERVICIOS"/>
    <n v="160029122"/>
    <s v="21,176.00"/>
    <n v="21176"/>
    <n v="21176"/>
    <n v="5115000"/>
    <s v="0,414%"/>
    <s v="13-01-01-DT"/>
    <s v="44-02-00"/>
    <n v="160029122"/>
    <n v="345622"/>
    <s v="Cédula de Ciudadanía"/>
    <x v="436"/>
    <s v="MARTHA ESPEJO BARRIOS"/>
    <s v="NIT"/>
    <s v="899999061"/>
    <s v="BOGOTA DISTRITO CAPITAL"/>
    <s v="NO"/>
    <m/>
  </r>
  <r>
    <s v="PAG047"/>
    <s v="Pago de ordenes de pago por tipo de moneda y con medio de pago Abono en cuenta."/>
    <s v="2022-06-09 00:00:00"/>
    <s v="2-01-05-01-01-03-05"/>
    <s v="RETENCION ICA COMERCIAL SERVICIOS DEMÁS ACTIVIDADES DE SERVICIOS"/>
    <n v="160877822"/>
    <s v="39,181.00"/>
    <n v="39181"/>
    <n v="39181"/>
    <n v="4056000"/>
    <s v="0,966%"/>
    <s v="13-01-01-DT"/>
    <s v="44-02-00"/>
    <n v="160877822"/>
    <n v="347822"/>
    <s v="Cédula de Ciudadanía"/>
    <x v="393"/>
    <s v="JULIAN GARCIA MURCIA"/>
    <s v="NIT"/>
    <s v="899999061"/>
    <s v="BOGOTA DISTRITO CAPITAL"/>
    <s v="NO"/>
    <m/>
  </r>
  <r>
    <s v="PAG047"/>
    <s v="Pago de ordenes de pago por tipo de moneda y con medio de pago Abono en cuenta."/>
    <s v="2022-06-09 00:00:00"/>
    <s v="2-01-05-01-01-03-05"/>
    <s v="RETENCION ICA COMERCIAL SERVICIOS DEMÁS ACTIVIDADES DE SERVICIOS"/>
    <n v="160843422"/>
    <s v="48,976.00"/>
    <n v="48976"/>
    <n v="48976"/>
    <n v="5070000"/>
    <s v="0,966%"/>
    <s v="13-01-01-DT"/>
    <s v="44-02-00"/>
    <n v="160843422"/>
    <n v="347722"/>
    <s v="Cédula de Ciudadanía"/>
    <x v="277"/>
    <s v="JOHN RODRIGUEZ MORENO"/>
    <s v="NIT"/>
    <s v="899999061"/>
    <s v="BOGOTA DISTRITO CAPITAL"/>
    <s v="NO"/>
    <m/>
  </r>
  <r>
    <s v="PAG047"/>
    <s v="Pago de ordenes de pago por tipo de moneda y con medio de pago Abono en cuenta."/>
    <s v="2022-06-09 00:00:00"/>
    <s v="2-01-05-01-01-03-05"/>
    <s v="RETENCION ICA COMERCIAL SERVICIOS DEMÁS ACTIVIDADES DE SERVICIOS"/>
    <n v="160854722"/>
    <s v="23,302.00"/>
    <n v="23302"/>
    <n v="23302"/>
    <n v="3042000"/>
    <s v="0,766%"/>
    <s v="13-01-01-DT"/>
    <s v="44-02-00"/>
    <n v="160854722"/>
    <n v="347522"/>
    <s v="Cédula de Ciudadanía"/>
    <x v="262"/>
    <s v="ANGELICA BAQUERO FLOREZ"/>
    <s v="NIT"/>
    <s v="899999061"/>
    <s v="BOGOTA DISTRITO CAPITAL"/>
    <s v="NO"/>
    <m/>
  </r>
  <r>
    <s v="PAG047"/>
    <s v="Pago de ordenes de pago por tipo de moneda y con medio de pago Abono en cuenta."/>
    <s v="2022-06-09 00:00:00"/>
    <s v="2-01-05-01-01-03-05"/>
    <s v="RETENCION ICA COMERCIAL SERVICIOS DEMÁS ACTIVIDADES DE SERVICIOS"/>
    <n v="160056122"/>
    <s v="16,454.00"/>
    <n v="16454"/>
    <n v="16454"/>
    <n v="2148000"/>
    <s v="0,766%"/>
    <s v="13-01-01-DT"/>
    <s v="44-02-00"/>
    <n v="160056122"/>
    <n v="345922"/>
    <s v="Cédula de Ciudadanía"/>
    <x v="268"/>
    <s v="LEONARDO IBAÑEZ TIRADO"/>
    <s v="NIT"/>
    <s v="899999061"/>
    <s v="BOGOTA DISTRITO CAPITAL"/>
    <s v="NO"/>
    <m/>
  </r>
  <r>
    <s v="PAG047"/>
    <s v="Pago de ordenes de pago por tipo de moneda y con medio de pago Abono en cuenta."/>
    <s v="2022-06-09 00:00:00"/>
    <s v="2-01-05-01-01-03-05"/>
    <s v="RETENCION ICA COMERCIAL SERVICIOS DEMÁS ACTIVIDADES DE SERVICIOS"/>
    <n v="160715922"/>
    <s v="56,470.00"/>
    <n v="56470"/>
    <n v="56470"/>
    <n v="5115000"/>
    <s v="1,104%"/>
    <s v="13-01-01-DT"/>
    <s v="44-02-00"/>
    <n v="160715922"/>
    <n v="347322"/>
    <s v="Cédula de Ciudadanía"/>
    <x v="220"/>
    <s v="GUSTAVO PATIÑO DIAZ"/>
    <s v="NIT"/>
    <s v="899999061"/>
    <s v="BOGOTA DISTRITO CAPITAL"/>
    <s v="NO"/>
    <m/>
  </r>
  <r>
    <s v="PAG047"/>
    <s v="Pago de ordenes de pago por tipo de moneda y con medio de pago Abono en cuenta."/>
    <s v="2022-06-09 00:00:00"/>
    <s v="2-01-05-01-01-03-05"/>
    <s v="RETENCION ICA COMERCIAL SERVICIOS DEMÁS ACTIVIDADES DE SERVICIOS"/>
    <n v="159940822"/>
    <s v="52,555.00"/>
    <n v="52555"/>
    <n v="52555"/>
    <n v="6861000"/>
    <s v="0,766%"/>
    <s v="13-01-01-DT"/>
    <s v="44-02-00"/>
    <n v="159940822"/>
    <n v="344022"/>
    <s v="Cédula de Ciudadanía"/>
    <x v="181"/>
    <s v="JUAN HERNANDEZ ALFONSO"/>
    <s v="NIT"/>
    <s v="899999061"/>
    <s v="BOGOTA DISTRITO CAPITAL"/>
    <s v="NO"/>
    <m/>
  </r>
  <r>
    <s v="PAG047"/>
    <s v="Pago de ordenes de pago por tipo de moneda y con medio de pago Abono en cuenta."/>
    <s v="2022-06-09 00:00:00"/>
    <s v="2-01-05-01-01-03-05"/>
    <s v="RETENCION ICA COMERCIAL SERVICIOS DEMÁS ACTIVIDADES DE SERVICIOS"/>
    <n v="159913922"/>
    <s v="31,345.00"/>
    <n v="31345"/>
    <n v="31345"/>
    <n v="4092000"/>
    <s v="0,766%"/>
    <s v="13-01-01-DT"/>
    <s v="44-02-00"/>
    <n v="159913922"/>
    <n v="344522"/>
    <s v="Cédula de Ciudadanía"/>
    <x v="182"/>
    <s v="NESTOR PARRA CACERES"/>
    <s v="NIT"/>
    <s v="899999061"/>
    <s v="BOGOTA DISTRITO CAPITAL"/>
    <s v="NO"/>
    <m/>
  </r>
  <r>
    <s v="PAG047"/>
    <s v="Pago de ordenes de pago por tipo de moneda y con medio de pago Abono en cuenta."/>
    <s v="2022-06-10 00:00:00"/>
    <s v="2-01-05-01-01-03-05"/>
    <s v="RETENCION ICA COMERCIAL SERVICIOS DEMÁS ACTIVIDADES DE SERVICIOS"/>
    <n v="162369622"/>
    <s v="39,181.00"/>
    <n v="39181"/>
    <n v="39181"/>
    <n v="5115000"/>
    <s v="0,766%"/>
    <s v="13-01-01-DT"/>
    <s v="44-02-00"/>
    <n v="162369622"/>
    <n v="344722"/>
    <s v="Cédula de Ciudadanía"/>
    <x v="438"/>
    <s v="INGRID MOWERMAN OCAMPO"/>
    <s v="NIT"/>
    <s v="899999061"/>
    <s v="BOGOTA DISTRITO CAPITAL"/>
    <s v="NO"/>
    <m/>
  </r>
  <r>
    <s v="PAG047"/>
    <s v="Pago de ordenes de pago por tipo de moneda y con medio de pago Abono en cuenta."/>
    <s v="2022-06-10 00:00:00"/>
    <s v="2-01-05-01-01-03-05"/>
    <s v="RETENCION ICA COMERCIAL SERVICIOS DEMÁS ACTIVIDADES DE SERVICIOS"/>
    <n v="162353722"/>
    <s v="22,730.00"/>
    <n v="22730"/>
    <n v="22730"/>
    <n v="2353000"/>
    <s v="0,966%"/>
    <s v="13-01-01-DT"/>
    <s v="44-02-00"/>
    <n v="162353722"/>
    <n v="350222"/>
    <s v="Cédula de Ciudadanía"/>
    <x v="267"/>
    <s v="PAOLA URQUIJO MANCILLA"/>
    <s v="NIT"/>
    <s v="899999061"/>
    <s v="BOGOTA DISTRITO CAPITAL"/>
    <s v="NO"/>
    <m/>
  </r>
  <r>
    <s v="PAG047"/>
    <s v="Pago de ordenes de pago por tipo de moneda y con medio de pago Abono en cuenta."/>
    <s v="2022-06-10 00:00:00"/>
    <s v="2-01-05-01-01-03-05"/>
    <s v="RETENCION ICA COMERCIAL SERVICIOS DEMÁS ACTIVIDADES DE SERVICIOS"/>
    <n v="163062222"/>
    <s v="20,750.00"/>
    <n v="20750"/>
    <n v="20750"/>
    <n v="2148000"/>
    <s v="0,966%"/>
    <s v="13-01-01-DT"/>
    <s v="44-02-00"/>
    <n v="163062222"/>
    <n v="355422"/>
    <s v="Cédula de Ciudadanía"/>
    <x v="140"/>
    <s v="LAURA PEÑA BETANCOURT"/>
    <s v="NIT"/>
    <s v="899999061"/>
    <s v="BOGOTA DISTRITO CAPITAL"/>
    <s v="NO"/>
    <m/>
  </r>
  <r>
    <s v="PAG047"/>
    <s v="Pago de ordenes de pago por tipo de moneda y con medio de pago Abono en cuenta."/>
    <s v="2022-06-10 00:00:00"/>
    <s v="2-01-05-01-01-03-05"/>
    <s v="RETENCION ICA COMERCIAL SERVICIOS DEMÁS ACTIVIDADES DE SERVICIOS"/>
    <n v="162040822"/>
    <s v="74,112.00"/>
    <n v="74112"/>
    <n v="74112"/>
    <n v="7672000"/>
    <s v="0,966%"/>
    <s v="13-01-01-DT"/>
    <s v="44-02-00"/>
    <n v="162040822"/>
    <n v="350522"/>
    <s v="Cédula de Ciudadanía"/>
    <x v="134"/>
    <s v="DIEGO GALLARDO LOPEZ"/>
    <s v="NIT"/>
    <s v="899999061"/>
    <s v="BOGOTA DISTRITO CAPITAL"/>
    <s v="NO"/>
    <m/>
  </r>
  <r>
    <s v="PAG047"/>
    <s v="Pago de ordenes de pago por tipo de moneda y con medio de pago Abono en cuenta."/>
    <s v="2022-06-10 00:00:00"/>
    <s v="2-01-05-01-01-03-05"/>
    <s v="RETENCION ICA COMERCIAL SERVICIOS DEMÁS ACTIVIDADES DE SERVICIOS"/>
    <n v="162364522"/>
    <s v="58,768.00"/>
    <n v="58768"/>
    <n v="58768"/>
    <n v="7672000"/>
    <s v="0,766%"/>
    <s v="13-01-01-DT"/>
    <s v="44-02-00"/>
    <n v="162364522"/>
    <n v="352422"/>
    <s v="Cédula de Ciudadanía"/>
    <x v="226"/>
    <s v="LAURA POSADA ORJUELA"/>
    <s v="NIT"/>
    <s v="899999061"/>
    <s v="BOGOTA DISTRITO CAPITAL"/>
    <s v="NO"/>
    <m/>
  </r>
  <r>
    <s v="PAG047"/>
    <s v="Pago de ordenes de pago por tipo de moneda y con medio de pago Abono en cuenta."/>
    <s v="2022-06-10 00:00:00"/>
    <s v="2-01-05-01-01-03-05"/>
    <s v="RETENCION ICA COMERCIAL SERVICIOS DEMÁS ACTIVIDADES DE SERVICIOS"/>
    <n v="163041722"/>
    <s v="39,529.00"/>
    <n v="39529"/>
    <n v="39529"/>
    <n v="4092000"/>
    <s v="0,966%"/>
    <s v="13-01-01-DT"/>
    <s v="44-02-00"/>
    <n v="163041722"/>
    <n v="355622"/>
    <s v="Cédula de Ciudadanía"/>
    <x v="264"/>
    <s v="PAOLA GENOY MUÑOZ"/>
    <s v="NIT"/>
    <s v="899999061"/>
    <s v="BOGOTA DISTRITO CAPITAL"/>
    <s v="NO"/>
    <m/>
  </r>
  <r>
    <s v="PAG047"/>
    <s v="Pago de ordenes de pago por tipo de moneda y con medio de pago Abono en cuenta."/>
    <s v="2022-06-10 00:00:00"/>
    <s v="2-01-05-01-01-03-05"/>
    <s v="RETENCION ICA COMERCIAL SERVICIOS DEMÁS ACTIVIDADES DE SERVICIOS"/>
    <n v="162375622"/>
    <s v="30,632.00"/>
    <n v="30632"/>
    <n v="30632"/>
    <n v="3171000"/>
    <s v="0,966%"/>
    <s v="13-01-01-DT"/>
    <s v="44-02-00"/>
    <n v="162375622"/>
    <n v="330222"/>
    <s v="Cédula de Ciudadanía"/>
    <x v="229"/>
    <s v="LINA LOZANO PERDOMO"/>
    <s v="NIT"/>
    <s v="899999061"/>
    <s v="BOGOTA DISTRITO CAPITAL"/>
    <s v="NO"/>
    <m/>
  </r>
  <r>
    <s v="PAG047"/>
    <s v="Pago de ordenes de pago por tipo de moneda y con medio de pago Abono en cuenta."/>
    <s v="2022-06-10 00:00:00"/>
    <s v="2-01-05-01-01-03-05"/>
    <s v="RETENCION ICA COMERCIAL SERVICIOS DEMÁS ACTIVIDADES DE SERVICIOS"/>
    <n v="162068722"/>
    <s v="44,324.00"/>
    <n v="44324"/>
    <n v="44324"/>
    <n v="5786399"/>
    <s v="0,766%"/>
    <s v="13-01-01-DT"/>
    <s v="44-02-00"/>
    <n v="162068722"/>
    <n v="351322"/>
    <s v="Cédula de Ciudadanía"/>
    <x v="59"/>
    <s v="JULIANA SANDOVAL ALVAREZ"/>
    <s v="NIT"/>
    <s v="899999061"/>
    <s v="BOGOTA DISTRITO CAPITAL"/>
    <s v="NO"/>
    <m/>
  </r>
  <r>
    <s v="PAG047"/>
    <s v="Pago de ordenes de pago por tipo de moneda y con medio de pago Abono en cuenta."/>
    <s v="2022-06-10 00:00:00"/>
    <s v="2-01-05-01-01-03-05"/>
    <s v="RETENCION ICA COMERCIAL SERVICIOS DEMÁS ACTIVIDADES DE SERVICIOS"/>
    <n v="162355522"/>
    <s v="75,627.00"/>
    <n v="75627"/>
    <n v="75627"/>
    <n v="9873000"/>
    <s v="0,766%"/>
    <s v="13-01-01-DT"/>
    <s v="44-02-00"/>
    <n v="162355522"/>
    <n v="351122"/>
    <s v="Cédula de Ciudadanía"/>
    <x v="169"/>
    <s v="ANA TRIGOS REYES"/>
    <s v="NIT"/>
    <s v="899999061"/>
    <s v="BOGOTA DISTRITO CAPITAL"/>
    <s v="NO"/>
    <m/>
  </r>
  <r>
    <s v="PAG047"/>
    <s v="Pago de ordenes de pago por tipo de moneda y con medio de pago Abono en cuenta."/>
    <s v="2022-06-10 00:00:00"/>
    <s v="2-01-05-01-01-03-05"/>
    <s v="RETENCION ICA COMERCIAL SERVICIOS DEMÁS ACTIVIDADES DE SERVICIOS"/>
    <n v="162687322"/>
    <s v="22,402.00"/>
    <n v="22402"/>
    <n v="22402"/>
    <n v="2319000"/>
    <s v="0,966%"/>
    <s v="13-01-01-DT"/>
    <s v="44-02-00"/>
    <n v="162687322"/>
    <n v="340022"/>
    <s v="Cédula de Ciudadanía"/>
    <x v="346"/>
    <s v="JESSICA BARRIOS NAVARRO"/>
    <s v="NIT"/>
    <s v="899999061"/>
    <s v="BOGOTA DISTRITO CAPITAL"/>
    <s v="NO"/>
    <m/>
  </r>
  <r>
    <s v="PAG047"/>
    <s v="Pago de ordenes de pago por tipo de moneda y con medio de pago Abono en cuenta."/>
    <s v="2022-06-10 00:00:00"/>
    <s v="2-01-05-01-01-03-05"/>
    <s v="RETENCION ICA COMERCIAL SERVICIOS DEMÁS ACTIVIDADES DE SERVICIOS"/>
    <n v="162624022"/>
    <s v="107,055.00"/>
    <n v="107055"/>
    <n v="107055"/>
    <n v="9697000"/>
    <s v="1,104%"/>
    <s v="13-01-01-DT"/>
    <s v="44-02-00"/>
    <n v="162624022"/>
    <n v="357022"/>
    <s v="Cédula de Ciudadanía"/>
    <x v="353"/>
    <s v="ALVARO CARDONA GOMEZ"/>
    <s v="NIT"/>
    <s v="899999061"/>
    <s v="BOGOTA DISTRITO CAPITAL"/>
    <s v="NO"/>
    <m/>
  </r>
  <r>
    <s v="PAG047"/>
    <s v="Pago de ordenes de pago por tipo de moneda y con medio de pago Abono en cuenta."/>
    <s v="2022-06-10 00:00:00"/>
    <s v="2-01-05-01-01-03-05"/>
    <s v="RETENCION ICA COMERCIAL SERVICIOS DEMÁS ACTIVIDADES DE SERVICIOS"/>
    <n v="162616922"/>
    <s v="63,164.00"/>
    <n v="63164"/>
    <n v="63164"/>
    <n v="8246000"/>
    <s v="0,766%"/>
    <s v="13-01-01-DT"/>
    <s v="44-02-00"/>
    <n v="162616922"/>
    <n v="356222"/>
    <s v="Cédula de Ciudadanía"/>
    <x v="352"/>
    <s v="JANNETH LOZANO BUSTOS"/>
    <s v="NIT"/>
    <s v="899999061"/>
    <s v="BOGOTA DISTRITO CAPITAL"/>
    <s v="NO"/>
    <m/>
  </r>
  <r>
    <s v="PAG047"/>
    <s v="Pago de ordenes de pago por tipo de moneda y con medio de pago Abono en cuenta."/>
    <s v="2022-06-10 00:00:00"/>
    <s v="2-01-05-01-01-03-05"/>
    <s v="RETENCION ICA COMERCIAL SERVICIOS DEMÁS ACTIVIDADES DE SERVICIOS"/>
    <n v="162359322"/>
    <s v="74,112.00"/>
    <n v="74112"/>
    <n v="74112"/>
    <n v="7672000"/>
    <s v="0,966%"/>
    <s v="13-01-01-DT"/>
    <s v="44-02-00"/>
    <n v="162359322"/>
    <n v="351822"/>
    <s v="Cédula de Ciudadanía"/>
    <x v="238"/>
    <s v="JUANITA VELEZ FALLA"/>
    <s v="NIT"/>
    <s v="899999061"/>
    <s v="BOGOTA DISTRITO CAPITAL"/>
    <s v="NO"/>
    <m/>
  </r>
  <r>
    <s v="PAG047"/>
    <s v="Pago de ordenes de pago por tipo de moneda y con medio de pago Abono en cuenta."/>
    <s v="2022-06-10 00:00:00"/>
    <s v="2-01-05-01-01-03-05"/>
    <s v="RETENCION ICA COMERCIAL SERVICIOS DEMÁS ACTIVIDADES DE SERVICIOS"/>
    <n v="162027722"/>
    <s v="47,017.00"/>
    <n v="47017"/>
    <n v="47017"/>
    <n v="6138000"/>
    <s v="0,766%"/>
    <s v="13-01-01-DT"/>
    <s v="44-02-00"/>
    <n v="162027722"/>
    <n v="349922"/>
    <s v="Cédula de Ciudadanía"/>
    <x v="375"/>
    <s v="DAVID MENDEZ VILLAMIZAR"/>
    <s v="NIT"/>
    <s v="899999061"/>
    <s v="BOGOTA DISTRITO CAPITAL"/>
    <s v="NO"/>
    <m/>
  </r>
  <r>
    <s v="PAG047"/>
    <s v="Pago de ordenes de pago por tipo de moneda y con medio de pago Abono en cuenta."/>
    <s v="2022-06-10 00:00:00"/>
    <s v="2-01-05-01-01-03-05"/>
    <s v="RETENCION ICA COMERCIAL SERVICIOS DEMÁS ACTIVIDADES DE SERVICIOS"/>
    <n v="162342922"/>
    <s v="31,617.00"/>
    <n v="31617"/>
    <n v="31617"/>
    <n v="3273000"/>
    <s v="0,966%"/>
    <s v="13-01-01-DT"/>
    <s v="44-02-00"/>
    <n v="162342922"/>
    <n v="345122"/>
    <s v="Cédula de Ciudadanía"/>
    <x v="166"/>
    <s v="RAUL BLANCO RODRIGUEZ"/>
    <s v="NIT"/>
    <s v="899999061"/>
    <s v="BOGOTA DISTRITO CAPITAL"/>
    <s v="NO"/>
    <m/>
  </r>
  <r>
    <s v="PAG047"/>
    <s v="Pago de ordenes de pago por tipo de moneda y con medio de pago Abono en cuenta."/>
    <s v="2022-06-10 00:00:00"/>
    <s v="2-01-05-01-01-03-05"/>
    <s v="RETENCION ICA COMERCIAL SERVICIOS DEMÁS ACTIVIDADES DE SERVICIOS"/>
    <n v="161968522"/>
    <s v="22,730.00"/>
    <n v="22730"/>
    <n v="22730"/>
    <n v="2353000"/>
    <s v="0,966%"/>
    <s v="13-01-01-DT"/>
    <s v="44-02-00"/>
    <n v="161968522"/>
    <n v="346722"/>
    <s v="Cédula de Ciudadanía"/>
    <x v="125"/>
    <s v="ROCIO VELANDIA BARBOSA"/>
    <s v="NIT"/>
    <s v="899999061"/>
    <s v="BOGOTA DISTRITO CAPITAL"/>
    <s v="NO"/>
    <m/>
  </r>
  <r>
    <s v="PAG047"/>
    <s v="Pago de ordenes de pago por tipo de moneda y con medio de pago Abono en cuenta."/>
    <s v="2022-06-10 00:00:00"/>
    <s v="2-01-05-01-01-03-05"/>
    <s v="RETENCION ICA COMERCIAL SERVICIOS DEMÁS ACTIVIDADES DE SERVICIOS"/>
    <n v="162663722"/>
    <s v="58,768.00"/>
    <n v="58768"/>
    <n v="58768"/>
    <n v="7672000"/>
    <s v="0,766%"/>
    <s v="13-01-01-DT"/>
    <s v="44-02-00"/>
    <n v="162663722"/>
    <n v="357322"/>
    <s v="Cédula de Ciudadanía"/>
    <x v="439"/>
    <s v="RUBEN EGEA AMADOR"/>
    <s v="NIT"/>
    <s v="899999061"/>
    <s v="BOGOTA DISTRITO CAPITAL"/>
    <s v="NO"/>
    <m/>
  </r>
  <r>
    <s v="PAG047"/>
    <s v="Pago de ordenes de pago por tipo de moneda y con medio de pago Abono en cuenta."/>
    <s v="2022-06-10 00:00:00"/>
    <s v="2-01-05-01-01-03-05"/>
    <s v="RETENCION ICA COMERCIAL SERVICIOS DEMÁS ACTIVIDADES DE SERVICIOS"/>
    <n v="162651022"/>
    <s v="74,285.00"/>
    <n v="74285"/>
    <n v="74285"/>
    <n v="7690000"/>
    <s v="0,966%"/>
    <s v="13-01-01-DT"/>
    <s v="44-02-00"/>
    <n v="162651022"/>
    <n v="356922"/>
    <s v="Cédula de Ciudadanía"/>
    <x v="387"/>
    <s v="LILIANA MERIZALDE GONZALEZ"/>
    <s v="NIT"/>
    <s v="899999061"/>
    <s v="BOGOTA DISTRITO CAPITAL"/>
    <s v="NO"/>
    <m/>
  </r>
  <r>
    <s v="PAG047"/>
    <s v="Pago de ordenes de pago por tipo de moneda y con medio de pago Abono en cuenta."/>
    <s v="2022-06-10 00:00:00"/>
    <s v="2-01-05-01-01-03-05"/>
    <s v="RETENCION ICA COMERCIAL SERVICIOS DEMÁS ACTIVIDADES DE SERVICIOS"/>
    <n v="162360622"/>
    <s v="74,285.00"/>
    <n v="74285"/>
    <n v="74285"/>
    <n v="7690000"/>
    <s v="0,966%"/>
    <s v="13-01-01-DT"/>
    <s v="44-02-00"/>
    <n v="162360622"/>
    <n v="352322"/>
    <s v="Cédula de Ciudadanía"/>
    <x v="379"/>
    <s v="MARTHA PABON CASTILLA"/>
    <s v="NIT"/>
    <s v="899999061"/>
    <s v="BOGOTA DISTRITO CAPITAL"/>
    <s v="NO"/>
    <m/>
  </r>
  <r>
    <s v="PAG047"/>
    <s v="Pago de ordenes de pago por tipo de moneda y con medio de pago Abono en cuenta."/>
    <s v="2022-06-10 00:00:00"/>
    <s v="2-01-05-01-01-03-05"/>
    <s v="RETENCION ICA COMERCIAL SERVICIOS DEMÁS ACTIVIDADES DE SERVICIOS"/>
    <n v="162257522"/>
    <s v="69,591.00"/>
    <n v="69591"/>
    <n v="69591"/>
    <n v="9085000"/>
    <s v="0,766%"/>
    <s v="13-01-01-DT"/>
    <s v="44-02-00"/>
    <n v="162257522"/>
    <n v="348422"/>
    <s v="Cédula de Ciudadanía"/>
    <x v="189"/>
    <s v="JEFFERSON GALLEGO FIGUEREDO"/>
    <s v="NIT"/>
    <s v="899999061"/>
    <s v="BOGOTA DISTRITO CAPITAL"/>
    <s v="NO"/>
    <m/>
  </r>
  <r>
    <s v="PAG047"/>
    <s v="Pago de ordenes de pago por tipo de moneda y con medio de pago Abono en cuenta."/>
    <s v="2022-06-10 00:00:00"/>
    <s v="2-01-05-01-01-03-05"/>
    <s v="RETENCION ICA COMERCIAL SERVICIOS DEMÁS ACTIVIDADES DE SERVICIOS"/>
    <n v="162357322"/>
    <s v="44,717.00"/>
    <n v="44717"/>
    <n v="44717"/>
    <n v="4629119"/>
    <s v="0,966%"/>
    <s v="13-01-01-DT"/>
    <s v="44-02-00"/>
    <n v="162357322"/>
    <n v="351622"/>
    <s v="Cédula de Ciudadanía"/>
    <x v="120"/>
    <s v="LEYDI CATUMBA RINCON"/>
    <s v="NIT"/>
    <s v="899999061"/>
    <s v="BOGOTA DISTRITO CAPITAL"/>
    <s v="NO"/>
    <m/>
  </r>
  <r>
    <s v="PAG047"/>
    <s v="Pago de ordenes de pago por tipo de moneda y con medio de pago Abono en cuenta."/>
    <s v="2022-06-10 00:00:00"/>
    <s v="2-01-05-01-01-03-05"/>
    <s v="RETENCION ICA COMERCIAL SERVICIOS DEMÁS ACTIVIDADES DE SERVICIOS"/>
    <n v="162362222"/>
    <s v="31,345.00"/>
    <n v="31345"/>
    <n v="31345"/>
    <n v="4092000"/>
    <s v="0,766%"/>
    <s v="13-01-01-DT"/>
    <s v="44-02-00"/>
    <n v="162362222"/>
    <n v="342122"/>
    <s v="Cédula de Ciudadanía"/>
    <x v="388"/>
    <s v="MARIA GUTIERREZ GOMEZ"/>
    <s v="NIT"/>
    <s v="899999061"/>
    <s v="BOGOTA DISTRITO CAPITAL"/>
    <s v="NO"/>
    <m/>
  </r>
  <r>
    <s v="PAG047"/>
    <s v="Pago de ordenes de pago por tipo de moneda y con medio de pago Abono en cuenta."/>
    <s v="2022-06-10 00:00:00"/>
    <s v="2-01-05-01-01-03-05"/>
    <s v="RETENCION ICA COMERCIAL SERVICIOS DEMÁS ACTIVIDADES DE SERVICIOS"/>
    <n v="162348222"/>
    <s v="21,747.00"/>
    <n v="21747"/>
    <n v="21747"/>
    <n v="2839000"/>
    <s v="0,766%"/>
    <s v="13-01-01-DT"/>
    <s v="44-02-00"/>
    <n v="162348222"/>
    <n v="348122"/>
    <s v="Cédula de Ciudadanía"/>
    <x v="432"/>
    <s v="BARBARA MORA MARTINEZ"/>
    <s v="NIT"/>
    <s v="899999061"/>
    <s v="BOGOTA DISTRITO CAPITAL"/>
    <s v="NO"/>
    <m/>
  </r>
  <r>
    <s v="PAG047"/>
    <s v="Pago de ordenes de pago por tipo de moneda y con medio de pago Abono en cuenta."/>
    <s v="2022-06-10 00:00:00"/>
    <s v="2-01-05-01-01-03-05"/>
    <s v="RETENCION ICA COMERCIAL SERVICIOS DEMÁS ACTIVIDADES DE SERVICIOS"/>
    <n v="162031322"/>
    <s v="31,345.00"/>
    <n v="31345"/>
    <n v="31345"/>
    <n v="4092000"/>
    <s v="0,766%"/>
    <s v="13-01-01-DT"/>
    <s v="44-02-00"/>
    <n v="162031322"/>
    <n v="350822"/>
    <s v="Cédula de Ciudadanía"/>
    <x v="80"/>
    <s v="MARIA CORTES SIERRA"/>
    <s v="NIT"/>
    <s v="899999061"/>
    <s v="BOGOTA DISTRITO CAPITAL"/>
    <s v="NO"/>
    <m/>
  </r>
  <r>
    <s v="PAG047"/>
    <s v="Pago de ordenes de pago por tipo de moneda y con medio de pago Abono en cuenta."/>
    <s v="2022-06-10 00:00:00"/>
    <s v="2-01-05-01-01-03-05"/>
    <s v="RETENCION ICA COMERCIAL SERVICIOS DEMÁS ACTIVIDADES DE SERVICIOS"/>
    <n v="163621522"/>
    <s v="97,396.00"/>
    <n v="97396"/>
    <n v="97396"/>
    <n v="10082369"/>
    <s v="0,966%"/>
    <s v="13-01-01-DT"/>
    <s v="44-02-00"/>
    <n v="163621522"/>
    <n v="357722"/>
    <s v="NIT"/>
    <x v="386"/>
    <s v="SOFTWARE HOUSE LTDA"/>
    <s v="NIT"/>
    <s v="899999061"/>
    <s v="BOGOTA DISTRITO CAPITAL"/>
    <s v="NO"/>
    <m/>
  </r>
  <r>
    <s v="PAG047"/>
    <s v="Pago de ordenes de pago por tipo de moneda y con medio de pago Abono en cuenta."/>
    <s v="2022-06-10 00:00:00"/>
    <s v="2-01-05-01-01-03-05"/>
    <s v="RETENCION ICA COMERCIAL SERVICIOS DEMÁS ACTIVIDADES DE SERVICIOS"/>
    <n v="161676822"/>
    <s v="33,093.00"/>
    <n v="33093"/>
    <n v="33093"/>
    <n v="3425827"/>
    <s v="0,966%"/>
    <s v="13-01-01-DT"/>
    <s v="44-02-00"/>
    <n v="161676822"/>
    <n v="352122"/>
    <s v="NIT"/>
    <x v="365"/>
    <s v="COMPAÑIA DE SERVICIOS Y ADMINISTRACION S A SERDAN S A"/>
    <s v="NIT"/>
    <s v="899999061"/>
    <s v="BOGOTA DISTRITO CAPITAL"/>
    <s v="NO"/>
    <m/>
  </r>
  <r>
    <s v="PAG047"/>
    <s v="Pago de ordenes de pago por tipo de moneda y con medio de pago Abono en cuenta."/>
    <s v="2022-06-10 00:00:00"/>
    <s v="2-01-05-01-01-03-05"/>
    <s v="RETENCION ICA COMERCIAL SERVICIOS DEMÁS ACTIVIDADES DE SERVICIOS"/>
    <n v="163025722"/>
    <s v="74,112.00"/>
    <n v="74112"/>
    <n v="74112"/>
    <n v="7672000"/>
    <s v="0,966%"/>
    <s v="13-01-01-DT"/>
    <s v="44-02-00"/>
    <n v="163025722"/>
    <n v="355822"/>
    <s v="Cédula de Ciudadanía"/>
    <x v="307"/>
    <s v="LUZ BERNAL MUÑOZ"/>
    <s v="NIT"/>
    <s v="899999061"/>
    <s v="BOGOTA DISTRITO CAPITAL"/>
    <s v="NO"/>
    <m/>
  </r>
  <r>
    <s v="PAG047"/>
    <s v="Pago de ordenes de pago por tipo de moneda y con medio de pago Abono en cuenta."/>
    <s v="2022-06-10 00:00:00"/>
    <s v="2-01-05-01-01-03-05"/>
    <s v="RETENCION ICA COMERCIAL SERVICIOS DEMÁS ACTIVIDADES DE SERVICIOS"/>
    <n v="162506222"/>
    <s v="29,647.00"/>
    <n v="29647"/>
    <n v="29647"/>
    <n v="3069000"/>
    <s v="0,966%"/>
    <s v="13-01-01-DT"/>
    <s v="44-02-00"/>
    <n v="162506222"/>
    <n v="352622"/>
    <s v="Cédula de Ciudadanía"/>
    <x v="204"/>
    <s v="SERGIO CONTRERAS VELEZ"/>
    <s v="NIT"/>
    <s v="899999061"/>
    <s v="BOGOTA DISTRITO CAPITAL"/>
    <s v="NO"/>
    <m/>
  </r>
  <r>
    <s v="PAG047"/>
    <s v="Pago de ordenes de pago por tipo de moneda y con medio de pago Abono en cuenta."/>
    <s v="2022-06-10 00:00:00"/>
    <s v="2-01-05-01-01-03-05"/>
    <s v="RETENCION ICA COMERCIAL SERVICIOS DEMÁS ACTIVIDADES DE SERVICIOS"/>
    <n v="162637322"/>
    <s v="23,302.00"/>
    <n v="23302"/>
    <n v="23302"/>
    <n v="3042000"/>
    <s v="0,766%"/>
    <s v="13-01-01-DT"/>
    <s v="44-02-00"/>
    <n v="162637322"/>
    <n v="357222"/>
    <s v="Cédula de Ciudadanía"/>
    <x v="385"/>
    <s v="MARIA HERRERA CHACON"/>
    <s v="NIT"/>
    <s v="899999061"/>
    <s v="BOGOTA DISTRITO CAPITAL"/>
    <s v="NO"/>
    <m/>
  </r>
  <r>
    <s v="PAG047"/>
    <s v="Pago de ordenes de pago por tipo de moneda y con medio de pago Abono en cuenta."/>
    <s v="2022-06-10 00:00:00"/>
    <s v="2-01-05-01-01-03-05"/>
    <s v="RETENCION ICA COMERCIAL SERVICIOS DEMÁS ACTIVIDADES DE SERVICIOS"/>
    <n v="162677122"/>
    <s v="31,345.00"/>
    <n v="31345"/>
    <n v="31345"/>
    <n v="4092000"/>
    <s v="0,766%"/>
    <s v="13-01-01-DT"/>
    <s v="44-02-00"/>
    <n v="162677122"/>
    <n v="357122"/>
    <s v="Cédula de Ciudadanía"/>
    <x v="108"/>
    <s v="MARIA DIAZ CASTILLO"/>
    <s v="NIT"/>
    <s v="899999061"/>
    <s v="BOGOTA DISTRITO CAPITAL"/>
    <s v="NO"/>
    <m/>
  </r>
  <r>
    <s v="PAG047"/>
    <s v="Pago de ordenes de pago por tipo de moneda y con medio de pago Abono en cuenta."/>
    <s v="2022-06-10 00:00:00"/>
    <s v="2-01-05-01-01-03-05"/>
    <s v="RETENCION ICA COMERCIAL SERVICIOS DEMÁS ACTIVIDADES DE SERVICIOS"/>
    <n v="162615822"/>
    <s v="304,464.00"/>
    <n v="304464"/>
    <n v="304464"/>
    <n v="31517995"/>
    <s v="0,966%"/>
    <s v="13-01-01-DT"/>
    <s v="44-02-00"/>
    <n v="162615822"/>
    <n v="353822"/>
    <s v="NIT"/>
    <x v="362"/>
    <s v="SUBATOURS SAS"/>
    <s v="NIT"/>
    <s v="899999061"/>
    <s v="BOGOTA DISTRITO CAPITAL"/>
    <s v="NO"/>
    <m/>
  </r>
  <r>
    <s v="PAG047"/>
    <s v="Pago de ordenes de pago por tipo de moneda y con medio de pago Abono en cuenta."/>
    <s v="2022-06-10 00:00:00"/>
    <s v="2-01-05-01-01-03-05"/>
    <s v="RETENCION ICA COMERCIAL SERVICIOS DEMÁS ACTIVIDADES DE SERVICIOS"/>
    <n v="162601722"/>
    <s v="58,768.00"/>
    <n v="58768"/>
    <n v="58768"/>
    <n v="7672000"/>
    <s v="0,766%"/>
    <s v="13-01-01-DT"/>
    <s v="44-02-00"/>
    <n v="162601722"/>
    <n v="356022"/>
    <s v="Cédula de Ciudadanía"/>
    <x v="103"/>
    <s v="CLARA ARROYAVE ARANGO"/>
    <s v="NIT"/>
    <s v="899999061"/>
    <s v="BOGOTA DISTRITO CAPITAL"/>
    <s v="NO"/>
    <m/>
  </r>
  <r>
    <s v="PAG047"/>
    <s v="Pago de ordenes de pago por tipo de moneda y con medio de pago Abono en cuenta."/>
    <s v="2022-06-10 00:00:00"/>
    <s v="2-01-05-01-01-03-05"/>
    <s v="RETENCION ICA COMERCIAL SERVICIOS DEMÁS ACTIVIDADES DE SERVICIOS"/>
    <n v="163068822"/>
    <s v="18,024.00"/>
    <n v="18024"/>
    <n v="18024"/>
    <n v="2353000"/>
    <s v="0,766%"/>
    <s v="13-01-01-DT"/>
    <s v="44-02-00"/>
    <n v="163068822"/>
    <n v="357622"/>
    <s v="Cédula de Ciudadanía"/>
    <x v="359"/>
    <s v="JOHN NARVAEZ"/>
    <s v="NIT"/>
    <s v="899999061"/>
    <s v="BOGOTA DISTRITO CAPITAL"/>
    <s v="NO"/>
    <m/>
  </r>
  <r>
    <s v="PAG047"/>
    <s v="Pago de ordenes de pago por tipo de moneda y con medio de pago Abono en cuenta."/>
    <s v="2022-06-10 00:00:00"/>
    <s v="2-01-05-01-01-03-05"/>
    <s v="RETENCION ICA COMERCIAL SERVICIOS DEMÁS ACTIVIDADES DE SERVICIOS"/>
    <n v="162645722"/>
    <s v="58,905.00"/>
    <n v="58905"/>
    <n v="58905"/>
    <n v="7690000"/>
    <s v="0,766%"/>
    <s v="13-01-01-DT"/>
    <s v="44-02-00"/>
    <n v="162645722"/>
    <n v="356822"/>
    <s v="Cédula de Ciudadanía"/>
    <x v="196"/>
    <s v="ORLANDO BOLIVAR PAEZ"/>
    <s v="NIT"/>
    <s v="899999061"/>
    <s v="BOGOTA DISTRITO CAPITAL"/>
    <s v="NO"/>
    <m/>
  </r>
  <r>
    <s v="PAG047"/>
    <s v="Pago de ordenes de pago por tipo de moneda y con medio de pago Abono en cuenta."/>
    <s v="2022-06-10 00:00:00"/>
    <s v="2-01-05-01-01-03-05"/>
    <s v="RETENCION ICA COMERCIAL SERVICIOS DEMÁS ACTIVIDADES DE SERVICIOS"/>
    <n v="162471722"/>
    <s v="52,985.00"/>
    <n v="52985"/>
    <n v="52985"/>
    <n v="5485000"/>
    <s v="0,966%"/>
    <s v="13-01-01-DT"/>
    <s v="44-02-00"/>
    <n v="162471722"/>
    <n v="352522"/>
    <s v="Cédula de Ciudadanía"/>
    <x v="313"/>
    <s v="JORGE CARDONA ALZATE"/>
    <s v="NIT"/>
    <s v="899999061"/>
    <s v="BOGOTA DISTRITO CAPITAL"/>
    <s v="NO"/>
    <m/>
  </r>
  <r>
    <s v="PAG047"/>
    <s v="Pago de ordenes de pago por tipo de moneda y con medio de pago Abono en cuenta."/>
    <s v="2022-06-13 00:00:00"/>
    <s v="2-01-05-01-01-01-04"/>
    <s v="RETENCION ICA INDUSTRIAL DEMÁS ACTIVIDADES INDUSTRIALES"/>
    <n v="165023422"/>
    <s v="363,216.00"/>
    <n v="363216"/>
    <n v="363216"/>
    <n v="32900000"/>
    <s v="1,104%"/>
    <s v="13-01-01-DT"/>
    <s v="44-02-00"/>
    <n v="165023422"/>
    <n v="360422"/>
    <s v="NIT"/>
    <x v="440"/>
    <s v="DISARCHIVO SOCIEDAD POR ACCIONES SIMPLIFICADA SAS"/>
    <s v="NIT"/>
    <s v="899999061"/>
    <s v="BOGOTA DISTRITO CAPITAL"/>
    <s v="NO"/>
    <m/>
  </r>
  <r>
    <s v="PAG047"/>
    <s v="Pago de ordenes de pago por tipo de moneda y con medio de pago Abono en cuenta."/>
    <s v="2022-06-13 00:00:00"/>
    <s v="2-01-05-01-01-03-05"/>
    <s v="RETENCION ICA COMERCIAL SERVICIOS DEMÁS ACTIVIDADES DE SERVICIOS"/>
    <n v="164606222"/>
    <s v="47,124.00"/>
    <n v="47124"/>
    <n v="47124"/>
    <n v="6152000"/>
    <s v="0,766%"/>
    <s v="13-01-01-DT"/>
    <s v="44-02-00"/>
    <n v="164606222"/>
    <n v="359322"/>
    <s v="Cédula de Ciudadanía"/>
    <x v="377"/>
    <s v="FLORA SINISTERRA RUIZ"/>
    <s v="NIT"/>
    <s v="899999061"/>
    <s v="BOGOTA DISTRITO CAPITAL"/>
    <s v="NO"/>
    <m/>
  </r>
  <r>
    <s v="PAG047"/>
    <s v="Pago de ordenes de pago por tipo de moneda y con medio de pago Abono en cuenta."/>
    <s v="2022-06-13 00:00:00"/>
    <s v="2-01-05-01-01-03-05"/>
    <s v="RETENCION ICA COMERCIAL SERVICIOS DEMÁS ACTIVIDADES DE SERVICIOS"/>
    <n v="164316022"/>
    <s v="55,973.00"/>
    <n v="55973"/>
    <n v="55973"/>
    <n v="5070000"/>
    <s v="1,104%"/>
    <s v="13-01-01-DT"/>
    <s v="44-02-00"/>
    <n v="164316022"/>
    <n v="358322"/>
    <s v="Cédula de Ciudadanía"/>
    <x v="338"/>
    <s v="NICOLAS SADOVNIK GALLEGO"/>
    <s v="NIT"/>
    <s v="899999061"/>
    <s v="BOGOTA DISTRITO CAPITAL"/>
    <s v="NO"/>
    <m/>
  </r>
  <r>
    <s v="PAG047"/>
    <s v="Pago de ordenes de pago por tipo de moneda y con medio de pago Abono en cuenta."/>
    <s v="2022-06-13 00:00:00"/>
    <s v="2-01-05-01-01-03-05"/>
    <s v="RETENCION ICA COMERCIAL SERVICIOS DEMÁS ACTIVIDADES DE SERVICIOS"/>
    <n v="164729722"/>
    <s v="23,509.00"/>
    <n v="23509"/>
    <n v="23509"/>
    <n v="3069000"/>
    <s v="0,766%"/>
    <s v="13-01-01-DT"/>
    <s v="44-02-00"/>
    <n v="164729722"/>
    <n v="359822"/>
    <s v="Cédula de Ciudadanía"/>
    <x v="223"/>
    <s v="HARRY CAMARGO ROJAS"/>
    <s v="NIT"/>
    <s v="899999061"/>
    <s v="BOGOTA DISTRITO CAPITAL"/>
    <s v="NO"/>
    <m/>
  </r>
  <r>
    <s v="PAG047"/>
    <s v="Pago de ordenes de pago por tipo de moneda y con medio de pago Abono en cuenta."/>
    <s v="2022-06-13 00:00:00"/>
    <s v="2-01-05-01-01-03-05"/>
    <s v="RETENCION ICA COMERCIAL SERVICIOS DEMÁS ACTIVIDADES DE SERVICIOS"/>
    <n v="164734122"/>
    <s v="23,509.00"/>
    <n v="23509"/>
    <n v="23509"/>
    <n v="3069000"/>
    <s v="0,766%"/>
    <s v="13-01-01-DT"/>
    <s v="44-02-00"/>
    <n v="164734122"/>
    <n v="359722"/>
    <s v="Cédula de Ciudadanía"/>
    <x v="403"/>
    <s v="JULIETH GUTIERREZ DIAZ"/>
    <s v="NIT"/>
    <s v="899999061"/>
    <s v="BOGOTA DISTRITO CAPITAL"/>
    <s v="NO"/>
    <m/>
  </r>
  <r>
    <s v="PAG047"/>
    <s v="Pago de ordenes de pago por tipo de moneda y con medio de pago Abono en cuenta."/>
    <s v="2022-06-13 00:00:00"/>
    <s v="2-01-05-01-01-03-05"/>
    <s v="RETENCION ICA COMERCIAL SERVICIOS DEMÁS ACTIVIDADES DE SERVICIOS"/>
    <n v="164596522"/>
    <s v="31,345.00"/>
    <n v="31345"/>
    <n v="31345"/>
    <n v="4092000"/>
    <s v="0,766%"/>
    <s v="13-01-01-DT"/>
    <s v="44-02-00"/>
    <n v="164596522"/>
    <n v="359622"/>
    <s v="Cédula de Ciudadanía"/>
    <x v="281"/>
    <s v="DAVID VILLEGAS BERNAL"/>
    <s v="NIT"/>
    <s v="899999061"/>
    <s v="BOGOTA DISTRITO CAPITAL"/>
    <s v="NO"/>
    <m/>
  </r>
  <r>
    <s v="PAG047"/>
    <s v="Pago de ordenes de pago por tipo de moneda y con medio de pago Abono en cuenta."/>
    <s v="2022-06-13 00:00:00"/>
    <s v="2-01-05-01-01-03-05"/>
    <s v="RETENCION ICA COMERCIAL SERVICIOS DEMÁS ACTIVIDADES DE SERVICIOS"/>
    <n v="164407222"/>
    <s v="58,768.00"/>
    <n v="58768"/>
    <n v="58768"/>
    <n v="7672000"/>
    <s v="0,766%"/>
    <s v="13-01-01-DT"/>
    <s v="44-02-00"/>
    <n v="164407222"/>
    <n v="358822"/>
    <s v="Cédula de Ciudadanía"/>
    <x v="19"/>
    <s v="JONATHAN JIMENEZ AREVALO"/>
    <s v="NIT"/>
    <s v="899999061"/>
    <s v="BOGOTA DISTRITO CAPITAL"/>
    <s v="NO"/>
    <m/>
  </r>
  <r>
    <s v="PAG047"/>
    <s v="Pago de ordenes de pago por tipo de moneda y con medio de pago Abono en cuenta."/>
    <s v="2022-06-13 00:00:00"/>
    <s v="2-01-05-01-01-03-05"/>
    <s v="RETENCION ICA COMERCIAL SERVICIOS DEMÁS ACTIVIDADES DE SERVICIOS"/>
    <n v="164308022"/>
    <s v="26,594.00"/>
    <n v="26594"/>
    <n v="26594"/>
    <n v="3471840"/>
    <s v="0,766%"/>
    <s v="13-01-01-DT"/>
    <s v="44-02-00"/>
    <n v="164308022"/>
    <n v="358122"/>
    <s v="Cédula de Ciudadanía"/>
    <x v="67"/>
    <s v="NATHALY RUIZ CUERVO"/>
    <s v="NIT"/>
    <s v="899999061"/>
    <s v="BOGOTA DISTRITO CAPITAL"/>
    <s v="NO"/>
    <m/>
  </r>
  <r>
    <s v="PAG047"/>
    <s v="Pago de ordenes de pago por tipo de moneda y con medio de pago Abono en cuenta."/>
    <s v="2022-06-13 00:00:00"/>
    <s v="2-01-05-01-01-03-05"/>
    <s v="RETENCION ICA COMERCIAL SERVICIOS DEMÁS ACTIVIDADES DE SERVICIOS"/>
    <n v="164261722"/>
    <s v="49,527.00"/>
    <n v="49527"/>
    <n v="49527"/>
    <n v="5127000"/>
    <s v="0,966%"/>
    <s v="13-01-01-DT"/>
    <s v="44-02-00"/>
    <n v="164261722"/>
    <n v="357822"/>
    <s v="Cédula de Ciudadanía"/>
    <x v="437"/>
    <s v="ALEJANDRA BUITRAGO ORTEGON"/>
    <s v="NIT"/>
    <s v="899999061"/>
    <s v="BOGOTA DISTRITO CAPITAL"/>
    <s v="NO"/>
    <m/>
  </r>
  <r>
    <s v="PAG047"/>
    <s v="Pago de ordenes de pago por tipo de moneda y con medio de pago Abono en cuenta."/>
    <s v="2022-06-13 00:00:00"/>
    <s v="2-01-05-01-01-03-05"/>
    <s v="RETENCION ICA COMERCIAL SERVICIOS DEMÁS ACTIVIDADES DE SERVICIOS"/>
    <n v="164321622"/>
    <s v="59,293.00"/>
    <n v="59293"/>
    <n v="59293"/>
    <n v="6138000"/>
    <s v="0,966%"/>
    <s v="13-01-01-DT"/>
    <s v="44-02-00"/>
    <n v="164321622"/>
    <n v="358722"/>
    <s v="Cédula de Ciudadanía"/>
    <x v="431"/>
    <s v="GABRIEL LOMBO MORENO"/>
    <s v="NIT"/>
    <s v="899999061"/>
    <s v="BOGOTA DISTRITO CAPITAL"/>
    <s v="NO"/>
    <m/>
  </r>
  <r>
    <s v="PAG047"/>
    <s v="Pago de ordenes de pago por tipo de moneda y con medio de pago Abono en cuenta."/>
    <s v="2022-06-13 00:00:00"/>
    <s v="2-01-05-01-01-03-05"/>
    <s v="RETENCION ICA COMERCIAL SERVICIOS DEMÁS ACTIVIDADES DE SERVICIOS"/>
    <n v="164413122"/>
    <s v="58,254.00"/>
    <n v="58254"/>
    <n v="58254"/>
    <n v="7605000"/>
    <s v="0,766%"/>
    <s v="13-01-01-DT"/>
    <s v="44-02-00"/>
    <n v="164413122"/>
    <n v="359022"/>
    <s v="Cédula de Ciudadanía"/>
    <x v="371"/>
    <s v="DANIEL ORTEGA ORTEGA"/>
    <s v="NIT"/>
    <s v="899999061"/>
    <s v="BOGOTA DISTRITO CAPITAL"/>
    <s v="NO"/>
    <m/>
  </r>
  <r>
    <s v="PAG047"/>
    <s v="Pago de ordenes de pago por tipo de moneda y con medio de pago Abono en cuenta."/>
    <s v="2022-06-13 00:00:00"/>
    <s v="2-01-05-01-01-03-05"/>
    <s v="RETENCION ICA COMERCIAL SERVICIOS DEMÁS ACTIVIDADES DE SERVICIOS"/>
    <n v="164850022"/>
    <s v="31,345.00"/>
    <n v="31345"/>
    <n v="31345"/>
    <n v="4092000"/>
    <s v="0,766%"/>
    <s v="13-01-01-DT"/>
    <s v="44-02-00"/>
    <n v="164850022"/>
    <n v="358622"/>
    <s v="Cédula de Ciudadanía"/>
    <x v="235"/>
    <s v="DANIELA VILLEGAS TORRES"/>
    <s v="NIT"/>
    <s v="899999061"/>
    <s v="BOGOTA DISTRITO CAPITAL"/>
    <s v="NO"/>
    <m/>
  </r>
  <r>
    <s v="PAG047"/>
    <s v="Pago de ordenes de pago por tipo de moneda y con medio de pago Abono en cuenta."/>
    <s v="2022-06-13 00:00:00"/>
    <s v="2-01-05-01-01-03-05"/>
    <s v="RETENCION ICA COMERCIAL SERVICIOS DEMÁS ACTIVIDADES DE SERVICIOS"/>
    <n v="164892422"/>
    <s v="29,647.00"/>
    <n v="29647"/>
    <n v="29647"/>
    <n v="3069000"/>
    <s v="0,966%"/>
    <s v="13-01-01-DT"/>
    <s v="44-02-00"/>
    <n v="164892422"/>
    <n v="358522"/>
    <s v="Cédula de Ciudadanía"/>
    <x v="415"/>
    <s v="DANIEL ROMERO CANTOR"/>
    <s v="NIT"/>
    <s v="899999061"/>
    <s v="BOGOTA DISTRITO CAPITAL"/>
    <s v="NO"/>
    <m/>
  </r>
  <r>
    <s v="PAG047"/>
    <s v="Pago de ordenes de pago por tipo de moneda y con medio de pago Abono en cuenta."/>
    <s v="2022-06-13 00:00:00"/>
    <s v="2-01-05-01-01-03-05"/>
    <s v="RETENCION ICA COMERCIAL SERVICIOS DEMÁS ACTIVIDADES DE SERVICIOS"/>
    <n v="165079022"/>
    <s v="15,147.00"/>
    <n v="15147"/>
    <n v="15147"/>
    <n v="1568000"/>
    <s v="0,966%"/>
    <s v="13-01-01-DT"/>
    <s v="44-02-00"/>
    <n v="165079022"/>
    <n v="360222"/>
    <s v="Cédula de Ciudadanía"/>
    <x v="441"/>
    <s v="LUIS CALA COHECHA"/>
    <s v="NIT"/>
    <s v="899999061"/>
    <s v="BOGOTA DISTRITO CAPITAL"/>
    <s v="NO"/>
    <m/>
  </r>
  <r>
    <s v="PAG047"/>
    <s v="Pago de ordenes de pago por tipo de moneda y con medio de pago Abono en cuenta."/>
    <s v="2022-06-13 00:00:00"/>
    <s v="2-01-05-01-01-03-05"/>
    <s v="RETENCION ICA COMERCIAL SERVICIOS DEMÁS ACTIVIDADES DE SERVICIOS"/>
    <n v="164352722"/>
    <s v="20,576.00"/>
    <n v="20576"/>
    <n v="20576"/>
    <n v="2130000"/>
    <s v="0,966%"/>
    <s v="13-01-01-DT"/>
    <s v="44-02-00"/>
    <n v="164352722"/>
    <n v="358922"/>
    <s v="Cédula de Ciudadanía"/>
    <x v="351"/>
    <s v="LAURA ZAMBRANO MONROY"/>
    <s v="NIT"/>
    <s v="899999061"/>
    <s v="BOGOTA DISTRITO CAPITAL"/>
    <s v="NO"/>
    <m/>
  </r>
  <r>
    <s v="PAG047"/>
    <s v="Pago de ordenes de pago por tipo de moneda y con medio de pago Abono en cuenta."/>
    <s v="2022-06-13 00:00:00"/>
    <s v="2-01-05-01-01-03-05"/>
    <s v="RETENCION ICA COMERCIAL SERVICIOS DEMÁS ACTIVIDADES DE SERVICIOS"/>
    <n v="164833222"/>
    <s v="21,176.00"/>
    <n v="21176"/>
    <n v="21176"/>
    <n v="5115000"/>
    <s v="0,414%"/>
    <s v="13-01-01-DT"/>
    <s v="44-02-00"/>
    <n v="164833222"/>
    <n v="358022"/>
    <s v="Cédula de Ciudadanía"/>
    <x v="232"/>
    <s v="ADRIANA GOMEZ ARBELAEZ"/>
    <s v="NIT"/>
    <s v="899999061"/>
    <s v="BOGOTA DISTRITO CAPITAL"/>
    <s v="NO"/>
    <m/>
  </r>
  <r>
    <s v="PAG047"/>
    <s v="Pago de ordenes de pago por tipo de moneda y con medio de pago Abono en cuenta."/>
    <s v="2022-06-13 00:00:00"/>
    <s v="2-01-05-01-01-03-05"/>
    <s v="RETENCION ICA COMERCIAL SERVICIOS DEMÁS ACTIVIDADES DE SERVICIOS"/>
    <n v="164885622"/>
    <s v="31,345.00"/>
    <n v="31345"/>
    <n v="31345"/>
    <n v="4092000"/>
    <s v="0,766%"/>
    <s v="13-01-01-DT"/>
    <s v="44-02-00"/>
    <n v="164885622"/>
    <n v="359522"/>
    <s v="Cédula de Ciudadanía"/>
    <x v="144"/>
    <s v="Fabian Pinzon Diaz"/>
    <s v="NIT"/>
    <s v="899999061"/>
    <s v="BOGOTA DISTRITO CAPITAL"/>
    <s v="NO"/>
    <m/>
  </r>
  <r>
    <s v="PAG047"/>
    <s v="Pago de ordenes de pago por tipo de moneda y con medio de pago Abono en cuenta."/>
    <s v="2022-06-13 00:00:00"/>
    <s v="2-01-05-01-01-03-05"/>
    <s v="RETENCION ICA COMERCIAL SERVICIOS DEMÁS ACTIVIDADES DE SERVICIOS"/>
    <n v="164862722"/>
    <s v="14,363.00"/>
    <n v="14363"/>
    <n v="14363"/>
    <n v="1875000"/>
    <s v="0,766%"/>
    <s v="13-01-01-DT"/>
    <s v="44-02-00"/>
    <n v="164862722"/>
    <n v="355322"/>
    <s v="Cédula de Ciudadanía"/>
    <x v="442"/>
    <s v="LUIS CHAPARRO PUERTO"/>
    <s v="NIT"/>
    <s v="899999061"/>
    <s v="BOGOTA DISTRITO CAPITAL"/>
    <s v="NO"/>
    <m/>
  </r>
  <r>
    <s v="PAG047"/>
    <s v="Pago de ordenes de pago por tipo de moneda y con medio de pago Abono en cuenta."/>
    <s v="2022-06-13 00:00:00"/>
    <s v="2-01-05-01-01-03-05"/>
    <s v="RETENCION ICA COMERCIAL SERVICIOS DEMÁS ACTIVIDADES DE SERVICIOS"/>
    <n v="164897422"/>
    <s v="29,647.00"/>
    <n v="29647"/>
    <n v="29647"/>
    <n v="3069000"/>
    <s v="0,966%"/>
    <s v="13-01-01-DT"/>
    <s v="44-02-00"/>
    <n v="164897422"/>
    <n v="359922"/>
    <s v="Cédula de Ciudadanía"/>
    <x v="231"/>
    <s v="TATIANA STEVENS CLAVIJO"/>
    <s v="NIT"/>
    <s v="899999061"/>
    <s v="BOGOTA DISTRITO CAPITAL"/>
    <s v="NO"/>
    <m/>
  </r>
  <r>
    <s v="PAG047"/>
    <s v="Pago de ordenes de pago por tipo de moneda y con medio de pago Abono en cuenta."/>
    <s v="2022-06-13 00:00:00"/>
    <s v="2-01-05-01-01-03-05"/>
    <s v="RETENCION ICA COMERCIAL SERVICIOS DEMÁS ACTIVIDADES DE SERVICIOS"/>
    <n v="164870522"/>
    <s v="74,103.00"/>
    <n v="74103"/>
    <n v="74103"/>
    <n v="9674000"/>
    <s v="0,766%"/>
    <s v="13-01-01-DT"/>
    <s v="44-02-00"/>
    <n v="164870522"/>
    <n v="359122"/>
    <s v="Cédula de Ciudadanía"/>
    <x v="347"/>
    <s v="CLARA BELTRAN HERRERA"/>
    <s v="NIT"/>
    <s v="899999061"/>
    <s v="BOGOTA DISTRITO CAPITAL"/>
    <s v="NO"/>
    <m/>
  </r>
  <r>
    <s v="PAG047"/>
    <s v="Pago de ordenes de pago por tipo de moneda y con medio de pago Abono en cuenta."/>
    <s v="2022-06-13 00:00:00"/>
    <s v="2-01-05-01-01-03-05"/>
    <s v="RETENCION ICA COMERCIAL SERVICIOS DEMÁS ACTIVIDADES DE SERVICIOS"/>
    <n v="164843422"/>
    <s v="58,768.00"/>
    <n v="58768"/>
    <n v="58768"/>
    <n v="7672000"/>
    <s v="0,766%"/>
    <s v="13-01-01-DT"/>
    <s v="44-02-00"/>
    <n v="164843422"/>
    <n v="358222"/>
    <s v="Cédula de Ciudadanía"/>
    <x v="159"/>
    <s v="JENNY GARZON TAPIAS"/>
    <s v="NIT"/>
    <s v="899999061"/>
    <s v="BOGOTA DISTRITO CAPITAL"/>
    <s v="NO"/>
    <m/>
  </r>
  <r>
    <s v="PAG047"/>
    <s v="Pago de ordenes de pago por tipo de moneda y con medio de pago Abono en cuenta."/>
    <s v="2022-06-13 00:00:00"/>
    <s v="2-01-05-01-01-03-05"/>
    <s v="RETENCION ICA COMERCIAL SERVICIOS DEMÁS ACTIVIDADES DE SERVICIOS"/>
    <n v="165102622"/>
    <s v="39,181.00"/>
    <n v="39181"/>
    <n v="39181"/>
    <n v="4056000"/>
    <s v="0,966%"/>
    <s v="13-01-01-DT"/>
    <s v="44-02-00"/>
    <n v="165102622"/>
    <n v="360522"/>
    <s v="Cédula de Ciudadanía"/>
    <x v="316"/>
    <s v="DANIELA ACEVEDO RAMIREZ"/>
    <s v="NIT"/>
    <s v="899999061"/>
    <s v="BOGOTA DISTRITO CAPITAL"/>
    <s v="NO"/>
    <m/>
  </r>
  <r>
    <s v="PAG047"/>
    <s v="Pago de ordenes de pago por tipo de moneda y con medio de pago Abono en cuenta."/>
    <s v="2022-06-13 00:00:00"/>
    <s v="2-01-05-01-01-03-05"/>
    <s v="RETENCION ICA COMERCIAL SERVICIOS DEMÁS ACTIVIDADES DE SERVICIOS"/>
    <n v="164293822"/>
    <s v="108,202.00"/>
    <n v="108202"/>
    <n v="108202"/>
    <n v="11201000"/>
    <s v="0,966%"/>
    <s v="13-01-01-DT"/>
    <s v="44-02-00"/>
    <n v="164293822"/>
    <n v="357922"/>
    <s v="Cédula de Ciudadanía"/>
    <x v="324"/>
    <s v="HECTOR QUEVEDO GUTIERREZ"/>
    <s v="NIT"/>
    <s v="899999061"/>
    <s v="BOGOTA DISTRITO CAPITAL"/>
    <s v="NO"/>
    <m/>
  </r>
  <r>
    <s v="PAG047"/>
    <s v="Pago de ordenes de pago por tipo de moneda y con medio de pago Abono en cuenta."/>
    <s v="2022-06-13 00:00:00"/>
    <s v="2-01-05-01-01-03-05"/>
    <s v="RETENCION ICA COMERCIAL SERVICIOS DEMÁS ACTIVIDADES DE SERVICIOS"/>
    <n v="164870422"/>
    <s v="39,181.00"/>
    <n v="39181"/>
    <n v="39181"/>
    <n v="5115000"/>
    <s v="0,766%"/>
    <s v="13-01-01-DT"/>
    <s v="44-02-00"/>
    <n v="164870422"/>
    <n v="360022"/>
    <s v="Cédula de Ciudadanía"/>
    <x v="334"/>
    <s v="TATIANA MENDEZ GIL"/>
    <s v="NIT"/>
    <s v="899999061"/>
    <s v="BOGOTA DISTRITO CAPITAL"/>
    <s v="NO"/>
    <m/>
  </r>
  <r>
    <s v="PAG047"/>
    <s v="Pago de ordenes de pago por tipo de moneda y con medio de pago Abono en cuenta."/>
    <s v="2022-06-13 00:00:00"/>
    <s v="2-01-05-01-01-03-05"/>
    <s v="RETENCION ICA COMERCIAL SERVICIOS DEMÁS ACTIVIDADES DE SERVICIOS"/>
    <n v="164590422"/>
    <s v="39,529.00"/>
    <n v="39529"/>
    <n v="39529"/>
    <n v="4092000"/>
    <s v="0,966%"/>
    <s v="13-01-01-DT"/>
    <s v="44-02-00"/>
    <n v="164590422"/>
    <n v="359422"/>
    <s v="Cédula de Ciudadanía"/>
    <x v="188"/>
    <s v="LUISA VIATELA LOZANO"/>
    <s v="NIT"/>
    <s v="899999061"/>
    <s v="BOGOTA DISTRITO CAPITAL"/>
    <s v="NO"/>
    <m/>
  </r>
  <r>
    <s v="PAG047"/>
    <s v="Pago de ordenes de pago por tipo de moneda y con medio de pago Abono en cuenta."/>
    <s v="2022-06-14 00:00:00"/>
    <s v="2-01-05-01-01-01-04"/>
    <s v="RETENCION ICA INDUSTRIAL DEMÁS ACTIVIDADES INDUSTRIALES"/>
    <n v="166690722"/>
    <s v="60,444.00"/>
    <n v="60444"/>
    <n v="60444"/>
    <n v="5475000"/>
    <s v="1,104%"/>
    <s v="13-01-01-DT"/>
    <s v="44-02-00"/>
    <n v="166690722"/>
    <n v="365922"/>
    <s v="NIT"/>
    <x v="443"/>
    <s v="OFFICE MAR-VIC S.A.S"/>
    <s v="NIT"/>
    <s v="899999061"/>
    <s v="BOGOTA DISTRITO CAPITAL"/>
    <s v="NO"/>
    <m/>
  </r>
  <r>
    <s v="PAG047"/>
    <s v="Pago de ordenes de pago por tipo de moneda y con medio de pago Abono en cuenta."/>
    <s v="2022-06-14 00:00:00"/>
    <s v="2-01-05-01-01-03-02"/>
    <s v="RETENCION ICA COMERCIAL SERVICIOS CONSULTORÍA PROFESIONAL SERVICIOS PRESTADOS POR CONTRATISTAS DE CONSTRUCCIÓN, CONSTRUCTORES Y URBANIZADORES Y PRESENTACIÓN DE PELÍCULAS EN SALAS DE CINE"/>
    <n v="166106622"/>
    <s v="15,870.00"/>
    <n v="15870"/>
    <n v="15870"/>
    <n v="2300000"/>
    <s v="0,690%"/>
    <s v="13-01-01-DT"/>
    <s v="44-02-00"/>
    <n v="166106622"/>
    <n v="362022"/>
    <s v="NIT"/>
    <x v="444"/>
    <s v="EOS CONSERVACION Y GESTION DOCUMENTAL S A S"/>
    <s v="NIT"/>
    <s v="899999061"/>
    <s v="BOGOTA DISTRITO CAPITAL"/>
    <s v="NO"/>
    <m/>
  </r>
  <r>
    <s v="PAG047"/>
    <s v="Pago de ordenes de pago por tipo de moneda y con medio de pago Abono en cuenta."/>
    <s v="2022-06-14 00:00:00"/>
    <s v="2-01-05-01-01-03-05"/>
    <s v="RETENCION ICA COMERCIAL SERVICIOS DEMÁS ACTIVIDADES DE SERVICIOS"/>
    <n v="166400322"/>
    <s v="10,868.00"/>
    <n v="10868"/>
    <n v="10868"/>
    <n v="1125000"/>
    <s v="0,966%"/>
    <s v="13-01-01-DT"/>
    <s v="44-02-00"/>
    <n v="166400322"/>
    <n v="365522"/>
    <s v="Cédula de Ciudadanía"/>
    <x v="141"/>
    <s v="LAURA GUERRERO BEJARANO"/>
    <s v="NIT"/>
    <s v="899999061"/>
    <s v="BOGOTA DISTRITO CAPITAL"/>
    <s v="NO"/>
    <m/>
  </r>
  <r>
    <s v="PAG047"/>
    <s v="Pago de ordenes de pago por tipo de moneda y con medio de pago Abono en cuenta."/>
    <s v="2022-06-14 00:00:00"/>
    <s v="2-01-05-01-01-03-05"/>
    <s v="RETENCION ICA COMERCIAL SERVICIOS DEMÁS ACTIVIDADES DE SERVICIOS"/>
    <n v="166424322"/>
    <s v="58,905.00"/>
    <n v="58905"/>
    <n v="58905"/>
    <n v="7690000"/>
    <s v="0,766%"/>
    <s v="13-01-01-DT"/>
    <s v="44-02-00"/>
    <n v="166424322"/>
    <n v="364122"/>
    <s v="Cédula de Ciudadanía"/>
    <x v="260"/>
    <s v="EDWIN CHINGUAD TARAMUEL"/>
    <s v="NIT"/>
    <s v="899999061"/>
    <s v="BOGOTA DISTRITO CAPITAL"/>
    <s v="NO"/>
    <m/>
  </r>
  <r>
    <s v="PAG047"/>
    <s v="Pago de ordenes de pago por tipo de moneda y con medio de pago Abono en cuenta."/>
    <s v="2022-06-14 00:00:00"/>
    <s v="2-01-05-01-01-03-05"/>
    <s v="RETENCION ICA COMERCIAL SERVICIOS DEMÁS ACTIVIDADES DE SERVICIOS"/>
    <n v="166095622"/>
    <s v="29,647.00"/>
    <n v="29647"/>
    <n v="29647"/>
    <n v="3069000"/>
    <s v="0,966%"/>
    <s v="13-01-01-DT"/>
    <s v="44-02-00"/>
    <n v="166095622"/>
    <n v="363022"/>
    <s v="Cédula de Ciudadanía"/>
    <x v="237"/>
    <s v="DIANA MEDINA ROBAYO"/>
    <s v="NIT"/>
    <s v="899999061"/>
    <s v="BOGOTA DISTRITO CAPITAL"/>
    <s v="NO"/>
    <m/>
  </r>
  <r>
    <s v="PAG047"/>
    <s v="Pago de ordenes de pago por tipo de moneda y con medio de pago Abono en cuenta."/>
    <s v="2022-06-14 00:00:00"/>
    <s v="2-01-05-01-01-03-05"/>
    <s v="RETENCION ICA COMERCIAL SERVICIOS DEMÁS ACTIVIDADES DE SERVICIOS"/>
    <n v="166403022"/>
    <s v="31,345.00"/>
    <n v="31345"/>
    <n v="31345"/>
    <n v="4092000"/>
    <s v="0,766%"/>
    <s v="13-01-01-DT"/>
    <s v="44-02-00"/>
    <n v="166403022"/>
    <n v="365422"/>
    <s v="Cédula de Ciudadanía"/>
    <x v="373"/>
    <s v="DAVID ORDOÑEZ NARVAEZ"/>
    <s v="NIT"/>
    <s v="899999061"/>
    <s v="BOGOTA DISTRITO CAPITAL"/>
    <s v="NO"/>
    <m/>
  </r>
  <r>
    <s v="PAG047"/>
    <s v="Pago de ordenes de pago por tipo de moneda y con medio de pago Abono en cuenta."/>
    <s v="2022-06-14 00:00:00"/>
    <s v="2-01-05-01-01-03-05"/>
    <s v="RETENCION ICA COMERCIAL SERVICIOS DEMÁS ACTIVIDADES DE SERVICIOS"/>
    <n v="166149022"/>
    <s v="31,345.00"/>
    <n v="31345"/>
    <n v="31345"/>
    <n v="4092000"/>
    <s v="0,766%"/>
    <s v="13-01-01-DT"/>
    <s v="44-02-00"/>
    <n v="166149022"/>
    <n v="362422"/>
    <s v="Cédula de Ciudadanía"/>
    <x v="162"/>
    <s v="MARITZA LOAIZA ROJAS"/>
    <s v="NIT"/>
    <s v="899999061"/>
    <s v="BOGOTA DISTRITO CAPITAL"/>
    <s v="NO"/>
    <m/>
  </r>
  <r>
    <s v="PAG047"/>
    <s v="Pago de ordenes de pago por tipo de moneda y con medio de pago Abono en cuenta."/>
    <s v="2022-06-14 00:00:00"/>
    <s v="2-01-05-01-01-03-05"/>
    <s v="RETENCION ICA COMERCIAL SERVICIOS DEMÁS ACTIVIDADES DE SERVICIOS"/>
    <n v="166156422"/>
    <s v="23,509.00"/>
    <n v="23509"/>
    <n v="23509"/>
    <n v="3069000"/>
    <s v="0,766%"/>
    <s v="13-01-01-DT"/>
    <s v="44-02-00"/>
    <n v="166156422"/>
    <n v="362822"/>
    <s v="Cédula de Ciudadanía"/>
    <x v="396"/>
    <s v="MARIA GONZALEZ SUA"/>
    <s v="NIT"/>
    <s v="899999061"/>
    <s v="BOGOTA DISTRITO CAPITAL"/>
    <s v="NO"/>
    <m/>
  </r>
  <r>
    <s v="PAG047"/>
    <s v="Pago de ordenes de pago por tipo de moneda y con medio de pago Abono en cuenta."/>
    <s v="2022-06-14 00:00:00"/>
    <s v="2-01-05-01-01-03-05"/>
    <s v="RETENCION ICA COMERCIAL SERVICIOS DEMÁS ACTIVIDADES DE SERVICIOS"/>
    <n v="166122222"/>
    <s v="49,411.00"/>
    <n v="49411"/>
    <n v="49411"/>
    <n v="5115000"/>
    <s v="0,966%"/>
    <s v="13-01-01-DT"/>
    <s v="44-02-00"/>
    <n v="166122222"/>
    <n v="358422"/>
    <s v="Cédula de Ciudadanía"/>
    <x v="272"/>
    <s v="SERGIO MORENO QUINTERO"/>
    <s v="NIT"/>
    <s v="899999061"/>
    <s v="BOGOTA DISTRITO CAPITAL"/>
    <s v="NO"/>
    <m/>
  </r>
  <r>
    <s v="PAG047"/>
    <s v="Pago de ordenes de pago por tipo de moneda y con medio de pago Abono en cuenta."/>
    <s v="2022-06-14 00:00:00"/>
    <s v="2-01-05-01-01-03-05"/>
    <s v="RETENCION ICA COMERCIAL SERVICIOS DEMÁS ACTIVIDADES DE SERVICIOS"/>
    <n v="166242022"/>
    <s v="47,017.00"/>
    <n v="47017"/>
    <n v="47017"/>
    <n v="6138000"/>
    <s v="0,766%"/>
    <s v="13-01-01-DT"/>
    <s v="44-02-00"/>
    <n v="166242022"/>
    <n v="365122"/>
    <s v="Cédula de Ciudadanía"/>
    <x v="222"/>
    <s v="ADRIANA VERA AGUILERA"/>
    <s v="NIT"/>
    <s v="899999061"/>
    <s v="BOGOTA DISTRITO CAPITAL"/>
    <s v="NO"/>
    <m/>
  </r>
  <r>
    <s v="PAG047"/>
    <s v="Pago de ordenes de pago por tipo de moneda y con medio de pago Abono en cuenta."/>
    <s v="2022-06-14 00:00:00"/>
    <s v="2-01-05-01-01-03-05"/>
    <s v="RETENCION ICA COMERCIAL SERVICIOS DEMÁS ACTIVIDADES DE SERVICIOS"/>
    <n v="166290122"/>
    <s v="39,529.00"/>
    <n v="39529"/>
    <n v="39529"/>
    <n v="4092000"/>
    <s v="0,966%"/>
    <s v="13-01-01-DT"/>
    <s v="44-02-00"/>
    <n v="166290122"/>
    <n v="364922"/>
    <s v="Cédula de Ciudadanía"/>
    <x v="394"/>
    <s v="KATHERINE RESTREPO PEREZ"/>
    <s v="NIT"/>
    <s v="899999061"/>
    <s v="BOGOTA DISTRITO CAPITAL"/>
    <s v="NO"/>
    <m/>
  </r>
  <r>
    <s v="PAG047"/>
    <s v="Pago de ordenes de pago por tipo de moneda y con medio de pago Abono en cuenta."/>
    <s v="2022-06-14 00:00:00"/>
    <s v="2-01-05-01-01-03-05"/>
    <s v="RETENCION ICA COMERCIAL SERVICIOS DEMÁS ACTIVIDADES DE SERVICIOS"/>
    <n v="165741622"/>
    <s v="29,714.00"/>
    <n v="29714"/>
    <n v="29714"/>
    <n v="3076000"/>
    <s v="0,966%"/>
    <s v="13-01-01-DT"/>
    <s v="44-02-00"/>
    <n v="165741622"/>
    <n v="360122"/>
    <s v="Cédula de Ciudadanía"/>
    <x v="129"/>
    <s v="DANUIL SALAZAR AMAYA"/>
    <s v="NIT"/>
    <s v="899999061"/>
    <s v="BOGOTA DISTRITO CAPITAL"/>
    <s v="NO"/>
    <m/>
  </r>
  <r>
    <s v="PAG047"/>
    <s v="Pago de ordenes de pago por tipo de moneda y con medio de pago Abono en cuenta."/>
    <s v="2022-06-14 00:00:00"/>
    <s v="2-01-05-01-01-03-05"/>
    <s v="RETENCION ICA COMERCIAL SERVICIOS DEMÁS ACTIVIDADES DE SERVICIOS"/>
    <n v="166139722"/>
    <s v="31,345.00"/>
    <n v="31345"/>
    <n v="31345"/>
    <n v="4092000"/>
    <s v="0,766%"/>
    <s v="13-01-01-DT"/>
    <s v="44-02-00"/>
    <n v="166139722"/>
    <n v="361022"/>
    <s v="Cédula de Ciudadanía"/>
    <x v="283"/>
    <s v="SERGIO HURTADO SAENZ"/>
    <s v="NIT"/>
    <s v="899999061"/>
    <s v="BOGOTA DISTRITO CAPITAL"/>
    <s v="NO"/>
    <m/>
  </r>
  <r>
    <s v="PAG047"/>
    <s v="Pago de ordenes de pago por tipo de moneda y con medio de pago Abono en cuenta."/>
    <s v="2022-06-14 00:00:00"/>
    <s v="2-01-05-01-01-03-05"/>
    <s v="RETENCION ICA COMERCIAL SERVICIOS DEMÁS ACTIVIDADES DE SERVICIOS"/>
    <n v="165907722"/>
    <s v="29,647.00"/>
    <n v="29647"/>
    <n v="29647"/>
    <n v="3069000"/>
    <s v="0,966%"/>
    <s v="13-01-01-DT"/>
    <s v="44-02-00"/>
    <n v="165907722"/>
    <n v="360322"/>
    <s v="Cédula de Ciudadanía"/>
    <x v="78"/>
    <s v="DAVID SARMIENTO ROJAS"/>
    <s v="NIT"/>
    <s v="899999061"/>
    <s v="BOGOTA DISTRITO CAPITAL"/>
    <s v="NO"/>
    <m/>
  </r>
  <r>
    <s v="PAG047"/>
    <s v="Pago de ordenes de pago por tipo de moneda y con medio de pago Abono en cuenta."/>
    <s v="2022-06-14 00:00:00"/>
    <s v="2-01-05-01-01-03-05"/>
    <s v="RETENCION ICA COMERCIAL SERVICIOS DEMÁS ACTIVIDADES DE SERVICIOS"/>
    <n v="166174022"/>
    <s v="58,905.00"/>
    <n v="58905"/>
    <n v="58905"/>
    <n v="7690000"/>
    <s v="0,766%"/>
    <s v="13-01-01-DT"/>
    <s v="44-02-00"/>
    <n v="166174022"/>
    <n v="363122"/>
    <s v="Cédula de Ciudadanía"/>
    <x v="82"/>
    <s v="MARIA RODRIGUEZ SANCHEZ"/>
    <s v="NIT"/>
    <s v="899999061"/>
    <s v="BOGOTA DISTRITO CAPITAL"/>
    <s v="NO"/>
    <m/>
  </r>
  <r>
    <s v="PAG047"/>
    <s v="Pago de ordenes de pago por tipo de moneda y con medio de pago Abono en cuenta."/>
    <s v="2022-06-14 00:00:00"/>
    <s v="2-01-05-01-01-03-05"/>
    <s v="RETENCION ICA COMERCIAL SERVICIOS DEMÁS ACTIVIDADES DE SERVICIOS"/>
    <n v="165969922"/>
    <s v="68,084.00"/>
    <n v="68084"/>
    <n v="68084"/>
    <n v="6167000"/>
    <s v="1,104%"/>
    <s v="13-01-01-DT"/>
    <s v="44-02-00"/>
    <n v="165969922"/>
    <n v="363522"/>
    <s v="Cédula de Ciudadanía"/>
    <x v="191"/>
    <s v="ALEJANDRO ZULUAGA SAAVEDRA"/>
    <s v="NIT"/>
    <s v="899999061"/>
    <s v="BOGOTA DISTRITO CAPITAL"/>
    <s v="NO"/>
    <m/>
  </r>
  <r>
    <s v="PAG047"/>
    <s v="Pago de ordenes de pago por tipo de moneda y con medio de pago Abono en cuenta."/>
    <s v="2022-06-14 00:00:00"/>
    <s v="2-01-05-01-01-03-05"/>
    <s v="RETENCION ICA COMERCIAL SERVICIOS DEMÁS ACTIVIDADES DE SERVICIOS"/>
    <n v="166463822"/>
    <s v="23,509.00"/>
    <n v="23509"/>
    <n v="23509"/>
    <n v="3069000"/>
    <s v="0,766%"/>
    <s v="13-01-01-DT"/>
    <s v="44-02-00"/>
    <n v="166463822"/>
    <n v="363622"/>
    <s v="Cédula de Ciudadanía"/>
    <x v="358"/>
    <s v="CAMILO RODRIGUEZ FONSECA"/>
    <s v="NIT"/>
    <s v="899999061"/>
    <s v="BOGOTA DISTRITO CAPITAL"/>
    <s v="NO"/>
    <m/>
  </r>
  <r>
    <s v="PAG047"/>
    <s v="Pago de ordenes de pago por tipo de moneda y con medio de pago Abono en cuenta."/>
    <s v="2022-06-14 00:00:00"/>
    <s v="2-01-05-01-01-03-05"/>
    <s v="RETENCION ICA COMERCIAL SERVICIOS DEMÁS ACTIVIDADES DE SERVICIOS"/>
    <n v="166161222"/>
    <s v="70,365.00"/>
    <n v="70365"/>
    <n v="70365"/>
    <n v="9186000"/>
    <s v="0,766%"/>
    <s v="13-01-01-DT"/>
    <s v="44-02-00"/>
    <n v="166161222"/>
    <n v="361922"/>
    <s v="Cédula de Ciudadanía"/>
    <x v="192"/>
    <s v="DELMA MILLAN ECHEVERRIA"/>
    <s v="NIT"/>
    <s v="899999061"/>
    <s v="BOGOTA DISTRITO CAPITAL"/>
    <s v="NO"/>
    <m/>
  </r>
  <r>
    <s v="PAG047"/>
    <s v="Pago de ordenes de pago por tipo de moneda y con medio de pago Abono en cuenta."/>
    <s v="2022-06-14 00:00:00"/>
    <s v="2-01-05-01-01-03-05"/>
    <s v="RETENCION ICA COMERCIAL SERVICIOS DEMÁS ACTIVIDADES DE SERVICIOS"/>
    <n v="165913222"/>
    <s v="58,768.00"/>
    <n v="58768"/>
    <n v="58768"/>
    <n v="7672000"/>
    <s v="0,766%"/>
    <s v="13-01-01-DT"/>
    <s v="44-02-00"/>
    <n v="165913222"/>
    <n v="362622"/>
    <s v="Cédula de Ciudadanía"/>
    <x v="193"/>
    <s v="NESTOR GUARIN OTALVARO"/>
    <s v="NIT"/>
    <s v="899999061"/>
    <s v="BOGOTA DISTRITO CAPITAL"/>
    <s v="NO"/>
    <m/>
  </r>
  <r>
    <s v="PAG047"/>
    <s v="Pago de ordenes de pago por tipo de moneda y con medio de pago Abono en cuenta."/>
    <s v="2022-06-14 00:00:00"/>
    <s v="2-01-05-01-01-03-05"/>
    <s v="RETENCION ICA COMERCIAL SERVICIOS DEMÁS ACTIVIDADES DE SERVICIOS"/>
    <n v="165968422"/>
    <s v="25,071.00"/>
    <n v="25071"/>
    <n v="25071"/>
    <n v="3273000"/>
    <s v="0,766%"/>
    <s v="13-01-01-DT"/>
    <s v="44-02-00"/>
    <n v="165968422"/>
    <n v="362222"/>
    <s v="Cédula de Ciudadanía"/>
    <x v="115"/>
    <s v="DIANA MOZO MORALES"/>
    <s v="NIT"/>
    <s v="899999061"/>
    <s v="BOGOTA DISTRITO CAPITAL"/>
    <s v="NO"/>
    <m/>
  </r>
  <r>
    <s v="PAG047"/>
    <s v="Pago de ordenes de pago por tipo de moneda y con medio de pago Abono en cuenta."/>
    <s v="2022-06-14 00:00:00"/>
    <s v="2-01-05-01-01-03-05"/>
    <s v="RETENCION ICA COMERCIAL SERVICIOS DEMÁS ACTIVIDADES DE SERVICIOS"/>
    <n v="166166322"/>
    <s v="23,509.00"/>
    <n v="23509"/>
    <n v="23509"/>
    <n v="3069000"/>
    <s v="0,766%"/>
    <s v="13-01-01-DT"/>
    <s v="44-02-00"/>
    <n v="166166322"/>
    <n v="363322"/>
    <s v="Cédula de Ciudadanía"/>
    <x v="356"/>
    <s v="JULIAN PEÑA AGUDELO"/>
    <s v="NIT"/>
    <s v="899999061"/>
    <s v="BOGOTA DISTRITO CAPITAL"/>
    <s v="NO"/>
    <m/>
  </r>
  <r>
    <s v="PAG047"/>
    <s v="Pago de ordenes de pago por tipo de moneda y con medio de pago Abono en cuenta."/>
    <s v="2022-06-14 00:00:00"/>
    <s v="2-01-05-01-01-03-05"/>
    <s v="RETENCION ICA COMERCIAL SERVICIOS DEMÁS ACTIVIDADES DE SERVICIOS"/>
    <n v="166230722"/>
    <s v="69,591.00"/>
    <n v="69591"/>
    <n v="69591"/>
    <n v="9085000"/>
    <s v="0,766%"/>
    <s v="13-01-01-DT"/>
    <s v="44-02-00"/>
    <n v="166230722"/>
    <n v="364822"/>
    <s v="Cédula de Ciudadanía"/>
    <x v="296"/>
    <s v="QUENA LEONEL LOAIZA"/>
    <s v="NIT"/>
    <s v="899999061"/>
    <s v="BOGOTA DISTRITO CAPITAL"/>
    <s v="NO"/>
    <m/>
  </r>
  <r>
    <s v="PAG047"/>
    <s v="Pago de ordenes de pago por tipo de moneda y con medio de pago Abono en cuenta."/>
    <s v="2022-06-14 00:00:00"/>
    <s v="2-01-05-01-01-03-05"/>
    <s v="RETENCION ICA COMERCIAL SERVICIOS DEMÁS ACTIVIDADES DE SERVICIOS"/>
    <n v="165917522"/>
    <s v="39,529.00"/>
    <n v="39529"/>
    <n v="39529"/>
    <n v="4092000"/>
    <s v="0,966%"/>
    <s v="13-01-01-DT"/>
    <s v="44-02-00"/>
    <n v="165917522"/>
    <n v="362922"/>
    <s v="Cédula de Ciudadanía"/>
    <x v="390"/>
    <s v="SERGIO PARRA GUARNIZO"/>
    <s v="NIT"/>
    <s v="899999061"/>
    <s v="BOGOTA DISTRITO CAPITAL"/>
    <s v="NO"/>
    <m/>
  </r>
  <r>
    <s v="PAG047"/>
    <s v="Pago de ordenes de pago por tipo de moneda y con medio de pago Abono en cuenta."/>
    <s v="2022-06-14 00:00:00"/>
    <s v="2-01-05-01-01-03-05"/>
    <s v="RETENCION ICA COMERCIAL SERVICIOS DEMÁS ACTIVIDADES DE SERVICIOS"/>
    <n v="165821322"/>
    <s v="58,254.00"/>
    <n v="58254"/>
    <n v="58254"/>
    <n v="7605000"/>
    <s v="0,766%"/>
    <s v="13-01-01-DT"/>
    <s v="44-02-00"/>
    <n v="165821322"/>
    <n v="360822"/>
    <s v="Cédula de Ciudadanía"/>
    <x v="445"/>
    <s v="OSCAR PEDRAZA VARGAS"/>
    <s v="NIT"/>
    <s v="899999061"/>
    <s v="BOGOTA DISTRITO CAPITAL"/>
    <s v="NO"/>
    <m/>
  </r>
  <r>
    <s v="PAG047"/>
    <s v="Pago de ordenes de pago por tipo de moneda y con medio de pago Abono en cuenta."/>
    <s v="2022-06-14 00:00:00"/>
    <s v="2-01-05-01-01-03-05"/>
    <s v="RETENCION ICA COMERCIAL SERVICIOS DEMÁS ACTIVIDADES DE SERVICIOS"/>
    <n v="166133122"/>
    <s v="74,103.00"/>
    <n v="74103"/>
    <n v="74103"/>
    <n v="9674000"/>
    <s v="0,766%"/>
    <s v="13-01-01-DT"/>
    <s v="44-02-00"/>
    <n v="166133122"/>
    <n v="361222"/>
    <s v="Cédula de Ciudadanía"/>
    <x v="7"/>
    <s v="MARIA PEREZ POVEDA"/>
    <s v="NIT"/>
    <s v="899999061"/>
    <s v="BOGOTA DISTRITO CAPITAL"/>
    <s v="NO"/>
    <m/>
  </r>
  <r>
    <s v="PAG047"/>
    <s v="Pago de ordenes de pago por tipo de moneda y con medio de pago Abono en cuenta."/>
    <s v="2022-06-14 00:00:00"/>
    <s v="2-01-05-01-01-03-05"/>
    <s v="RETENCION ICA COMERCIAL SERVICIOS DEMÁS ACTIVIDADES DE SERVICIOS"/>
    <n v="166224222"/>
    <s v="74,103.00"/>
    <n v="74103"/>
    <n v="74103"/>
    <n v="9674000"/>
    <s v="0,766%"/>
    <s v="13-01-01-DT"/>
    <s v="44-02-00"/>
    <n v="166224222"/>
    <n v="361322"/>
    <s v="Cédula de Ciudadanía"/>
    <x v="7"/>
    <s v="MARIA PEREZ POVEDA"/>
    <s v="NIT"/>
    <s v="899999061"/>
    <s v="BOGOTA DISTRITO CAPITAL"/>
    <s v="NO"/>
    <m/>
  </r>
  <r>
    <s v="PAG047"/>
    <s v="Pago de ordenes de pago por tipo de moneda y con medio de pago Abono en cuenta."/>
    <s v="2022-06-14 00:00:00"/>
    <s v="2-01-05-01-01-03-05"/>
    <s v="RETENCION ICA COMERCIAL SERVICIOS DEMÁS ACTIVIDADES DE SERVICIOS"/>
    <n v="166664922"/>
    <s v="85,057.00"/>
    <n v="85057"/>
    <n v="85057"/>
    <n v="11104000"/>
    <s v="0,766%"/>
    <s v="13-01-01-DT"/>
    <s v="44-02-00"/>
    <n v="166664922"/>
    <n v="365822"/>
    <s v="Cédula de Ciudadanía"/>
    <x v="325"/>
    <s v="LARIZA PIZANO ROJAS"/>
    <s v="NIT"/>
    <s v="899999061"/>
    <s v="BOGOTA DISTRITO CAPITAL"/>
    <s v="NO"/>
    <m/>
  </r>
  <r>
    <s v="PAG047"/>
    <s v="Pago de ordenes de pago por tipo de moneda y con medio de pago Abono en cuenta."/>
    <s v="2022-06-14 00:00:00"/>
    <s v="2-01-05-01-01-03-05"/>
    <s v="RETENCION ICA COMERCIAL SERVICIOS DEMÁS ACTIVIDADES DE SERVICIOS"/>
    <n v="166220122"/>
    <s v="31,345.00"/>
    <n v="31345"/>
    <n v="31345"/>
    <n v="4092000"/>
    <s v="0,766%"/>
    <s v="13-01-01-DT"/>
    <s v="44-02-00"/>
    <n v="166220122"/>
    <n v="362722"/>
    <s v="Cédula de Ciudadanía"/>
    <x v="410"/>
    <s v="FERNANDO MURCIA SANCHEZ"/>
    <s v="NIT"/>
    <s v="899999061"/>
    <s v="BOGOTA DISTRITO CAPITAL"/>
    <s v="NO"/>
    <m/>
  </r>
  <r>
    <s v="PAG047"/>
    <s v="Pago de ordenes de pago por tipo de moneda y con medio de pago Abono en cuenta."/>
    <s v="2022-06-14 00:00:00"/>
    <s v="2-01-05-01-01-03-05"/>
    <s v="RETENCION ICA COMERCIAL SERVICIOS DEMÁS ACTIVIDADES DE SERVICIOS"/>
    <n v="166526022"/>
    <s v="47,017.00"/>
    <n v="47017"/>
    <n v="47017"/>
    <n v="6138000"/>
    <s v="0,766%"/>
    <s v="13-01-01-DT"/>
    <s v="44-02-00"/>
    <n v="166526022"/>
    <n v="364322"/>
    <s v="Cédula de Ciudadanía"/>
    <x v="206"/>
    <s v="LIDHA BELTRAN VALERO"/>
    <s v="NIT"/>
    <s v="899999061"/>
    <s v="BOGOTA DISTRITO CAPITAL"/>
    <s v="NO"/>
    <m/>
  </r>
  <r>
    <s v="PAG047"/>
    <s v="Pago de ordenes de pago por tipo de moneda y con medio de pago Abono en cuenta."/>
    <s v="2022-06-14 00:00:00"/>
    <s v="2-01-05-01-01-03-05"/>
    <s v="RETENCION ICA COMERCIAL SERVICIOS DEMÁS ACTIVIDADES DE SERVICIOS"/>
    <n v="166310822"/>
    <s v="84,699.00"/>
    <n v="84699"/>
    <n v="84699"/>
    <n v="7672000"/>
    <s v="1,104%"/>
    <s v="13-01-01-DT"/>
    <s v="44-02-00"/>
    <n v="166310822"/>
    <n v="365322"/>
    <s v="Cédula de Ciudadanía"/>
    <x v="319"/>
    <s v="RAQUEL CASTAÑO RODRIGUEZ"/>
    <s v="NIT"/>
    <s v="899999061"/>
    <s v="BOGOTA DISTRITO CAPITAL"/>
    <s v="NO"/>
    <m/>
  </r>
  <r>
    <s v="PAG047"/>
    <s v="Pago de ordenes de pago por tipo de moneda y con medio de pago Abono en cuenta."/>
    <s v="2022-06-14 00:00:00"/>
    <s v="2-01-05-01-01-03-05"/>
    <s v="RETENCION ICA COMERCIAL SERVICIOS DEMÁS ACTIVIDADES DE SERVICIOS"/>
    <n v="166441522"/>
    <s v="74,285.00"/>
    <n v="74285"/>
    <n v="74285"/>
    <n v="7690000"/>
    <s v="0,966%"/>
    <s v="13-01-01-DT"/>
    <s v="44-02-00"/>
    <n v="166441522"/>
    <n v="365622"/>
    <s v="Cédula de Ciudadanía"/>
    <x v="321"/>
    <s v="PAMELA CIFUENTES RODRIGUEZ"/>
    <s v="NIT"/>
    <s v="899999061"/>
    <s v="BOGOTA DISTRITO CAPITAL"/>
    <s v="NO"/>
    <m/>
  </r>
  <r>
    <s v="PAG047"/>
    <s v="Pago de ordenes de pago por tipo de moneda y con medio de pago Abono en cuenta."/>
    <s v="2022-06-15 00:00:00"/>
    <s v="2-01-05-01-01-03-05"/>
    <s v="RETENCION ICA COMERCIAL SERVICIOS DEMÁS ACTIVIDADES DE SERVICIOS"/>
    <n v="167957722"/>
    <s v="47,017.00"/>
    <n v="47017"/>
    <n v="47017"/>
    <n v="6138000"/>
    <s v="0,766%"/>
    <s v="13-01-01-DT"/>
    <s v="44-02-00"/>
    <n v="167957722"/>
    <n v="367422"/>
    <s v="Cédula de Ciudadanía"/>
    <x v="408"/>
    <s v="HERNANDO ROCHA JULIAO"/>
    <s v="NIT"/>
    <s v="899999061"/>
    <s v="BOGOTA DISTRITO CAPITAL"/>
    <s v="NO"/>
    <m/>
  </r>
  <r>
    <s v="PAG047"/>
    <s v="Pago de ordenes de pago por tipo de moneda y con medio de pago Abono en cuenta."/>
    <s v="2022-06-15 00:00:00"/>
    <s v="2-01-05-01-01-03-05"/>
    <s v="RETENCION ICA COMERCIAL SERVICIOS DEMÁS ACTIVIDADES DE SERVICIOS"/>
    <n v="167544122"/>
    <s v="31,414.00"/>
    <n v="31414"/>
    <n v="31414"/>
    <n v="4101000"/>
    <s v="0,766%"/>
    <s v="13-01-01-DT"/>
    <s v="44-02-00"/>
    <n v="167544122"/>
    <n v="363822"/>
    <s v="Cédula de Ciudadanía"/>
    <x v="197"/>
    <s v="OSCAR PLATA MEJIA"/>
    <s v="NIT"/>
    <s v="899999061"/>
    <s v="BOGOTA DISTRITO CAPITAL"/>
    <s v="NO"/>
    <m/>
  </r>
  <r>
    <s v="PAG047"/>
    <s v="Pago de ordenes de pago por tipo de moneda y con medio de pago Abono en cuenta."/>
    <s v="2022-06-15 00:00:00"/>
    <s v="2-01-05-01-01-03-05"/>
    <s v="RETENCION ICA COMERCIAL SERVICIOS DEMÁS ACTIVIDADES DE SERVICIOS"/>
    <n v="167734422"/>
    <s v="66,486.00"/>
    <n v="66486"/>
    <n v="66486"/>
    <n v="8679598"/>
    <s v="0,766%"/>
    <s v="13-01-01-DT"/>
    <s v="44-02-00"/>
    <n v="167734422"/>
    <n v="370022"/>
    <s v="Cédula de Ciudadanía"/>
    <x v="327"/>
    <s v="LUIS CARDENAS ECHEVERRY"/>
    <s v="NIT"/>
    <s v="899999061"/>
    <s v="BOGOTA DISTRITO CAPITAL"/>
    <s v="NO"/>
    <m/>
  </r>
  <r>
    <s v="PAG047"/>
    <s v="Pago de ordenes de pago por tipo de moneda y con medio de pago Abono en cuenta."/>
    <s v="2022-06-15 00:00:00"/>
    <s v="2-01-05-01-01-03-05"/>
    <s v="RETENCION ICA COMERCIAL SERVICIOS DEMÁS ACTIVIDADES DE SERVICIOS"/>
    <n v="167281522"/>
    <s v="32,907.00"/>
    <n v="32907"/>
    <n v="32907"/>
    <n v="4296000"/>
    <s v="0,766%"/>
    <s v="13-01-01-DT"/>
    <s v="44-02-00"/>
    <n v="167281522"/>
    <n v="366222"/>
    <s v="Cédula de Ciudadanía"/>
    <x v="446"/>
    <s v="LINA MATEUS TELLEZ"/>
    <s v="NIT"/>
    <s v="899999061"/>
    <s v="BOGOTA DISTRITO CAPITAL"/>
    <s v="NO"/>
    <m/>
  </r>
  <r>
    <s v="PAG047"/>
    <s v="Pago de ordenes de pago por tipo de moneda y con medio de pago Abono en cuenta."/>
    <s v="2022-06-15 00:00:00"/>
    <s v="2-01-05-01-01-03-05"/>
    <s v="RETENCION ICA COMERCIAL SERVICIOS DEMÁS ACTIVIDADES DE SERVICIOS"/>
    <n v="167542422"/>
    <s v="23,509.00"/>
    <n v="23509"/>
    <n v="23509"/>
    <n v="3069000"/>
    <s v="0,766%"/>
    <s v="13-01-01-DT"/>
    <s v="44-02-00"/>
    <n v="167542422"/>
    <n v="366022"/>
    <s v="Cédula de Ciudadanía"/>
    <x v="383"/>
    <s v="ANDRES SAENZ DIAZ"/>
    <s v="NIT"/>
    <s v="899999061"/>
    <s v="BOGOTA DISTRITO CAPITAL"/>
    <s v="NO"/>
    <m/>
  </r>
  <r>
    <s v="PAG047"/>
    <s v="Pago de ordenes de pago por tipo de moneda y con medio de pago Abono en cuenta."/>
    <s v="2022-06-15 00:00:00"/>
    <s v="2-01-05-01-01-03-05"/>
    <s v="RETENCION ICA COMERCIAL SERVICIOS DEMÁS ACTIVIDADES DE SERVICIOS"/>
    <n v="167298422"/>
    <s v="23,509.00"/>
    <n v="23509"/>
    <n v="23509"/>
    <n v="3069000"/>
    <s v="0,766%"/>
    <s v="13-01-01-DT"/>
    <s v="44-02-00"/>
    <n v="167298422"/>
    <n v="364622"/>
    <s v="Cédula de Ciudadanía"/>
    <x v="311"/>
    <s v="CRISTHIAN PAEZ PARRA"/>
    <s v="NIT"/>
    <s v="899999061"/>
    <s v="BOGOTA DISTRITO CAPITAL"/>
    <s v="NO"/>
    <m/>
  </r>
  <r>
    <s v="PAG047"/>
    <s v="Pago de ordenes de pago por tipo de moneda y con medio de pago Abono en cuenta."/>
    <s v="2022-06-15 00:00:00"/>
    <s v="2-01-05-01-01-03-05"/>
    <s v="RETENCION ICA COMERCIAL SERVICIOS DEMÁS ACTIVIDADES DE SERVICIOS"/>
    <n v="167814122"/>
    <s v="23,509.00"/>
    <n v="23509"/>
    <n v="23509"/>
    <n v="3069000"/>
    <s v="0,766%"/>
    <s v="13-01-01-DT"/>
    <s v="44-02-00"/>
    <n v="167814122"/>
    <n v="367222"/>
    <s v="Cédula de Ciudadanía"/>
    <x v="105"/>
    <s v="NICOLAS QUINCHE BUSTAMANTE"/>
    <s v="NIT"/>
    <s v="899999061"/>
    <s v="BOGOTA DISTRITO CAPITAL"/>
    <s v="NO"/>
    <m/>
  </r>
  <r>
    <s v="PAG047"/>
    <s v="Pago de ordenes de pago por tipo de moneda y con medio de pago Abono en cuenta."/>
    <s v="2022-06-15 00:00:00"/>
    <s v="2-01-05-01-01-03-05"/>
    <s v="RETENCION ICA COMERCIAL SERVICIOS DEMÁS ACTIVIDADES DE SERVICIOS"/>
    <n v="168097522"/>
    <s v="33,538.00"/>
    <n v="33538"/>
    <n v="33538"/>
    <n v="3471840"/>
    <s v="0,966%"/>
    <s v="13-01-01-DT"/>
    <s v="44-02-00"/>
    <n v="168097522"/>
    <n v="370722"/>
    <s v="Cédula de Ciudadanía"/>
    <x v="310"/>
    <s v="LEYDY ROMERO GOMEZ"/>
    <s v="NIT"/>
    <s v="899999061"/>
    <s v="BOGOTA DISTRITO CAPITAL"/>
    <s v="NO"/>
    <m/>
  </r>
  <r>
    <s v="PAG047"/>
    <s v="Pago de ordenes de pago por tipo de moneda y con medio de pago Abono en cuenta."/>
    <s v="2022-06-15 00:00:00"/>
    <s v="2-01-05-01-01-03-05"/>
    <s v="RETENCION ICA COMERCIAL SERVICIOS DEMÁS ACTIVIDADES DE SERVICIOS"/>
    <n v="167267122"/>
    <s v="74,112.00"/>
    <n v="74112"/>
    <n v="74112"/>
    <n v="7672000"/>
    <s v="0,966%"/>
    <s v="13-01-01-DT"/>
    <s v="44-02-00"/>
    <n v="167267122"/>
    <n v="366122"/>
    <s v="Cédula de Ciudadanía"/>
    <x v="217"/>
    <s v="FABIAN RIOS ARIAS"/>
    <s v="NIT"/>
    <s v="899999061"/>
    <s v="BOGOTA DISTRITO CAPITAL"/>
    <s v="NO"/>
    <m/>
  </r>
  <r>
    <s v="PAG047"/>
    <s v="Pago de ordenes de pago por tipo de moneda y con medio de pago Abono en cuenta."/>
    <s v="2022-06-15 00:00:00"/>
    <s v="2-01-05-01-01-03-05"/>
    <s v="RETENCION ICA COMERCIAL SERVICIOS DEMÁS ACTIVIDADES DE SERVICIOS"/>
    <n v="167905322"/>
    <s v="38,836.00"/>
    <n v="38836"/>
    <n v="38836"/>
    <n v="5070000"/>
    <s v="0,766%"/>
    <s v="13-01-01-DT"/>
    <s v="44-02-00"/>
    <n v="167905322"/>
    <n v="370922"/>
    <s v="Cédula de Ciudadanía"/>
    <x v="128"/>
    <s v="KEVIN FONSECA LAVERDE"/>
    <s v="NIT"/>
    <s v="899999061"/>
    <s v="BOGOTA DISTRITO CAPITAL"/>
    <s v="NO"/>
    <m/>
  </r>
  <r>
    <s v="PAG047"/>
    <s v="Pago de ordenes de pago por tipo de moneda y con medio de pago Abono en cuenta."/>
    <s v="2022-06-15 00:00:00"/>
    <s v="2-01-05-01-01-03-05"/>
    <s v="RETENCION ICA COMERCIAL SERVICIOS DEMÁS ACTIVIDADES DE SERVICIOS"/>
    <n v="168075322"/>
    <s v="28,472.00"/>
    <n v="28472"/>
    <n v="28472"/>
    <n v="2579000"/>
    <s v="1,104%"/>
    <s v="13-01-01-DT"/>
    <s v="44-02-00"/>
    <n v="168075322"/>
    <n v="371122"/>
    <s v="Cédula de Ciudadanía"/>
    <x v="434"/>
    <s v="CAMILO MONTILLA VARGAS"/>
    <s v="NIT"/>
    <s v="899999061"/>
    <s v="BOGOTA DISTRITO CAPITAL"/>
    <s v="NO"/>
    <m/>
  </r>
  <r>
    <s v="PAG047"/>
    <s v="Pago de ordenes de pago por tipo de moneda y con medio de pago Abono en cuenta."/>
    <s v="2022-06-15 00:00:00"/>
    <s v="2-01-05-01-01-03-05"/>
    <s v="RETENCION ICA COMERCIAL SERVICIOS DEMÁS ACTIVIDADES DE SERVICIOS"/>
    <n v="167719322"/>
    <s v="47,017.00"/>
    <n v="47017"/>
    <n v="47017"/>
    <n v="6138000"/>
    <s v="0,766%"/>
    <s v="13-01-01-DT"/>
    <s v="44-02-00"/>
    <n v="167719322"/>
    <n v="369522"/>
    <s v="Cédula de Ciudadanía"/>
    <x v="309"/>
    <s v="GIOVANNA MORALES AGUIRRE"/>
    <s v="NIT"/>
    <s v="899999061"/>
    <s v="BOGOTA DISTRITO CAPITAL"/>
    <s v="NO"/>
    <m/>
  </r>
  <r>
    <s v="PAG047"/>
    <s v="Pago de ordenes de pago por tipo de moneda y con medio de pago Abono en cuenta."/>
    <s v="2022-06-15 00:00:00"/>
    <s v="2-01-05-01-01-03-05"/>
    <s v="RETENCION ICA COMERCIAL SERVICIOS DEMÁS ACTIVIDADES DE SERVICIOS"/>
    <n v="167724122"/>
    <s v="31,069.00"/>
    <n v="31069"/>
    <n v="31069"/>
    <n v="4056000"/>
    <s v="0,766%"/>
    <s v="13-01-01-DT"/>
    <s v="44-02-00"/>
    <n v="167724122"/>
    <n v="370322"/>
    <s v="Cédula de Ciudadanía"/>
    <x v="176"/>
    <s v="DANIEL GARCIA HUERTAS"/>
    <s v="NIT"/>
    <s v="899999061"/>
    <s v="BOGOTA DISTRITO CAPITAL"/>
    <s v="NO"/>
    <m/>
  </r>
  <r>
    <s v="PAG047"/>
    <s v="Pago de ordenes de pago por tipo de moneda y con medio de pago Abono en cuenta."/>
    <s v="2022-06-15 00:00:00"/>
    <s v="2-01-05-01-01-03-05"/>
    <s v="RETENCION ICA COMERCIAL SERVICIOS DEMÁS ACTIVIDADES DE SERVICIOS"/>
    <n v="167892622"/>
    <s v="31,345.00"/>
    <n v="31345"/>
    <n v="31345"/>
    <n v="4092000"/>
    <s v="0,766%"/>
    <s v="13-01-01-DT"/>
    <s v="44-02-00"/>
    <n v="167892622"/>
    <n v="367622"/>
    <s v="Cédula de Ciudadanía"/>
    <x v="178"/>
    <s v="CAMILO PEREZ NOVOA"/>
    <s v="NIT"/>
    <s v="899999061"/>
    <s v="BOGOTA DISTRITO CAPITAL"/>
    <s v="NO"/>
    <m/>
  </r>
  <r>
    <s v="PAG047"/>
    <s v="Pago de ordenes de pago por tipo de moneda y con medio de pago Abono en cuenta."/>
    <s v="2022-06-15 00:00:00"/>
    <s v="2-01-05-01-01-03-05"/>
    <s v="RETENCION ICA COMERCIAL SERVICIOS DEMÁS ACTIVIDADES DE SERVICIOS"/>
    <n v="167431022"/>
    <s v="58,254.00"/>
    <n v="58254"/>
    <n v="58254"/>
    <n v="7605000"/>
    <s v="0,766%"/>
    <s v="13-01-01-DT"/>
    <s v="44-02-00"/>
    <n v="167431022"/>
    <n v="368422"/>
    <s v="Cédula de Ciudadanía"/>
    <x v="425"/>
    <s v="JULIANA POVEDA CLAVIJO"/>
    <s v="NIT"/>
    <s v="899999061"/>
    <s v="BOGOTA DISTRITO CAPITAL"/>
    <s v="NO"/>
    <m/>
  </r>
  <r>
    <s v="PAG047"/>
    <s v="Pago de ordenes de pago por tipo de moneda y con medio de pago Abono en cuenta."/>
    <s v="2022-06-15 00:00:00"/>
    <s v="2-01-05-01-01-03-05"/>
    <s v="RETENCION ICA COMERCIAL SERVICIOS DEMÁS ACTIVIDADES DE SERVICIOS"/>
    <n v="168049822"/>
    <s v="58,905.00"/>
    <n v="58905"/>
    <n v="58905"/>
    <n v="7690000"/>
    <s v="0,766%"/>
    <s v="13-01-01-DT"/>
    <s v="44-02-00"/>
    <n v="168049822"/>
    <n v="370822"/>
    <s v="Cédula de Ciudadanía"/>
    <x v="224"/>
    <s v="ELIANA TONCEL MOZO"/>
    <s v="NIT"/>
    <s v="899999061"/>
    <s v="BOGOTA DISTRITO CAPITAL"/>
    <s v="NO"/>
    <m/>
  </r>
  <r>
    <s v="PAG047"/>
    <s v="Pago de ordenes de pago por tipo de moneda y con medio de pago Abono en cuenta."/>
    <s v="2022-06-15 00:00:00"/>
    <s v="2-01-05-01-01-03-05"/>
    <s v="RETENCION ICA COMERCIAL SERVICIOS DEMÁS ACTIVIDADES DE SERVICIOS"/>
    <n v="167546322"/>
    <s v="93,451.00"/>
    <n v="93451"/>
    <n v="93451"/>
    <n v="9674000"/>
    <s v="0,966%"/>
    <s v="13-01-01-DT"/>
    <s v="44-02-00"/>
    <n v="167546322"/>
    <n v="364422"/>
    <s v="Cédula de Ciudadanía"/>
    <x v="282"/>
    <s v="YAMILLE PARRA GOMEZ"/>
    <s v="NIT"/>
    <s v="899999061"/>
    <s v="BOGOTA DISTRITO CAPITAL"/>
    <s v="NO"/>
    <m/>
  </r>
  <r>
    <s v="PAG047"/>
    <s v="Pago de ordenes de pago por tipo de moneda y con medio de pago Abono en cuenta."/>
    <s v="2022-06-15 00:00:00"/>
    <s v="2-01-05-01-01-03-05"/>
    <s v="RETENCION ICA COMERCIAL SERVICIOS DEMÁS ACTIVIDADES DE SERVICIOS"/>
    <n v="167555222"/>
    <s v="66,486.00"/>
    <n v="66486"/>
    <n v="66486"/>
    <n v="8679598"/>
    <s v="0,766%"/>
    <s v="13-01-01-DT"/>
    <s v="44-02-00"/>
    <n v="167555222"/>
    <n v="367522"/>
    <s v="Cédula de Ciudadanía"/>
    <x v="369"/>
    <s v="JOSE QUEVEDO JEREZ"/>
    <s v="NIT"/>
    <s v="899999061"/>
    <s v="BOGOTA DISTRITO CAPITAL"/>
    <s v="NO"/>
    <m/>
  </r>
  <r>
    <s v="PAG047"/>
    <s v="Pago de ordenes de pago por tipo de moneda y con medio de pago Abono en cuenta."/>
    <s v="2022-06-15 00:00:00"/>
    <s v="2-01-05-01-01-03-05"/>
    <s v="RETENCION ICA COMERCIAL SERVICIOS DEMÁS ACTIVIDADES DE SERVICIOS"/>
    <n v="167735422"/>
    <s v="58,905.00"/>
    <n v="58905"/>
    <n v="58905"/>
    <n v="7690000"/>
    <s v="0,766%"/>
    <s v="13-01-01-DT"/>
    <s v="44-02-00"/>
    <n v="167735422"/>
    <n v="369722"/>
    <s v="Cédula de Ciudadanía"/>
    <x v="355"/>
    <s v="PAULA MORENO PINZON"/>
    <s v="NIT"/>
    <s v="899999061"/>
    <s v="BOGOTA DISTRITO CAPITAL"/>
    <s v="NO"/>
    <m/>
  </r>
  <r>
    <s v="PAG047"/>
    <s v="Pago de ordenes de pago por tipo de moneda y con medio de pago Abono en cuenta."/>
    <s v="2022-06-15 00:00:00"/>
    <s v="2-01-05-01-01-03-05"/>
    <s v="RETENCION ICA COMERCIAL SERVICIOS DEMÁS ACTIVIDADES DE SERVICIOS"/>
    <n v="167469922"/>
    <s v="58,254.00"/>
    <n v="58254"/>
    <n v="58254"/>
    <n v="7605000"/>
    <s v="0,766%"/>
    <s v="13-01-01-DT"/>
    <s v="44-02-00"/>
    <n v="167469922"/>
    <n v="368222"/>
    <s v="Cédula de Ciudadanía"/>
    <x v="61"/>
    <s v="LISETH MONTERO PIEDRAHITA"/>
    <s v="NIT"/>
    <s v="899999061"/>
    <s v="BOGOTA DISTRITO CAPITAL"/>
    <s v="NO"/>
    <m/>
  </r>
  <r>
    <s v="PAG047"/>
    <s v="Pago de ordenes de pago por tipo de moneda y con medio de pago Abono en cuenta."/>
    <s v="2022-06-15 00:00:00"/>
    <s v="2-01-05-01-01-03-05"/>
    <s v="RETENCION ICA COMERCIAL SERVICIOS DEMÁS ACTIVIDADES DE SERVICIOS"/>
    <n v="167886322"/>
    <s v="31,345.00"/>
    <n v="31345"/>
    <n v="31345"/>
    <n v="4092000"/>
    <s v="0,766%"/>
    <s v="13-01-01-DT"/>
    <s v="44-02-00"/>
    <n v="167886322"/>
    <n v="370522"/>
    <s v="Cédula de Ciudadanía"/>
    <x v="343"/>
    <s v="DANIEL MORENO SANDOVAL"/>
    <s v="NIT"/>
    <s v="899999061"/>
    <s v="BOGOTA DISTRITO CAPITAL"/>
    <s v="NO"/>
    <m/>
  </r>
  <r>
    <s v="PAG047"/>
    <s v="Pago de ordenes de pago por tipo de moneda y con medio de pago Abono en cuenta."/>
    <s v="2022-06-15 00:00:00"/>
    <s v="2-01-05-01-01-03-05"/>
    <s v="RETENCION ICA COMERCIAL SERVICIOS DEMÁS ACTIVIDADES DE SERVICIOS"/>
    <n v="167576722"/>
    <s v="74,112.00"/>
    <n v="74112"/>
    <n v="74112"/>
    <n v="7672000"/>
    <s v="0,966%"/>
    <s v="13-01-01-DT"/>
    <s v="44-02-00"/>
    <n v="167576722"/>
    <n v="369022"/>
    <s v="Cédula de Ciudadanía"/>
    <x v="170"/>
    <s v="JULIAN SANTANA RODRIGUEZ"/>
    <s v="NIT"/>
    <s v="899999061"/>
    <s v="BOGOTA DISTRITO CAPITAL"/>
    <s v="NO"/>
    <m/>
  </r>
  <r>
    <s v="PAG047"/>
    <s v="Pago de ordenes de pago por tipo de moneda y con medio de pago Abono en cuenta."/>
    <s v="2022-06-15 00:00:00"/>
    <s v="2-01-05-01-01-03-05"/>
    <s v="RETENCION ICA COMERCIAL SERVICIOS DEMÁS ACTIVIDADES DE SERVICIOS"/>
    <n v="167750522"/>
    <s v="84,699.00"/>
    <n v="84699"/>
    <n v="84699"/>
    <n v="7672000"/>
    <s v="1,104%"/>
    <s v="13-01-01-DT"/>
    <s v="44-02-00"/>
    <n v="167750522"/>
    <n v="370422"/>
    <s v="Cédula de Ciudadanía"/>
    <x v="233"/>
    <s v="JUAN SALAMANCA FAJARDO"/>
    <s v="NIT"/>
    <s v="899999061"/>
    <s v="BOGOTA DISTRITO CAPITAL"/>
    <s v="NO"/>
    <m/>
  </r>
  <r>
    <s v="PAG047"/>
    <s v="Pago de ordenes de pago por tipo de moneda y con medio de pago Abono en cuenta."/>
    <s v="2022-06-15 00:00:00"/>
    <s v="2-01-05-01-01-03-05"/>
    <s v="RETENCION ICA COMERCIAL SERVICIOS DEMÁS ACTIVIDADES DE SERVICIOS"/>
    <n v="167559622"/>
    <s v="39,273.00"/>
    <n v="39273"/>
    <n v="39273"/>
    <n v="5127000"/>
    <s v="0,766%"/>
    <s v="13-01-01-DT"/>
    <s v="44-02-00"/>
    <n v="167559622"/>
    <n v="367022"/>
    <s v="Cédula de Ciudadanía"/>
    <x v="447"/>
    <s v="INGRID SERRATE CALDERA"/>
    <s v="NIT"/>
    <s v="899999061"/>
    <s v="BOGOTA DISTRITO CAPITAL"/>
    <s v="NO"/>
    <m/>
  </r>
  <r>
    <s v="PAG047"/>
    <s v="Pago de ordenes de pago por tipo de moneda y con medio de pago Abono en cuenta."/>
    <s v="2022-06-15 00:00:00"/>
    <s v="2-01-05-01-01-03-05"/>
    <s v="RETENCION ICA COMERCIAL SERVICIOS DEMÁS ACTIVIDADES DE SERVICIOS"/>
    <n v="167567522"/>
    <s v="44,324.00"/>
    <n v="44324"/>
    <n v="44324"/>
    <n v="5786399"/>
    <s v="0,766%"/>
    <s v="13-01-01-DT"/>
    <s v="44-02-00"/>
    <n v="167567522"/>
    <n v="367122"/>
    <s v="Cédula de Ciudadanía"/>
    <x v="447"/>
    <s v="INGRID SERRATE CALDERA"/>
    <s v="NIT"/>
    <s v="899999061"/>
    <s v="BOGOTA DISTRITO CAPITAL"/>
    <s v="NO"/>
    <m/>
  </r>
  <r>
    <s v="PAG047"/>
    <s v="Pago de ordenes de pago por tipo de moneda y con medio de pago Abono en cuenta."/>
    <s v="2022-06-15 00:00:00"/>
    <s v="2-01-05-01-01-03-05"/>
    <s v="RETENCION ICA COMERCIAL SERVICIOS DEMÁS ACTIVIDADES DE SERVICIOS"/>
    <n v="167723922"/>
    <s v="39,181.00"/>
    <n v="39181"/>
    <n v="39181"/>
    <n v="5115000"/>
    <s v="0,766%"/>
    <s v="13-01-01-DT"/>
    <s v="44-02-00"/>
    <n v="167723922"/>
    <n v="369222"/>
    <s v="Cédula de Ciudadanía"/>
    <x v="236"/>
    <s v="ALEJANDRO PEREZ RUBIANO"/>
    <s v="NIT"/>
    <s v="899999061"/>
    <s v="BOGOTA DISTRITO CAPITAL"/>
    <s v="NO"/>
    <m/>
  </r>
  <r>
    <s v="PAG047"/>
    <s v="Pago de ordenes de pago por tipo de moneda y con medio de pago Abono en cuenta."/>
    <s v="2022-06-15 00:00:00"/>
    <s v="2-01-05-01-01-03-05"/>
    <s v="RETENCION ICA COMERCIAL SERVICIOS DEMÁS ACTIVIDADES DE SERVICIOS"/>
    <n v="167359722"/>
    <s v="47,124.00"/>
    <n v="47124"/>
    <n v="47124"/>
    <n v="6152000"/>
    <s v="0,766%"/>
    <s v="13-01-01-DT"/>
    <s v="44-02-00"/>
    <n v="167359722"/>
    <n v="364722"/>
    <s v="Cédula de Ciudadanía"/>
    <x v="255"/>
    <s v="WILSON MARTINEZ RAMIREZ"/>
    <s v="NIT"/>
    <s v="899999061"/>
    <s v="BOGOTA DISTRITO CAPITAL"/>
    <s v="NO"/>
    <m/>
  </r>
  <r>
    <s v="PAG047"/>
    <s v="Pago de ordenes de pago por tipo de moneda y con medio de pago Abono en cuenta."/>
    <s v="2022-06-16 00:00:00"/>
    <s v="2-01-05-01-01-03-05"/>
    <s v="RETENCION ICA COMERCIAL SERVICIOS DEMÁS ACTIVIDADES DE SERVICIOS"/>
    <n v="169840622"/>
    <s v="58,254.00"/>
    <n v="58254"/>
    <n v="58254"/>
    <n v="7605000"/>
    <s v="0,766%"/>
    <s v="13-01-01-DT"/>
    <s v="44-02-00"/>
    <n v="169840622"/>
    <n v="372222"/>
    <s v="Cédula de Ciudadanía"/>
    <x v="445"/>
    <s v="OSCAR PEDRAZA VARGAS"/>
    <s v="NIT"/>
    <s v="899999061"/>
    <s v="BOGOTA DISTRITO CAPITAL"/>
    <s v="NO"/>
    <m/>
  </r>
  <r>
    <s v="PAG047"/>
    <s v="Pago de ordenes de pago por tipo de moneda y con medio de pago Abono en cuenta."/>
    <s v="2022-06-16 00:00:00"/>
    <s v="2-01-05-01-01-03-05"/>
    <s v="RETENCION ICA COMERCIAL SERVICIOS DEMÁS ACTIVIDADES DE SERVICIOS"/>
    <n v="169910922"/>
    <s v="58,254.00"/>
    <n v="58254"/>
    <n v="58254"/>
    <n v="7605000"/>
    <s v="0,766%"/>
    <s v="13-01-01-DT"/>
    <s v="44-02-00"/>
    <n v="169910922"/>
    <n v="372722"/>
    <s v="Cédula de Ciudadanía"/>
    <x v="445"/>
    <s v="OSCAR PEDRAZA VARGAS"/>
    <s v="NIT"/>
    <s v="899999061"/>
    <s v="BOGOTA DISTRITO CAPITAL"/>
    <s v="NO"/>
    <m/>
  </r>
  <r>
    <s v="PAG047"/>
    <s v="Pago de ordenes de pago por tipo de moneda y con medio de pago Abono en cuenta."/>
    <s v="2022-06-16 00:00:00"/>
    <s v="2-01-05-01-01-03-05"/>
    <s v="RETENCION ICA COMERCIAL SERVICIOS DEMÁS ACTIVIDADES DE SERVICIOS"/>
    <n v="169428922"/>
    <s v="47,017.00"/>
    <n v="47017"/>
    <n v="47017"/>
    <n v="6138000"/>
    <s v="0,766%"/>
    <s v="13-01-01-DT"/>
    <s v="44-02-00"/>
    <n v="169428922"/>
    <n v="371722"/>
    <s v="Cédula de Ciudadanía"/>
    <x v="110"/>
    <s v="JUAN RUEDA BONILLA"/>
    <s v="NIT"/>
    <s v="899999061"/>
    <s v="BOGOTA DISTRITO CAPITAL"/>
    <s v="NO"/>
    <m/>
  </r>
  <r>
    <s v="PAG047"/>
    <s v="Pago de ordenes de pago por tipo de moneda y con medio de pago Abono en cuenta."/>
    <s v="2022-06-16 00:00:00"/>
    <s v="2-01-05-01-01-03-05"/>
    <s v="RETENCION ICA COMERCIAL SERVICIOS DEMÁS ACTIVIDADES DE SERVICIOS"/>
    <n v="169000322"/>
    <s v="18,616.00"/>
    <n v="18616"/>
    <n v="18616"/>
    <n v="2430288"/>
    <s v="0,766%"/>
    <s v="13-01-01-DT"/>
    <s v="44-02-00"/>
    <n v="169000322"/>
    <n v="371422"/>
    <s v="Cédula de Ciudadanía"/>
    <x v="363"/>
    <s v="MARIA COTE ACOSTA"/>
    <s v="NIT"/>
    <s v="899999061"/>
    <s v="BOGOTA DISTRITO CAPITAL"/>
    <s v="NO"/>
    <m/>
  </r>
  <r>
    <s v="PAG047"/>
    <s v="Pago de ordenes de pago por tipo de moneda y con medio de pago Abono en cuenta."/>
    <s v="2022-06-16 00:00:00"/>
    <s v="2-01-05-01-01-03-05"/>
    <s v="RETENCION ICA COMERCIAL SERVICIOS DEMÁS ACTIVIDADES DE SERVICIOS"/>
    <n v="169445122"/>
    <s v="58,768.00"/>
    <n v="58768"/>
    <n v="58768"/>
    <n v="7672000"/>
    <s v="0,766%"/>
    <s v="13-01-01-DT"/>
    <s v="44-02-00"/>
    <n v="169445122"/>
    <n v="373322"/>
    <s v="Cédula de Ciudadanía"/>
    <x v="335"/>
    <s v="JUAN TORO SANCHEZ"/>
    <s v="NIT"/>
    <s v="899999061"/>
    <s v="BOGOTA DISTRITO CAPITAL"/>
    <s v="NO"/>
    <m/>
  </r>
  <r>
    <s v="PAG047"/>
    <s v="Pago de ordenes de pago por tipo de moneda y con medio de pago Abono en cuenta."/>
    <s v="2022-06-16 00:00:00"/>
    <s v="2-01-05-01-01-03-05"/>
    <s v="RETENCION ICA COMERCIAL SERVICIOS DEMÁS ACTIVIDADES DE SERVICIOS"/>
    <n v="169423122"/>
    <s v="74,112.00"/>
    <n v="74112"/>
    <n v="74112"/>
    <n v="7672000"/>
    <s v="0,966%"/>
    <s v="13-01-01-DT"/>
    <s v="44-02-00"/>
    <n v="169423122"/>
    <n v="372622"/>
    <s v="Cédula de Ciudadanía"/>
    <x v="357"/>
    <s v="PEDRO BALLESTEROS RIVEROS"/>
    <s v="NIT"/>
    <s v="899999061"/>
    <s v="BOGOTA DISTRITO CAPITAL"/>
    <s v="NO"/>
    <m/>
  </r>
  <r>
    <s v="PAG047"/>
    <s v="Pago de ordenes de pago por tipo de moneda y con medio de pago Abono en cuenta."/>
    <s v="2022-06-16 00:00:00"/>
    <s v="2-01-05-01-01-03-05"/>
    <s v="RETENCION ICA COMERCIAL SERVICIOS DEMÁS ACTIVIDADES DE SERVICIOS"/>
    <n v="169857822"/>
    <s v="74,285.00"/>
    <n v="74285"/>
    <n v="74285"/>
    <n v="7690000"/>
    <s v="0,966%"/>
    <s v="13-01-01-DT"/>
    <s v="44-02-00"/>
    <n v="169857822"/>
    <n v="372522"/>
    <s v="Cédula de Ciudadanía"/>
    <x v="366"/>
    <s v="DAVID RIAÑO VALENCIA"/>
    <s v="NIT"/>
    <s v="899999061"/>
    <s v="BOGOTA DISTRITO CAPITAL"/>
    <s v="NO"/>
    <m/>
  </r>
  <r>
    <s v="PAG047"/>
    <s v="Pago de ordenes de pago por tipo de moneda y con medio de pago Abono en cuenta."/>
    <s v="2022-06-16 00:00:00"/>
    <s v="2-01-05-01-01-03-05"/>
    <s v="RETENCION ICA COMERCIAL SERVICIOS DEMÁS ACTIVIDADES DE SERVICIOS"/>
    <n v="169894422"/>
    <s v="7,573.00"/>
    <n v="7573"/>
    <n v="7573"/>
    <n v="784000"/>
    <s v="0,966%"/>
    <s v="13-01-01-DT"/>
    <s v="44-02-00"/>
    <n v="169894422"/>
    <n v="372322"/>
    <s v="Cédula de Ciudadanía"/>
    <x v="119"/>
    <s v="DAVID LANCHEROS ROJAS"/>
    <s v="NIT"/>
    <s v="899999061"/>
    <s v="BOGOTA DISTRITO CAPITAL"/>
    <s v="NO"/>
    <m/>
  </r>
  <r>
    <s v="PAG047"/>
    <s v="Pago de ordenes de pago por tipo de moneda y con medio de pago Abono en cuenta."/>
    <s v="2022-06-16 00:00:00"/>
    <s v="2-01-05-01-01-03-05"/>
    <s v="RETENCION ICA COMERCIAL SERVICIOS DEMÁS ACTIVIDADES DE SERVICIOS"/>
    <n v="168835622"/>
    <s v="31,345.00"/>
    <n v="31345"/>
    <n v="31345"/>
    <n v="4092000"/>
    <s v="0,766%"/>
    <s v="13-01-01-DT"/>
    <s v="44-02-00"/>
    <n v="168835622"/>
    <n v="371222"/>
    <s v="Cédula de Ciudadanía"/>
    <x v="121"/>
    <s v="GINETH BOSSA LOPEZ"/>
    <s v="NIT"/>
    <s v="899999061"/>
    <s v="BOGOTA DISTRITO CAPITAL"/>
    <s v="NO"/>
    <m/>
  </r>
  <r>
    <s v="PAG047"/>
    <s v="Pago de ordenes de pago por tipo de moneda y con medio de pago Abono en cuenta."/>
    <s v="2022-06-16 00:00:00"/>
    <s v="2-01-05-01-01-03-05"/>
    <s v="RETENCION ICA COMERCIAL SERVICIOS DEMÁS ACTIVIDADES DE SERVICIOS"/>
    <n v="169434522"/>
    <s v="39,529.00"/>
    <n v="39529"/>
    <n v="39529"/>
    <n v="4092000"/>
    <s v="0,966%"/>
    <s v="13-01-01-DT"/>
    <s v="44-02-00"/>
    <n v="169434522"/>
    <n v="373122"/>
    <s v="Cédula de Ciudadanía"/>
    <x v="420"/>
    <s v="JOHN HURTADO MARIN"/>
    <s v="NIT"/>
    <s v="899999061"/>
    <s v="BOGOTA DISTRITO CAPITAL"/>
    <s v="NO"/>
    <m/>
  </r>
  <r>
    <s v="EPG134"/>
    <s v="Registrar Reintegro Presupuestal de Gasto"/>
    <s v="2022-06-16 00:00:00"/>
    <s v="2-01-05-01-01-03-05"/>
    <s v="RETENCION ICA COMERCIAL SERVICIOS DEMÁS ACTIVIDADES DE SERVICIOS"/>
    <n v="4222"/>
    <s v="-1,049.00"/>
    <n v="-1049"/>
    <n v="-1049"/>
    <m/>
    <m/>
    <s v="13-01-01-DT"/>
    <s v="44-02-00"/>
    <m/>
    <m/>
    <m/>
    <x v="281"/>
    <s v="DAVID VILLEGAS BERNAL"/>
    <s v="NIT"/>
    <s v="899999061"/>
    <s v="BOGOTA DISTRITO CAPITAL"/>
    <s v="NO"/>
    <m/>
  </r>
  <r>
    <s v="EPG134"/>
    <s v="Registrar Reintegro Presupuestal de Gasto"/>
    <s v="2022-06-16 00:00:00"/>
    <s v="2-01-05-01-01-03-05"/>
    <s v="RETENCION ICA COMERCIAL SERVICIOS DEMÁS ACTIVIDADES DE SERVICIOS"/>
    <n v="4122"/>
    <s v="-125.00"/>
    <n v="-125"/>
    <n v="-125"/>
    <m/>
    <m/>
    <s v="13-01-01-DT"/>
    <s v="44-02-00"/>
    <m/>
    <m/>
    <m/>
    <x v="430"/>
    <m/>
    <s v="NIT"/>
    <s v="899999061"/>
    <s v="BOGOTA DISTRITO CAPITAL"/>
    <s v="NO"/>
    <m/>
  </r>
  <r>
    <s v="EPG137"/>
    <s v="Anular un Reintegro presupuestal de gasto"/>
    <s v="2022-06-16 00:00:00"/>
    <s v="2-01-05-01-01-03-05"/>
    <s v="RETENCION ICA COMERCIAL SERVICIOS DEMÁS ACTIVIDADES DE SERVICIOS"/>
    <n v="4122"/>
    <s v="125.00"/>
    <n v="125"/>
    <n v="125"/>
    <m/>
    <m/>
    <s v="13-01-01-DT"/>
    <s v="44-02-00"/>
    <m/>
    <m/>
    <m/>
    <x v="430"/>
    <m/>
    <s v="NIT"/>
    <s v="899999061"/>
    <s v="BOGOTA DISTRITO CAPITAL"/>
    <s v="NO"/>
    <m/>
  </r>
  <r>
    <s v="EPG137"/>
    <s v="Anular un Reintegro presupuestal de gasto"/>
    <s v="2022-06-16 00:00:00"/>
    <s v="2-01-05-01-01-03-05"/>
    <s v="RETENCION ICA COMERCIAL SERVICIOS DEMÁS ACTIVIDADES DE SERVICIOS"/>
    <n v="4222"/>
    <s v="1,049.00"/>
    <n v="1049"/>
    <n v="1049"/>
    <m/>
    <m/>
    <s v="13-01-01-DT"/>
    <s v="44-02-00"/>
    <m/>
    <m/>
    <m/>
    <x v="281"/>
    <s v="DAVID VILLEGAS BERNAL"/>
    <s v="NIT"/>
    <s v="899999061"/>
    <s v="BOGOTA DISTRITO CAPITAL"/>
    <s v="NO"/>
    <m/>
  </r>
  <r>
    <s v="PAG047"/>
    <s v="Pago de ordenes de pago por tipo de moneda y con medio de pago Abono en cuenta."/>
    <s v="2022-06-16 00:00:00"/>
    <s v="2-01-05-01-01-03-05"/>
    <s v="RETENCION ICA COMERCIAL SERVICIOS DEMÁS ACTIVIDADES DE SERVICIOS"/>
    <n v="169856522"/>
    <s v="49,527.00"/>
    <n v="49527"/>
    <n v="49527"/>
    <n v="5127000"/>
    <s v="0,966%"/>
    <s v="13-01-01-DT"/>
    <s v="44-02-00"/>
    <n v="169856522"/>
    <n v="372822"/>
    <s v="Cédula de Ciudadanía"/>
    <x v="241"/>
    <s v="GINA MONTOYA CRUZ"/>
    <s v="NIT"/>
    <s v="899999061"/>
    <s v="BOGOTA DISTRITO CAPITAL"/>
    <s v="NO"/>
    <m/>
  </r>
  <r>
    <s v="PAG047"/>
    <s v="Pago de ordenes de pago por tipo de moneda y con medio de pago Abono en cuenta."/>
    <s v="2022-06-16 00:00:00"/>
    <s v="2-01-05-01-01-03-05"/>
    <s v="RETENCION ICA COMERCIAL SERVICIOS DEMÁS ACTIVIDADES DE SERVICIOS"/>
    <n v="167728422"/>
    <s v="74,112.00"/>
    <n v="74112"/>
    <n v="74112"/>
    <n v="7672000"/>
    <s v="0,966%"/>
    <s v="13-01-01-DT"/>
    <s v="44-02-00"/>
    <n v="167728422"/>
    <n v="369922"/>
    <s v="Cédula de Ciudadanía"/>
    <x v="258"/>
    <s v="KATERINA TINJACA URIZA"/>
    <s v="NIT"/>
    <s v="899999061"/>
    <s v="BOGOTA DISTRITO CAPITAL"/>
    <s v="NO"/>
    <m/>
  </r>
  <r>
    <s v="PAG047"/>
    <s v="Pago de ordenes de pago por tipo de moneda y con medio de pago Abono en cuenta."/>
    <s v="2022-06-16 00:00:00"/>
    <s v="2-01-05-01-01-03-05"/>
    <s v="RETENCION ICA COMERCIAL SERVICIOS DEMÁS ACTIVIDADES DE SERVICIOS"/>
    <n v="169433822"/>
    <s v="23,509.00"/>
    <n v="23509"/>
    <n v="23509"/>
    <n v="3069000"/>
    <s v="0,766%"/>
    <s v="13-01-01-DT"/>
    <s v="44-02-00"/>
    <n v="169433822"/>
    <n v="372022"/>
    <s v="Cédula de Ciudadanía"/>
    <x v="259"/>
    <s v="JOSE HURTADO ALVAREZ"/>
    <s v="NIT"/>
    <s v="899999061"/>
    <s v="BOGOTA DISTRITO CAPITAL"/>
    <s v="NO"/>
    <m/>
  </r>
  <r>
    <s v="PAG047"/>
    <s v="Pago de ordenes de pago por tipo de moneda y con medio de pago Abono en cuenta."/>
    <s v="2022-06-16 00:00:00"/>
    <s v="2-01-05-01-01-03-05"/>
    <s v="RETENCION ICA COMERCIAL SERVICIOS DEMÁS ACTIVIDADES DE SERVICIOS"/>
    <n v="169182222"/>
    <s v="58,768.00"/>
    <n v="58768"/>
    <n v="58768"/>
    <n v="7672000"/>
    <s v="0,766%"/>
    <s v="13-01-01-DT"/>
    <s v="44-02-00"/>
    <n v="169182222"/>
    <n v="370622"/>
    <s v="Cédula de Ciudadanía"/>
    <x v="230"/>
    <s v="WILLIAM GUERRERO RODRÍGUEZ"/>
    <s v="NIT"/>
    <s v="899999061"/>
    <s v="BOGOTA DISTRITO CAPITAL"/>
    <s v="NO"/>
    <m/>
  </r>
  <r>
    <s v="PAG047"/>
    <s v="Pago de ordenes de pago por tipo de moneda y con medio de pago Abono en cuenta."/>
    <s v="2022-06-16 00:00:00"/>
    <s v="2-01-05-01-01-03-05"/>
    <s v="RETENCION ICA COMERCIAL SERVICIOS DEMÁS ACTIVIDADES DE SERVICIOS"/>
    <n v="169906722"/>
    <s v="49,527.00"/>
    <n v="49527"/>
    <n v="49527"/>
    <n v="5127000"/>
    <s v="0,966%"/>
    <s v="13-01-01-DT"/>
    <s v="44-02-00"/>
    <n v="169906722"/>
    <n v="373022"/>
    <s v="Cédula de Ciudadanía"/>
    <x v="370"/>
    <s v="JULIÁN VIVAS BANGUERA"/>
    <s v="NIT"/>
    <s v="899999061"/>
    <s v="BOGOTA DISTRITO CAPITAL"/>
    <s v="NO"/>
    <m/>
  </r>
  <r>
    <s v="EPG137"/>
    <s v="Anular un Reintegro presupuestal de gasto"/>
    <s v="2022-06-16 00:00:00"/>
    <s v="2-01-05-01-01-03-05"/>
    <s v="RETENCION ICA COMERCIAL SERVICIOS DEMÁS ACTIVIDADES DE SERVICIOS"/>
    <n v="3922"/>
    <s v="2,325.00"/>
    <n v="2325"/>
    <n v="2325"/>
    <m/>
    <m/>
    <s v="13-01-01-DT"/>
    <s v="44-02-00"/>
    <m/>
    <m/>
    <m/>
    <x v="430"/>
    <m/>
    <s v="NIT"/>
    <s v="899999061"/>
    <s v="BOGOTA DISTRITO CAPITAL"/>
    <s v="NO"/>
    <m/>
  </r>
  <r>
    <s v="PAG047"/>
    <s v="Pago de ordenes de pago por tipo de moneda y con medio de pago Abono en cuenta."/>
    <s v="2022-06-16 00:00:00"/>
    <s v="2-01-05-01-01-03-05"/>
    <s v="RETENCION ICA COMERCIAL SERVICIOS DEMÁS ACTIVIDADES DE SERVICIOS"/>
    <n v="169439922"/>
    <s v="93,451.00"/>
    <n v="93451"/>
    <n v="93451"/>
    <n v="9674000"/>
    <s v="0,966%"/>
    <s v="13-01-01-DT"/>
    <s v="44-02-00"/>
    <n v="169439922"/>
    <n v="372922"/>
    <s v="Cédula de Ciudadanía"/>
    <x v="270"/>
    <s v="LEONARDO GOMEZ DIAZ"/>
    <s v="NIT"/>
    <s v="899999061"/>
    <s v="BOGOTA DISTRITO CAPITAL"/>
    <s v="NO"/>
    <m/>
  </r>
  <r>
    <s v="PAG047"/>
    <s v="Pago de ordenes de pago por tipo de moneda y con medio de pago Abono en cuenta."/>
    <s v="2022-06-17 00:00:00"/>
    <s v="2-01-05-01-01-02-04"/>
    <s v="RETENCION ICA COMERCIAL DEMÁS ACTIVIDADES COMERCIALES"/>
    <n v="171122022"/>
    <s v="168,658.00"/>
    <n v="168658"/>
    <n v="168658"/>
    <n v="15277000"/>
    <s v="1,104%"/>
    <s v="13-01-01-DT"/>
    <s v="44-02-00"/>
    <n v="171122022"/>
    <n v="379122"/>
    <s v="NIT"/>
    <x v="424"/>
    <s v="MICROHOME SAS"/>
    <s v="NIT"/>
    <s v="899999061"/>
    <s v="BOGOTA DISTRITO CAPITAL"/>
    <s v="NO"/>
    <m/>
  </r>
  <r>
    <s v="PAG047"/>
    <s v="Pago de ordenes de pago por tipo de moneda y con medio de pago Abono en cuenta."/>
    <s v="2022-06-17 00:00:00"/>
    <s v="2-01-05-01-01-03-02"/>
    <s v="RETENCION ICA COMERCIAL SERVICIOS CONSULTORÍA PROFESIONAL SERVICIOS PRESTADOS POR CONTRATISTAS DE CONSTRUCCIÓN, CONSTRUCTORES Y URBANIZADORES Y PRESENTACIÓN DE PELÍCULAS EN SALAS DE CINE"/>
    <n v="170485422"/>
    <s v="9,671.00"/>
    <n v="9671"/>
    <n v="9671"/>
    <n v="1401662"/>
    <s v="0,690%"/>
    <s v="13-01-01-DT"/>
    <s v="44-02-00"/>
    <n v="170485422"/>
    <n v="375922"/>
    <s v="NIT"/>
    <x v="252"/>
    <s v="OTIS ELEVATOR COMPANY COLOMBIA S A S"/>
    <s v="NIT"/>
    <s v="899999061"/>
    <s v="BOGOTA DISTRITO CAPITAL"/>
    <s v="NO"/>
    <m/>
  </r>
  <r>
    <s v="PAG047"/>
    <s v="Pago de ordenes de pago por tipo de moneda y con medio de pago Abono en cuenta."/>
    <s v="2022-06-17 00:00:00"/>
    <s v="2-01-05-01-01-03-05"/>
    <s v="RETENCION ICA COMERCIAL SERVICIOS DEMÁS ACTIVIDADES DE SERVICIOS"/>
    <n v="170849822"/>
    <s v="58,768.00"/>
    <n v="58768"/>
    <n v="58768"/>
    <n v="7672000"/>
    <s v="0,766%"/>
    <s v="13-01-01-DT"/>
    <s v="44-02-00"/>
    <n v="170849822"/>
    <n v="374522"/>
    <s v="Cédula de Ciudadanía"/>
    <x v="152"/>
    <s v="LENIN MONAK SALINAS"/>
    <s v="NIT"/>
    <s v="899999061"/>
    <s v="BOGOTA DISTRITO CAPITAL"/>
    <s v="NO"/>
    <m/>
  </r>
  <r>
    <s v="PAG047"/>
    <s v="Pago de ordenes de pago por tipo de moneda y con medio de pago Abono en cuenta."/>
    <s v="2022-06-17 00:00:00"/>
    <s v="2-01-05-01-01-03-05"/>
    <s v="RETENCION ICA COMERCIAL SERVICIOS DEMÁS ACTIVIDADES DE SERVICIOS"/>
    <n v="170263422"/>
    <s v="31,345.00"/>
    <n v="31345"/>
    <n v="31345"/>
    <n v="4092000"/>
    <s v="0,766%"/>
    <s v="13-01-01-DT"/>
    <s v="44-02-00"/>
    <n v="170263422"/>
    <n v="374922"/>
    <s v="Cédula de Ciudadanía"/>
    <x v="257"/>
    <s v="LILIANI BARRETO LUGO"/>
    <s v="NIT"/>
    <s v="899999061"/>
    <s v="BOGOTA DISTRITO CAPITAL"/>
    <s v="NO"/>
    <m/>
  </r>
  <r>
    <s v="PAG047"/>
    <s v="Pago de ordenes de pago por tipo de moneda y con medio de pago Abono en cuenta."/>
    <s v="2022-06-17 00:00:00"/>
    <s v="2-01-05-01-01-03-05"/>
    <s v="RETENCION ICA COMERCIAL SERVICIOS DEMÁS ACTIVIDADES DE SERVICIOS"/>
    <n v="170272022"/>
    <s v="23,562.00"/>
    <n v="23562"/>
    <n v="23562"/>
    <n v="3076000"/>
    <s v="0,766%"/>
    <s v="13-01-01-DT"/>
    <s v="44-02-00"/>
    <n v="170272022"/>
    <n v="372122"/>
    <s v="Cédula de Ciudadanía"/>
    <x v="337"/>
    <s v="ANDREA MONTENEGRO MORAN"/>
    <s v="NIT"/>
    <s v="899999061"/>
    <s v="BOGOTA DISTRITO CAPITAL"/>
    <s v="NO"/>
    <m/>
  </r>
  <r>
    <s v="PAG047"/>
    <s v="Pago de ordenes de pago por tipo de moneda y con medio de pago Abono en cuenta."/>
    <s v="2022-06-17 00:00:00"/>
    <s v="2-01-05-01-01-03-05"/>
    <s v="RETENCION ICA COMERCIAL SERVICIOS DEMÁS ACTIVIDADES DE SERVICIOS"/>
    <n v="170899522"/>
    <s v="59,293.00"/>
    <n v="59293"/>
    <n v="59293"/>
    <n v="6138000"/>
    <s v="0,966%"/>
    <s v="13-01-01-DT"/>
    <s v="44-02-00"/>
    <n v="170899522"/>
    <n v="375622"/>
    <s v="Cédula de Ciudadanía"/>
    <x v="183"/>
    <s v="LUCY LIBREROS BUITRAGO"/>
    <s v="NIT"/>
    <s v="899999061"/>
    <s v="BOGOTA DISTRITO CAPITAL"/>
    <s v="NO"/>
    <m/>
  </r>
  <r>
    <s v="PAG047"/>
    <s v="Pago de ordenes de pago por tipo de moneda y con medio de pago Abono en cuenta."/>
    <s v="2022-06-17 00:00:00"/>
    <s v="2-01-05-01-01-03-05"/>
    <s v="RETENCION ICA COMERCIAL SERVICIOS DEMÁS ACTIVIDADES DE SERVICIOS"/>
    <n v="170780022"/>
    <s v="21,745.00"/>
    <n v="21745"/>
    <n v="21745"/>
    <n v="2251000"/>
    <s v="0,966%"/>
    <s v="13-01-01-DT"/>
    <s v="44-02-00"/>
    <n v="170780022"/>
    <n v="374822"/>
    <s v="Cédula de Ciudadanía"/>
    <x v="139"/>
    <s v="ANA VALENCIA CARDONA"/>
    <s v="NIT"/>
    <s v="899999061"/>
    <s v="BOGOTA DISTRITO CAPITAL"/>
    <s v="NO"/>
    <m/>
  </r>
  <r>
    <s v="PAG047"/>
    <s v="Pago de ordenes de pago por tipo de moneda y con medio de pago Abono en cuenta."/>
    <s v="2022-06-17 00:00:00"/>
    <s v="2-01-05-01-01-03-05"/>
    <s v="RETENCION ICA COMERCIAL SERVICIOS DEMÁS ACTIVIDADES DE SERVICIOS"/>
    <n v="170295822"/>
    <s v="87,761.00"/>
    <n v="87761"/>
    <n v="87761"/>
    <n v="9085000"/>
    <s v="0,966%"/>
    <s v="13-01-01-DT"/>
    <s v="44-02-00"/>
    <n v="170295822"/>
    <n v="374222"/>
    <s v="Cédula de Ciudadanía"/>
    <x v="284"/>
    <s v="KAREN DIAZ RESTREPO"/>
    <s v="NIT"/>
    <s v="899999061"/>
    <s v="BOGOTA DISTRITO CAPITAL"/>
    <s v="NO"/>
    <m/>
  </r>
  <r>
    <s v="PAG047"/>
    <s v="Pago de ordenes de pago por tipo de moneda y con medio de pago Abono en cuenta."/>
    <s v="2022-06-17 00:00:00"/>
    <s v="2-01-05-01-01-03-05"/>
    <s v="RETENCION ICA COMERCIAL SERVICIOS DEMÁS ACTIVIDADES DE SERVICIOS"/>
    <n v="170775322"/>
    <s v="47,017.00"/>
    <n v="47017"/>
    <n v="47017"/>
    <n v="6138000"/>
    <s v="0,766%"/>
    <s v="13-01-01-DT"/>
    <s v="44-02-00"/>
    <n v="170775322"/>
    <n v="373922"/>
    <s v="Cédula de Ciudadanía"/>
    <x v="293"/>
    <s v="WILMER BAYONA PEREZ"/>
    <s v="NIT"/>
    <s v="899999061"/>
    <s v="BOGOTA DISTRITO CAPITAL"/>
    <s v="NO"/>
    <m/>
  </r>
  <r>
    <s v="PAG047"/>
    <s v="Pago de ordenes de pago por tipo de moneda y con medio de pago Abono en cuenta."/>
    <s v="2022-06-17 00:00:00"/>
    <s v="2-01-05-01-01-03-05"/>
    <s v="RETENCION ICA COMERCIAL SERVICIOS DEMÁS ACTIVIDADES DE SERVICIOS"/>
    <n v="170290022"/>
    <s v="44,324.00"/>
    <n v="44324"/>
    <n v="44324"/>
    <n v="5786399"/>
    <s v="0,766%"/>
    <s v="13-01-01-DT"/>
    <s v="44-02-00"/>
    <n v="170290022"/>
    <n v="374422"/>
    <s v="Cédula de Ciudadanía"/>
    <x v="295"/>
    <s v="HELBERTH PLAZAS MOLINA"/>
    <s v="NIT"/>
    <s v="899999061"/>
    <s v="BOGOTA DISTRITO CAPITAL"/>
    <s v="NO"/>
    <m/>
  </r>
  <r>
    <s v="PAG047"/>
    <s v="Pago de ordenes de pago por tipo de moneda y con medio de pago Abono en cuenta."/>
    <s v="2022-06-17 00:00:00"/>
    <s v="2-01-05-01-01-03-05"/>
    <s v="RETENCION ICA COMERCIAL SERVICIOS DEMÁS ACTIVIDADES DE SERVICIOS"/>
    <n v="170347822"/>
    <s v="29,386.00"/>
    <n v="29386"/>
    <n v="29386"/>
    <n v="3042000"/>
    <s v="0,966%"/>
    <s v="13-01-01-DT"/>
    <s v="44-02-00"/>
    <n v="170347822"/>
    <n v="375322"/>
    <s v="Cédula de Ciudadanía"/>
    <x v="305"/>
    <s v="MARIA CAÑON JUANIAS"/>
    <s v="NIT"/>
    <s v="899999061"/>
    <s v="BOGOTA DISTRITO CAPITAL"/>
    <s v="NO"/>
    <m/>
  </r>
  <r>
    <s v="PAG047"/>
    <s v="Pago de ordenes de pago por tipo de moneda y con medio de pago Abono en cuenta."/>
    <s v="2022-06-17 00:00:00"/>
    <s v="2-01-05-01-01-03-05"/>
    <s v="RETENCION ICA COMERCIAL SERVICIOS DEMÁS ACTIVIDADES DE SERVICIOS"/>
    <n v="170844622"/>
    <s v="58,905.00"/>
    <n v="58905"/>
    <n v="58905"/>
    <n v="7690000"/>
    <s v="0,766%"/>
    <s v="13-01-01-DT"/>
    <s v="44-02-00"/>
    <n v="170844622"/>
    <n v="374622"/>
    <s v="Cédula de Ciudadanía"/>
    <x v="392"/>
    <s v="LUSIMAR ASPRILLA MORALES"/>
    <s v="NIT"/>
    <s v="899999061"/>
    <s v="BOGOTA DISTRITO CAPITAL"/>
    <s v="NO"/>
    <m/>
  </r>
  <r>
    <s v="PAG047"/>
    <s v="Pago de ordenes de pago por tipo de moneda y con medio de pago Abono en cuenta."/>
    <s v="2022-06-17 00:00:00"/>
    <s v="2-01-05-01-01-03-05"/>
    <s v="RETENCION ICA COMERCIAL SERVICIOS DEMÁS ACTIVIDADES DE SERVICIOS"/>
    <n v="170258022"/>
    <s v="16,454.00"/>
    <n v="16454"/>
    <n v="16454"/>
    <n v="2148000"/>
    <s v="0,766%"/>
    <s v="13-01-01-DT"/>
    <s v="44-02-00"/>
    <n v="170258022"/>
    <n v="374722"/>
    <s v="Cédula de Ciudadanía"/>
    <x v="360"/>
    <s v="CRISTIAN BARRERA ROBAYO"/>
    <s v="NIT"/>
    <s v="899999061"/>
    <s v="BOGOTA DISTRITO CAPITAL"/>
    <s v="NO"/>
    <m/>
  </r>
  <r>
    <s v="PAG047"/>
    <s v="Pago de ordenes de pago por tipo de moneda y con medio de pago Abono en cuenta."/>
    <s v="2022-06-17 00:00:00"/>
    <s v="2-01-05-01-01-03-05"/>
    <s v="RETENCION ICA COMERCIAL SERVICIOS DEMÁS ACTIVIDADES DE SERVICIOS"/>
    <n v="170292122"/>
    <s v="58,905.00"/>
    <n v="58905"/>
    <n v="58905"/>
    <n v="7690000"/>
    <s v="0,766%"/>
    <s v="13-01-01-DT"/>
    <s v="44-02-00"/>
    <n v="170292122"/>
    <n v="371622"/>
    <s v="Cédula de Ciudadanía"/>
    <x v="200"/>
    <s v="ZUÑIGA IVONNE MARITZA"/>
    <s v="NIT"/>
    <s v="899999061"/>
    <s v="BOGOTA DISTRITO CAPITAL"/>
    <s v="NO"/>
    <m/>
  </r>
  <r>
    <s v="PAG047"/>
    <s v="Pago de ordenes de pago por tipo de moneda y con medio de pago Abono en cuenta."/>
    <s v="2022-06-21 00:00:00"/>
    <s v="2-01-05-01-01-03-05"/>
    <s v="RETENCION ICA COMERCIAL SERVICIOS DEMÁS ACTIVIDADES DE SERVICIOS"/>
    <n v="172915922"/>
    <s v="47,017.00"/>
    <n v="47017"/>
    <n v="47017"/>
    <n v="6138000"/>
    <s v="0,766%"/>
    <s v="13-01-01-DT"/>
    <s v="44-02-00"/>
    <n v="172915922"/>
    <n v="387722"/>
    <s v="Cédula de Ciudadanía"/>
    <x v="407"/>
    <s v="SEBASTIAN ZULETA HENRIQUEZ"/>
    <s v="NIT"/>
    <s v="899999061"/>
    <s v="BOGOTA DISTRITO CAPITAL"/>
    <s v="NO"/>
    <m/>
  </r>
  <r>
    <s v="PAG047"/>
    <s v="Pago de ordenes de pago por tipo de moneda y con medio de pago Abono en cuenta."/>
    <s v="2022-06-21 00:00:00"/>
    <s v="2-01-05-01-01-03-05"/>
    <s v="RETENCION ICA COMERCIAL SERVICIOS DEMÁS ACTIVIDADES DE SERVICIOS"/>
    <n v="172431722"/>
    <s v="86,006.00"/>
    <n v="86006"/>
    <n v="86006"/>
    <n v="11228000"/>
    <s v="0,766%"/>
    <s v="13-01-01-DT"/>
    <s v="44-02-00"/>
    <n v="172431722"/>
    <n v="385422"/>
    <s v="Cédula de Ciudadanía"/>
    <x v="435"/>
    <s v="LILIANA SALAMANCA ARAGON"/>
    <s v="NIT"/>
    <s v="899999061"/>
    <s v="BOGOTA DISTRITO CAPITAL"/>
    <s v="NO"/>
    <m/>
  </r>
  <r>
    <s v="PAG047"/>
    <s v="Pago de ordenes de pago por tipo de moneda y con medio de pago Abono en cuenta."/>
    <s v="2022-06-21 00:00:00"/>
    <s v="2-01-05-01-01-03-05"/>
    <s v="RETENCION ICA COMERCIAL SERVICIOS DEMÁS ACTIVIDADES DE SERVICIOS"/>
    <n v="172420822"/>
    <s v="70,204.00"/>
    <n v="70204"/>
    <n v="70204"/>
    <n v="9165000"/>
    <s v="0,766%"/>
    <s v="13-01-01-DT"/>
    <s v="44-02-00"/>
    <n v="172420822"/>
    <n v="385022"/>
    <s v="Cédula de Ciudadanía"/>
    <x v="391"/>
    <s v="MARIA GOMEZ RINCON"/>
    <s v="NIT"/>
    <s v="899999061"/>
    <s v="BOGOTA DISTRITO CAPITAL"/>
    <s v="NO"/>
    <m/>
  </r>
  <r>
    <s v="PAG047"/>
    <s v="Pago de ordenes de pago por tipo de moneda y con medio de pago Abono en cuenta."/>
    <s v="2022-06-21 00:00:00"/>
    <s v="2-01-05-01-01-03-05"/>
    <s v="RETENCION ICA COMERCIAL SERVICIOS DEMÁS ACTIVIDADES DE SERVICIOS"/>
    <n v="172383222"/>
    <s v="86,006.00"/>
    <n v="86006"/>
    <n v="86006"/>
    <n v="11228000"/>
    <s v="0,766%"/>
    <s v="13-01-01-DT"/>
    <s v="44-02-00"/>
    <n v="172383222"/>
    <n v="385222"/>
    <s v="Cédula de Ciudadanía"/>
    <x v="435"/>
    <s v="LILIANA SALAMANCA ARAGON"/>
    <s v="NIT"/>
    <s v="899999061"/>
    <s v="BOGOTA DISTRITO CAPITAL"/>
    <s v="NO"/>
    <m/>
  </r>
  <r>
    <s v="PAG047"/>
    <s v="Pago de ordenes de pago por tipo de moneda y con medio de pago Abono en cuenta."/>
    <s v="2022-06-21 00:00:00"/>
    <s v="2-01-05-01-01-03-05"/>
    <s v="RETENCION ICA COMERCIAL SERVICIOS DEMÁS ACTIVIDADES DE SERVICIOS"/>
    <n v="172390822"/>
    <s v="58,905.00"/>
    <n v="58905"/>
    <n v="58905"/>
    <n v="7690000"/>
    <s v="0,766%"/>
    <s v="13-01-01-DT"/>
    <s v="44-02-00"/>
    <n v="172390822"/>
    <n v="386222"/>
    <s v="Cédula de Ciudadanía"/>
    <x v="380"/>
    <s v="MARLY MOLINA ALVAREZ"/>
    <s v="NIT"/>
    <s v="899999061"/>
    <s v="BOGOTA DISTRITO CAPITAL"/>
    <s v="NO"/>
    <m/>
  </r>
  <r>
    <s v="PAG047"/>
    <s v="Pago de ordenes de pago por tipo de moneda y con medio de pago Abono en cuenta."/>
    <s v="2022-06-21 00:00:00"/>
    <s v="2-01-05-01-01-03-05"/>
    <s v="RETENCION ICA COMERCIAL SERVICIOS DEMÁS ACTIVIDADES DE SERVICIOS"/>
    <n v="172488622"/>
    <s v="3,922.00"/>
    <n v="3922"/>
    <n v="3922"/>
    <n v="512000"/>
    <s v="0,766%"/>
    <s v="13-01-01-DT"/>
    <s v="44-02-00"/>
    <n v="172488622"/>
    <n v="386722"/>
    <s v="Cédula de Ciudadanía"/>
    <x v="364"/>
    <s v="NANCY MACIAS AYALA"/>
    <s v="NIT"/>
    <s v="899999061"/>
    <s v="BOGOTA DISTRITO CAPITAL"/>
    <s v="NO"/>
    <m/>
  </r>
  <r>
    <s v="PAG047"/>
    <s v="Pago de ordenes de pago por tipo de moneda y con medio de pago Abono en cuenta."/>
    <s v="2022-06-21 00:00:00"/>
    <s v="2-01-05-01-01-03-05"/>
    <s v="RETENCION ICA COMERCIAL SERVICIOS DEMÁS ACTIVIDADES DE SERVICIOS"/>
    <n v="172914222"/>
    <s v="29,647.00"/>
    <n v="29647"/>
    <n v="29647"/>
    <n v="3069000"/>
    <s v="0,966%"/>
    <s v="13-01-01-DT"/>
    <s v="44-02-00"/>
    <n v="172914222"/>
    <n v="387822"/>
    <s v="Cédula de Ciudadanía"/>
    <x v="76"/>
    <s v="DANIEL GONZALEZ CONTRERAS"/>
    <s v="NIT"/>
    <s v="899999061"/>
    <s v="BOGOTA DISTRITO CAPITAL"/>
    <s v="NO"/>
    <m/>
  </r>
  <r>
    <s v="PAG047"/>
    <s v="Pago de ordenes de pago por tipo de moneda y con medio de pago Abono en cuenta."/>
    <s v="2022-06-21 00:00:00"/>
    <s v="2-01-05-01-01-03-05"/>
    <s v="RETENCION ICA COMERCIAL SERVICIOS DEMÁS ACTIVIDADES DE SERVICIOS"/>
    <n v="172469722"/>
    <s v="49,411.00"/>
    <n v="49411"/>
    <n v="49411"/>
    <n v="5115000"/>
    <s v="0,966%"/>
    <s v="13-01-01-DT"/>
    <s v="44-02-00"/>
    <n v="172469722"/>
    <n v="385522"/>
    <s v="Cédula de Ciudadanía"/>
    <x v="290"/>
    <s v="ANGELICA LATORRE CORONADO"/>
    <s v="NIT"/>
    <s v="899999061"/>
    <s v="BOGOTA DISTRITO CAPITAL"/>
    <s v="NO"/>
    <m/>
  </r>
  <r>
    <s v="PAG047"/>
    <s v="Pago de ordenes de pago por tipo de moneda y con medio de pago Abono en cuenta."/>
    <s v="2022-06-21 00:00:00"/>
    <s v="2-01-05-01-01-03-05"/>
    <s v="RETENCION ICA COMERCIAL SERVICIOS DEMÁS ACTIVIDADES DE SERVICIOS"/>
    <n v="171900422"/>
    <s v="16,454.00"/>
    <n v="16454"/>
    <n v="16454"/>
    <n v="2148000"/>
    <s v="0,766%"/>
    <s v="13-01-01-DT"/>
    <s v="44-02-00"/>
    <n v="171900422"/>
    <n v="379722"/>
    <s v="Cédula de Ciudadanía"/>
    <x v="261"/>
    <s v="SILVIA MEJIA MARTINEZ"/>
    <s v="NIT"/>
    <s v="899999061"/>
    <s v="BOGOTA DISTRITO CAPITAL"/>
    <s v="NO"/>
    <m/>
  </r>
  <r>
    <s v="PAG047"/>
    <s v="Pago de ordenes de pago por tipo de moneda y con medio de pago Abono en cuenta."/>
    <s v="2022-06-21 00:00:00"/>
    <s v="2-01-05-01-01-03-05"/>
    <s v="RETENCION ICA COMERCIAL SERVICIOS DEMÁS ACTIVIDADES DE SERVICIOS"/>
    <n v="172889822"/>
    <s v="74,285.00"/>
    <n v="74285"/>
    <n v="74285"/>
    <n v="7690000"/>
    <s v="0,966%"/>
    <s v="13-01-01-DT"/>
    <s v="44-02-00"/>
    <n v="172889822"/>
    <n v="386522"/>
    <s v="Cédula de Ciudadanía"/>
    <x v="279"/>
    <s v="LIDA PAZ LABIO"/>
    <s v="NIT"/>
    <s v="899999061"/>
    <s v="BOGOTA DISTRITO CAPITAL"/>
    <s v="NO"/>
    <m/>
  </r>
  <r>
    <s v="PAG047"/>
    <s v="Pago de ordenes de pago por tipo de moneda y con medio de pago Abono en cuenta."/>
    <s v="2022-06-21 00:00:00"/>
    <s v="2-01-05-01-01-03-05"/>
    <s v="RETENCION ICA COMERCIAL SERVICIOS DEMÁS ACTIVIDADES DE SERVICIOS"/>
    <n v="172380522"/>
    <s v="47,017.00"/>
    <n v="47017"/>
    <n v="47017"/>
    <n v="6138000"/>
    <s v="0,766%"/>
    <s v="13-01-01-DT"/>
    <s v="44-02-00"/>
    <n v="172380522"/>
    <n v="384922"/>
    <s v="Cédula de Ciudadanía"/>
    <x v="177"/>
    <s v="DIANA ROA POLANCO"/>
    <s v="NIT"/>
    <s v="899999061"/>
    <s v="BOGOTA DISTRITO CAPITAL"/>
    <s v="NO"/>
    <m/>
  </r>
  <r>
    <s v="PAG047"/>
    <s v="Pago de ordenes de pago por tipo de moneda y con medio de pago Abono en cuenta."/>
    <s v="2022-06-21 00:00:00"/>
    <s v="2-01-05-01-01-03-05"/>
    <s v="RETENCION ICA COMERCIAL SERVICIOS DEMÁS ACTIVIDADES DE SERVICIOS"/>
    <n v="172387222"/>
    <s v="58,768.00"/>
    <n v="58768"/>
    <n v="58768"/>
    <n v="7672000"/>
    <s v="0,766%"/>
    <s v="13-01-01-DT"/>
    <s v="44-02-00"/>
    <n v="172387222"/>
    <n v="366322"/>
    <s v="Cédula de Ciudadanía"/>
    <x v="221"/>
    <s v="IVAN TABORDA LEON"/>
    <s v="NIT"/>
    <s v="899999061"/>
    <s v="BOGOTA DISTRITO CAPITAL"/>
    <s v="NO"/>
    <m/>
  </r>
  <r>
    <s v="PAG047"/>
    <s v="Pago de ordenes de pago por tipo de moneda y con medio de pago Abono en cuenta."/>
    <s v="2022-06-21 00:00:00"/>
    <s v="2-01-05-01-01-03-05"/>
    <s v="RETENCION ICA COMERCIAL SERVICIOS DEMÁS ACTIVIDADES DE SERVICIOS"/>
    <n v="172459722"/>
    <s v="39,181.00"/>
    <n v="39181"/>
    <n v="39181"/>
    <n v="5115000"/>
    <s v="0,766%"/>
    <s v="13-01-01-DT"/>
    <s v="44-02-00"/>
    <n v="172459722"/>
    <n v="385122"/>
    <s v="Cédula de Ciudadanía"/>
    <x v="438"/>
    <s v="INGRID MOWERMAN OCAMPO"/>
    <s v="NIT"/>
    <s v="899999061"/>
    <s v="BOGOTA DISTRITO CAPITAL"/>
    <s v="NO"/>
    <m/>
  </r>
  <r>
    <s v="PAG047"/>
    <s v="Pago de ordenes de pago por tipo de moneda y con medio de pago Abono en cuenta."/>
    <s v="2022-06-21 00:00:00"/>
    <s v="2-01-05-01-01-03-05"/>
    <s v="RETENCION ICA COMERCIAL SERVICIOS DEMÁS ACTIVIDADES DE SERVICIOS"/>
    <n v="172935522"/>
    <s v="7,544.00"/>
    <n v="7544"/>
    <n v="7544"/>
    <n v="781000"/>
    <s v="0,966%"/>
    <s v="13-01-01-DT"/>
    <s v="44-02-00"/>
    <n v="172935522"/>
    <n v="387922"/>
    <s v="Cédula de Ciudadanía"/>
    <x v="351"/>
    <s v="LAURA ZAMBRANO MONROY"/>
    <s v="NIT"/>
    <s v="899999061"/>
    <s v="BOGOTA DISTRITO CAPITAL"/>
    <s v="NO"/>
    <m/>
  </r>
  <r>
    <s v="PAG047"/>
    <s v="Pago de ordenes de pago por tipo de moneda y con medio de pago Abono en cuenta."/>
    <s v="2022-06-21 00:00:00"/>
    <s v="2-01-05-01-01-03-05"/>
    <s v="RETENCION ICA COMERCIAL SERVICIOS DEMÁS ACTIVIDADES DE SERVICIOS"/>
    <n v="172228122"/>
    <s v="84,898.00"/>
    <n v="84898"/>
    <n v="84898"/>
    <n v="7690000"/>
    <s v="1,104%"/>
    <s v="13-01-01-DT"/>
    <s v="44-02-00"/>
    <n v="172228122"/>
    <n v="379422"/>
    <s v="Cédula de Ciudadanía"/>
    <x v="401"/>
    <s v="PEDRO VEGA REYES"/>
    <s v="NIT"/>
    <s v="899999061"/>
    <s v="BOGOTA DISTRITO CAPITAL"/>
    <s v="NO"/>
    <m/>
  </r>
  <r>
    <s v="PAG047"/>
    <s v="Pago de ordenes de pago por tipo de moneda y con medio de pago Abono en cuenta."/>
    <s v="2022-06-22 00:00:00"/>
    <s v="2-01-05-01-01-03-05"/>
    <s v="RETENCION ICA COMERCIAL SERVICIOS DEMÁS ACTIVIDADES DE SERVICIOS"/>
    <n v="173808322"/>
    <s v="38,836.00"/>
    <n v="38836"/>
    <n v="38836"/>
    <n v="5070000"/>
    <s v="0,766%"/>
    <s v="13-01-01-DT"/>
    <s v="44-02-00"/>
    <n v="173808322"/>
    <n v="389422"/>
    <s v="Cédula de Ciudadanía"/>
    <x v="247"/>
    <s v="JOHANNA TORRES PEDRAZA"/>
    <s v="NIT"/>
    <s v="899999061"/>
    <s v="BOGOTA DISTRITO CAPITAL"/>
    <s v="NO"/>
    <m/>
  </r>
  <r>
    <s v="PAG047"/>
    <s v="Pago de ordenes de pago por tipo de moneda y con medio de pago Abono en cuenta."/>
    <s v="2022-06-22 00:00:00"/>
    <s v="2-01-05-01-01-03-05"/>
    <s v="RETENCION ICA COMERCIAL SERVICIOS DEMÁS ACTIVIDADES DE SERVICIOS"/>
    <n v="173685122"/>
    <s v="15,809.00"/>
    <n v="15809"/>
    <n v="15809"/>
    <n v="1432000"/>
    <s v="1,104%"/>
    <s v="13-01-01-DT"/>
    <s v="44-02-00"/>
    <n v="173685122"/>
    <n v="388422"/>
    <s v="Cédula de Ciudadanía"/>
    <x v="448"/>
    <s v="CRISTIAN SANDOVAL PUENTES"/>
    <s v="NIT"/>
    <s v="899999061"/>
    <s v="BOGOTA DISTRITO CAPITAL"/>
    <s v="NO"/>
    <m/>
  </r>
  <r>
    <s v="PAG047"/>
    <s v="Pago de ordenes de pago por tipo de moneda y con medio de pago Abono en cuenta."/>
    <s v="2022-06-22 00:00:00"/>
    <s v="2-01-05-01-01-03-05"/>
    <s v="RETENCION ICA COMERCIAL SERVICIOS DEMÁS ACTIVIDADES DE SERVICIOS"/>
    <n v="173621722"/>
    <s v="59,428.00"/>
    <n v="59428"/>
    <n v="59428"/>
    <n v="6152000"/>
    <s v="0,966%"/>
    <s v="13-01-01-DT"/>
    <s v="44-02-00"/>
    <n v="173621722"/>
    <n v="388522"/>
    <s v="Cédula de Ciudadanía"/>
    <x v="27"/>
    <s v="JOSUE JARAMILLO FLOREZ"/>
    <s v="NIT"/>
    <s v="899999061"/>
    <s v="BOGOTA DISTRITO CAPITAL"/>
    <s v="NO"/>
    <m/>
  </r>
  <r>
    <s v="PAG047"/>
    <s v="Pago de ordenes de pago por tipo de moneda y con medio de pago Abono en cuenta."/>
    <s v="2022-06-22 00:00:00"/>
    <s v="2-01-05-01-01-03-05"/>
    <s v="RETENCION ICA COMERCIAL SERVICIOS DEMÁS ACTIVIDADES DE SERVICIOS"/>
    <n v="174167722"/>
    <s v="58,254.00"/>
    <n v="58254"/>
    <n v="58254"/>
    <n v="7605000"/>
    <s v="0,766%"/>
    <s v="13-01-01-DT"/>
    <s v="44-02-00"/>
    <n v="174167722"/>
    <n v="339122"/>
    <s v="Cédula de Ciudadanía"/>
    <x v="397"/>
    <s v="MARCELA RIVERA OSPINA"/>
    <s v="NIT"/>
    <s v="899999061"/>
    <s v="BOGOTA DISTRITO CAPITAL"/>
    <s v="NO"/>
    <m/>
  </r>
  <r>
    <s v="PAG047"/>
    <s v="Pago de ordenes de pago por tipo de moneda y con medio de pago Abono en cuenta."/>
    <s v="2022-06-22 00:00:00"/>
    <s v="2-01-05-01-01-03-05"/>
    <s v="RETENCION ICA COMERCIAL SERVICIOS DEMÁS ACTIVIDADES DE SERVICIOS"/>
    <n v="173666322"/>
    <s v="134,747.00"/>
    <n v="134747"/>
    <n v="134747"/>
    <n v="17591000"/>
    <s v="0,766%"/>
    <s v="13-01-01-DT"/>
    <s v="44-02-00"/>
    <n v="173666322"/>
    <n v="368722"/>
    <s v="Cédula de Ciudadanía"/>
    <x v="422"/>
    <s v="LILIANA URIBE TIRADO"/>
    <s v="NIT"/>
    <s v="899999061"/>
    <s v="BOGOTA DISTRITO CAPITAL"/>
    <s v="NO"/>
    <m/>
  </r>
  <r>
    <s v="PAG047"/>
    <s v="Pago de ordenes de pago por tipo de moneda y con medio de pago Abono en cuenta."/>
    <s v="2022-06-22 00:00:00"/>
    <s v="2-01-05-01-01-03-05"/>
    <s v="RETENCION ICA COMERCIAL SERVICIOS DEMÁS ACTIVIDADES DE SERVICIOS"/>
    <n v="173528422"/>
    <s v="69,591.00"/>
    <n v="69591"/>
    <n v="69591"/>
    <n v="9085000"/>
    <s v="0,766%"/>
    <s v="13-01-01-DT"/>
    <s v="44-02-00"/>
    <n v="173528422"/>
    <n v="388022"/>
    <s v="Cédula de Ciudadanía"/>
    <x v="361"/>
    <s v="YULIANA VELEZ GUZMAN"/>
    <s v="NIT"/>
    <s v="899999061"/>
    <s v="BOGOTA DISTRITO CAPITAL"/>
    <s v="NO"/>
    <m/>
  </r>
  <r>
    <s v="PAG047"/>
    <s v="Pago de ordenes de pago por tipo de moneda y con medio de pago Abono en cuenta."/>
    <s v="2022-06-23 00:00:00"/>
    <s v="2-01-05-01-01-03-05"/>
    <s v="RETENCION ICA COMERCIAL SERVICIOS DEMÁS ACTIVIDADES DE SERVICIOS"/>
    <n v="174869222"/>
    <s v="49,411.00"/>
    <n v="49411"/>
    <n v="49411"/>
    <n v="5115000"/>
    <s v="0,966%"/>
    <s v="13-01-01-DT"/>
    <s v="44-02-00"/>
    <n v="174869222"/>
    <n v="394422"/>
    <s v="Cédula de Ciudadanía"/>
    <x v="382"/>
    <s v="JORGE GUACA TORRES"/>
    <s v="NIT"/>
    <s v="899999061"/>
    <s v="BOGOTA DISTRITO CAPITAL"/>
    <s v="NO"/>
    <m/>
  </r>
  <r>
    <s v="PAG047"/>
    <s v="Pago de ordenes de pago por tipo de moneda y con medio de pago Abono en cuenta."/>
    <s v="2022-06-23 00:00:00"/>
    <s v="2-01-05-01-01-03-05"/>
    <s v="RETENCION ICA COMERCIAL SERVICIOS DEMÁS ACTIVIDADES DE SERVICIOS"/>
    <n v="174940622"/>
    <s v="29,386.00"/>
    <n v="29386"/>
    <n v="29386"/>
    <n v="3042000"/>
    <s v="0,966%"/>
    <s v="13-01-01-DT"/>
    <s v="44-02-00"/>
    <n v="174940622"/>
    <n v="394122"/>
    <s v="Cédula de Ciudadanía"/>
    <x v="305"/>
    <s v="MARIA CAÑON JUANIAS"/>
    <s v="NIT"/>
    <s v="899999061"/>
    <s v="BOGOTA DISTRITO CAPITAL"/>
    <s v="NO"/>
    <m/>
  </r>
  <r>
    <s v="PAG047"/>
    <s v="Pago de ordenes de pago por tipo de moneda y con medio de pago Abono en cuenta."/>
    <s v="2022-06-23 00:00:00"/>
    <s v="2-01-05-01-01-03-05"/>
    <s v="RETENCION ICA COMERCIAL SERVICIOS DEMÁS ACTIVIDADES DE SERVICIOS"/>
    <n v="175186422"/>
    <s v="22,730.00"/>
    <n v="22730"/>
    <n v="22730"/>
    <n v="2353000"/>
    <s v="0,966%"/>
    <s v="13-01-01-DT"/>
    <s v="44-02-00"/>
    <n v="175186422"/>
    <n v="393922"/>
    <s v="Cédula de Ciudadanía"/>
    <x v="449"/>
    <s v="MARIA MORALES VEGA"/>
    <s v="NIT"/>
    <s v="899999061"/>
    <s v="BOGOTA DISTRITO CAPITAL"/>
    <s v="NO"/>
    <m/>
  </r>
  <r>
    <s v="PAG047"/>
    <s v="Pago de ordenes de pago por tipo de moneda y con medio de pago Abono en cuenta."/>
    <s v="2022-06-24 00:00:00"/>
    <s v="2-01-05-01-01-03-01"/>
    <s v="RETENCION ICA COMERCIAL SERVICIOS TRANSPORTE PUBLICACIÓN DE REVISTAS, LIBROS Y PERIÓDICOS RADIODIFUSIÓN Y PROGRAMACIÓN DE TELEVISIÓN"/>
    <n v="178908522"/>
    <s v="165,461.00"/>
    <n v="165461"/>
    <n v="165461"/>
    <n v="39966500"/>
    <s v="0,414%"/>
    <s v="13-01-01-DT"/>
    <s v="44-02-00"/>
    <n v="178908522"/>
    <n v="397122"/>
    <s v="NIT"/>
    <x v="3"/>
    <s v="TRANSPORTES ESPECIALES ALIADOS S.A.S"/>
    <s v="NIT"/>
    <s v="899999061"/>
    <s v="BOGOTA DISTRITO CAPITAL"/>
    <s v="NO"/>
    <m/>
  </r>
  <r>
    <s v="PAG047"/>
    <s v="Pago de ordenes de pago por tipo de moneda y con medio de pago Abono en cuenta."/>
    <s v="2022-06-24 00:00:00"/>
    <s v="2-01-05-01-01-03-05"/>
    <s v="RETENCION ICA COMERCIAL SERVICIOS DEMÁS ACTIVIDADES DE SERVICIOS"/>
    <n v="178893522"/>
    <s v="58,768.00"/>
    <n v="58768"/>
    <n v="58768"/>
    <n v="7672000"/>
    <s v="0,766%"/>
    <s v="13-01-01-DT"/>
    <s v="44-02-00"/>
    <n v="178893522"/>
    <n v="398122"/>
    <s v="Cédula de Ciudadanía"/>
    <x v="23"/>
    <s v="JORGE MOLANO MARTINEZ"/>
    <s v="NIT"/>
    <s v="899999061"/>
    <s v="BOGOTA DISTRITO CAPITAL"/>
    <s v="NO"/>
    <m/>
  </r>
  <r>
    <s v="PAG047"/>
    <s v="Pago de ordenes de pago por tipo de moneda y con medio de pago Abono en cuenta."/>
    <s v="2022-06-24 00:00:00"/>
    <s v="2-01-05-01-01-03-05"/>
    <s v="RETENCION ICA COMERCIAL SERVICIOS DEMÁS ACTIVIDADES DE SERVICIOS"/>
    <n v="178896822"/>
    <s v="49,527.00"/>
    <n v="49527"/>
    <n v="49527"/>
    <n v="5127000"/>
    <s v="0,966%"/>
    <s v="13-01-01-DT"/>
    <s v="44-02-00"/>
    <n v="178896822"/>
    <n v="398222"/>
    <s v="Cédula de Ciudadanía"/>
    <x v="437"/>
    <s v="ALEJANDRA BUITRAGO ORTEGON"/>
    <s v="NIT"/>
    <s v="899999061"/>
    <s v="BOGOTA DISTRITO CAPITAL"/>
    <s v="NO"/>
    <m/>
  </r>
  <r>
    <s v="PAG047"/>
    <s v="Pago de ordenes de pago por tipo de moneda y con medio de pago Abono en cuenta."/>
    <s v="2022-06-24 00:00:00"/>
    <s v="2-01-05-01-01-03-05"/>
    <s v="RETENCION ICA COMERCIAL SERVICIOS DEMÁS ACTIVIDADES DE SERVICIOS"/>
    <n v="179480722"/>
    <s v="20,713.00"/>
    <n v="20713"/>
    <n v="20713"/>
    <n v="2704000"/>
    <s v="0,766%"/>
    <s v="13-01-01-DT"/>
    <s v="44-02-00"/>
    <n v="179480722"/>
    <n v="388222"/>
    <s v="Cédula de Ciudadanía"/>
    <x v="450"/>
    <s v="DIANA SALAMANCA MESA"/>
    <s v="NIT"/>
    <s v="899999061"/>
    <s v="BOGOTA DISTRITO CAPITAL"/>
    <s v="NO"/>
    <m/>
  </r>
  <r>
    <s v="PAG047"/>
    <s v="Pago de ordenes de pago por tipo de moneda y con medio de pago Abono en cuenta."/>
    <s v="2022-06-24 00:00:00"/>
    <s v="2-01-05-01-01-03-05"/>
    <s v="RETENCION ICA COMERCIAL SERVICIOS DEMÁS ACTIVIDADES DE SERVICIOS"/>
    <n v="178756022"/>
    <s v="16,454.00"/>
    <n v="16454"/>
    <n v="16454"/>
    <n v="2148000"/>
    <s v="0,766%"/>
    <s v="13-01-01-DT"/>
    <s v="44-02-00"/>
    <n v="178756022"/>
    <n v="394922"/>
    <s v="Cédula de Ciudadanía"/>
    <x v="212"/>
    <s v="JULIANA ARISTIZABAL RUIZ"/>
    <s v="NIT"/>
    <s v="899999061"/>
    <s v="BOGOTA DISTRITO CAPITAL"/>
    <s v="NO"/>
    <m/>
  </r>
  <r>
    <s v="PAG047"/>
    <s v="Pago de ordenes de pago por tipo de moneda y con medio de pago Abono en cuenta."/>
    <s v="2022-06-24 00:00:00"/>
    <s v="2-01-05-01-01-03-05"/>
    <s v="RETENCION ICA COMERCIAL SERVICIOS DEMÁS ACTIVIDADES DE SERVICIOS"/>
    <n v="178903322"/>
    <s v="74,112.00"/>
    <n v="74112"/>
    <n v="74112"/>
    <n v="7672000"/>
    <s v="0,966%"/>
    <s v="13-01-01-DT"/>
    <s v="44-02-00"/>
    <n v="178903322"/>
    <n v="398022"/>
    <s v="Cédula de Ciudadanía"/>
    <x v="423"/>
    <s v="JENNY RIVERA BURGOS"/>
    <s v="NIT"/>
    <s v="899999061"/>
    <s v="BOGOTA DISTRITO CAPITAL"/>
    <s v="NO"/>
    <m/>
  </r>
  <r>
    <s v="PAG047"/>
    <s v="Pago de ordenes de pago por tipo de moneda y con medio de pago Abono en cuenta."/>
    <s v="2022-06-24 00:00:00"/>
    <s v="2-01-05-01-01-03-05"/>
    <s v="RETENCION ICA COMERCIAL SERVICIOS DEMÁS ACTIVIDADES DE SERVICIOS"/>
    <n v="178353322"/>
    <s v="17,784.00"/>
    <n v="17784"/>
    <n v="17784"/>
    <n v="1841000"/>
    <s v="0,966%"/>
    <s v="13-01-01-DT"/>
    <s v="44-02-00"/>
    <n v="178353322"/>
    <n v="395322"/>
    <s v="Cédula de Ciudadanía"/>
    <x v="451"/>
    <s v="ALEXANDRA HIGUERA RODRIGUEZ"/>
    <s v="NIT"/>
    <s v="899999061"/>
    <s v="BOGOTA DISTRITO CAPITAL"/>
    <s v="NO"/>
    <m/>
  </r>
  <r>
    <s v="PAG047"/>
    <s v="Pago de ordenes de pago por tipo de moneda y con medio de pago Abono en cuenta."/>
    <s v="2022-06-28 00:00:00"/>
    <s v="2-01-05-01-01-03-05"/>
    <s v="RETENCION ICA COMERCIAL SERVICIOS DEMÁS ACTIVIDADES DE SERVICIOS"/>
    <n v="180915222"/>
    <s v="29,647.00"/>
    <n v="29647"/>
    <n v="29647"/>
    <n v="3069000"/>
    <s v="0,966%"/>
    <s v="13-01-01-DT"/>
    <s v="44-02-00"/>
    <n v="180915222"/>
    <n v="401922"/>
    <s v="Cédula de Ciudadanía"/>
    <x v="163"/>
    <s v="MARIA RICAURTE HERNANDEZ"/>
    <s v="NIT"/>
    <s v="899999061"/>
    <s v="BOGOTA DISTRITO CAPITAL"/>
    <s v="NO"/>
    <m/>
  </r>
  <r>
    <s v="PAG047"/>
    <s v="Pago de ordenes de pago por tipo de moneda y con medio de pago Abono en cuenta."/>
    <s v="2022-06-29 00:00:00"/>
    <s v="2-01-05-01-01-03-05"/>
    <s v="RETENCION ICA COMERCIAL SERVICIOS DEMÁS ACTIVIDADES DE SERVICIOS"/>
    <n v="183689322"/>
    <s v="47,017.00"/>
    <n v="47017"/>
    <n v="47017"/>
    <n v="6138000"/>
    <s v="0,766%"/>
    <s v="13-01-01-DT"/>
    <s v="44-02-00"/>
    <n v="183689322"/>
    <n v="408322"/>
    <s v="Cédula de Ciudadanía"/>
    <x v="418"/>
    <s v="ALEXA OSPINA BLANCO"/>
    <s v="NIT"/>
    <s v="899999061"/>
    <s v="BOGOTA DISTRITO CAPITAL"/>
    <s v="NO"/>
    <m/>
  </r>
  <r>
    <s v="PAG047"/>
    <s v="Pago de ordenes de pago por tipo de moneda y con medio de pago Abono en cuenta."/>
    <s v="2022-06-29 00:00:00"/>
    <s v="2-01-05-01-01-03-05"/>
    <s v="RETENCION ICA COMERCIAL SERVICIOS DEMÁS ACTIVIDADES DE SERVICIOS"/>
    <n v="182517622"/>
    <s v="23,302.00"/>
    <n v="23302"/>
    <n v="23302"/>
    <n v="3042000"/>
    <s v="0,766%"/>
    <s v="13-01-01-DT"/>
    <s v="44-02-00"/>
    <n v="182517622"/>
    <n v="406722"/>
    <s v="Cédula de Ciudadanía"/>
    <x v="336"/>
    <s v="ALISSON ANGARITA PINTO"/>
    <s v="NIT"/>
    <s v="899999061"/>
    <s v="BOGOTA DISTRITO CAPITAL"/>
    <s v="NO"/>
    <m/>
  </r>
  <r>
    <s v="PAG047"/>
    <s v="Pago de ordenes de pago por tipo de moneda y con medio de pago Abono en cuenta."/>
    <s v="2022-06-30 00:00:00"/>
    <s v="2-01-05-01-01-03-05"/>
    <s v="RETENCION ICA COMERCIAL SERVICIOS DEMÁS ACTIVIDADES DE SERVICIOS"/>
    <n v="189914622"/>
    <s v="63,019.00"/>
    <n v="63019"/>
    <n v="63019"/>
    <n v="8227000"/>
    <s v="0,766%"/>
    <s v="13-01-01-DT"/>
    <s v="44-02-00"/>
    <n v="189914622"/>
    <n v="424722"/>
    <s v="Cédula de Ciudadanía"/>
    <x v="285"/>
    <s v="OLGA RAMIREZ RAMIREZ"/>
    <s v="NIT"/>
    <s v="899999061"/>
    <s v="BOGOTA DISTRITO CAPITAL"/>
    <s v="NO"/>
    <m/>
  </r>
  <r>
    <s v="PAG047"/>
    <s v="Pago de ordenes de pago por tipo de moneda y con medio de pago Abono en cuenta."/>
    <s v="2022-06-30 00:00:00"/>
    <s v="2-01-05-01-01-03-05"/>
    <s v="RETENCION ICA COMERCIAL SERVICIOS DEMÁS ACTIVIDADES DE SERVICIOS"/>
    <n v="181572222"/>
    <s v="58,254.00"/>
    <n v="58254"/>
    <n v="58254"/>
    <n v="7605000"/>
    <s v="0,766%"/>
    <s v="13-01-01-DT"/>
    <s v="44-02-00"/>
    <n v="181572222"/>
    <n v="404922"/>
    <s v="Cédula de Ciudadanía"/>
    <x v="452"/>
    <s v="YOLVY PADILLA SEPULVEDA"/>
    <s v="NIT"/>
    <s v="899999061"/>
    <s v="BOGOTA DISTRITO CAPITAL"/>
    <s v="NO"/>
    <m/>
  </r>
  <r>
    <s v="PAG047"/>
    <s v="Pago de ordenes de pago por tipo de moneda y con medio de pago Abono en cuenta."/>
    <s v="2022-06-30 00:00:00"/>
    <s v="2-01-05-01-01-03-05"/>
    <s v="RETENCION ICA COMERCIAL SERVICIOS DEMÁS ACTIVIDADES DE SERVICIOS"/>
    <n v="189121622"/>
    <s v="39,181.00"/>
    <n v="39181"/>
    <n v="39181"/>
    <n v="5115000"/>
    <s v="0,766%"/>
    <s v="13-01-01-DT"/>
    <s v="44-02-00"/>
    <n v="189121622"/>
    <n v="420022"/>
    <s v="Cédula de Ciudadanía"/>
    <x v="75"/>
    <s v="EMMANUEL ANGULO OROZCO"/>
    <s v="NIT"/>
    <s v="899999061"/>
    <s v="BOGOTA DISTRITO CAPITAL"/>
    <s v="NO"/>
    <m/>
  </r>
  <r>
    <s v="PAG047"/>
    <s v="Pago de ordenes de pago por tipo de moneda y con medio de pago Abono en cuenta."/>
    <s v="2022-06-30 00:00:00"/>
    <s v="2-01-05-01-01-03-05"/>
    <s v="RETENCION ICA COMERCIAL SERVICIOS DEMÁS ACTIVIDADES DE SERVICIOS"/>
    <n v="190861522"/>
    <s v="692,146.00"/>
    <n v="692146"/>
    <n v="692146"/>
    <n v="71650742"/>
    <s v="0,966%"/>
    <s v="13-01-01-DT"/>
    <s v="44-02-00"/>
    <n v="190861522"/>
    <n v="430522"/>
    <s v="NIT"/>
    <x v="421"/>
    <s v="UNION TEMPORAL COMISION 2022"/>
    <s v="NIT"/>
    <s v="899999061"/>
    <s v="BOGOTA DISTRITO CAPITAL"/>
    <s v="NO"/>
    <m/>
  </r>
  <r>
    <s v="PAG047"/>
    <s v="Pago de ordenes de pago por tipo de moneda y con medio de pago Abono en cuenta."/>
    <s v="2022-06-30 00:00:00"/>
    <s v="2-01-05-01-01-03-05"/>
    <s v="RETENCION ICA COMERCIAL SERVICIOS DEMÁS ACTIVIDADES DE SERVICIOS"/>
    <n v="175370722"/>
    <s v="39,529.00"/>
    <n v="39529"/>
    <n v="39529"/>
    <n v="4092000"/>
    <s v="0,966%"/>
    <s v="13-01-01-DT"/>
    <s v="44-02-00"/>
    <n v="175370722"/>
    <n v="395722"/>
    <s v="Cédula de Ciudadanía"/>
    <x v="16"/>
    <s v="ALEXIS MAYORGA SARMIENTO"/>
    <s v="NIT"/>
    <s v="899999061"/>
    <s v="BOGOTA DISTRITO CAPITAL"/>
    <s v="NO"/>
    <m/>
  </r>
  <r>
    <s v="PAG047"/>
    <s v="Pago de ordenes de pago por tipo de moneda y con medio de pago Abono en cuenta."/>
    <s v="2022-06-30 00:00:00"/>
    <s v="2-01-05-01-01-03-05"/>
    <s v="RETENCION ICA COMERCIAL SERVICIOS DEMÁS ACTIVIDADES DE SERVICIOS"/>
    <n v="174947722"/>
    <s v="59,293.00"/>
    <n v="59293"/>
    <n v="59293"/>
    <n v="6138000"/>
    <s v="0,966%"/>
    <s v="13-01-01-DT"/>
    <s v="44-02-00"/>
    <n v="174947722"/>
    <n v="394322"/>
    <s v="Cédula de Ciudadanía"/>
    <x v="187"/>
    <s v="ESTEBAN ESPINOSA MARTINEZ"/>
    <s v="NIT"/>
    <s v="899999061"/>
    <s v="BOGOTA DISTRITO CAPITAL"/>
    <s v="NO"/>
    <m/>
  </r>
  <r>
    <s v="PAG047"/>
    <s v="Pago de ordenes de pago por tipo de moneda y con medio de pago Abono en cuenta."/>
    <s v="2022-06-30 00:00:00"/>
    <s v="2-01-05-01-01-03-05"/>
    <s v="RETENCION ICA COMERCIAL SERVICIOS DEMÁS ACTIVIDADES DE SERVICIOS"/>
    <n v="189925322"/>
    <s v="69,591.00"/>
    <n v="69591"/>
    <n v="69591"/>
    <n v="9085000"/>
    <s v="0,766%"/>
    <s v="13-01-01-DT"/>
    <s v="44-02-00"/>
    <n v="189925322"/>
    <n v="424122"/>
    <s v="Cédula de Ciudadanía"/>
    <x v="296"/>
    <s v="QUENA LEONEL LOAIZA"/>
    <s v="NIT"/>
    <s v="899999061"/>
    <s v="BOGOTA DISTRITO CAPITAL"/>
    <s v="NO"/>
    <m/>
  </r>
  <r>
    <s v="PAG047"/>
    <s v="Pago de ordenes de pago por tipo de moneda y con medio de pago Abono en cuenta."/>
    <s v="2022-06-30 00:00:00"/>
    <s v="2-01-05-01-01-03-05"/>
    <s v="RETENCION ICA COMERCIAL SERVICIOS DEMÁS ACTIVIDADES DE SERVICIOS"/>
    <n v="183711622"/>
    <s v="23,509.00"/>
    <n v="23509"/>
    <n v="23509"/>
    <n v="3069000"/>
    <s v="0,766%"/>
    <s v="13-01-01-DT"/>
    <s v="44-02-00"/>
    <n v="183711622"/>
    <n v="407622"/>
    <s v="Cédula de Ciudadanía"/>
    <x v="298"/>
    <s v="PAULA AMADO AMADO"/>
    <s v="NIT"/>
    <s v="899999061"/>
    <s v="BOGOTA DISTRITO CAPITAL"/>
    <s v="NO"/>
    <m/>
  </r>
  <r>
    <s v="PAG047"/>
    <s v="Pago de ordenes de pago por tipo de moneda y con medio de pago Abono en cuenta."/>
    <s v="2022-06-30 00:00:00"/>
    <s v="2-01-05-01-01-03-05"/>
    <s v="RETENCION ICA COMERCIAL SERVICIOS DEMÁS ACTIVIDADES DE SERVICIOS"/>
    <n v="178770322"/>
    <s v="74,112.00"/>
    <n v="74112"/>
    <n v="74112"/>
    <n v="7672000"/>
    <s v="0,966%"/>
    <s v="13-01-01-DT"/>
    <s v="44-02-00"/>
    <n v="178770322"/>
    <n v="396722"/>
    <s v="Cédula de Ciudadanía"/>
    <x v="217"/>
    <s v="FABIAN RIOS ARIAS"/>
    <s v="NIT"/>
    <s v="899999061"/>
    <s v="BOGOTA DISTRITO CAPITAL"/>
    <s v="NO"/>
    <m/>
  </r>
  <r>
    <s v="PAG047"/>
    <s v="Pago de ordenes de pago por tipo de moneda y con medio de pago Abono en cuenta."/>
    <s v="2022-06-30 00:00:00"/>
    <s v="2-01-05-01-01-03-05"/>
    <s v="RETENCION ICA COMERCIAL SERVICIOS DEMÁS ACTIVIDADES DE SERVICIOS"/>
    <n v="188949422"/>
    <s v="29,647.00"/>
    <n v="29647"/>
    <n v="29647"/>
    <n v="3069000"/>
    <s v="0,966%"/>
    <s v="13-01-01-DT"/>
    <s v="44-02-00"/>
    <n v="188949422"/>
    <n v="419422"/>
    <s v="Cédula de Ciudadanía"/>
    <x v="185"/>
    <s v="DIEGO TORRES VILLALOBOS"/>
    <s v="NIT"/>
    <s v="899999061"/>
    <s v="BOGOTA DISTRITO CAPITAL"/>
    <s v="NO"/>
    <m/>
  </r>
  <r>
    <s v="PAG047"/>
    <s v="Pago de ordenes de pago por tipo de moneda y con medio de pago Abono en cuenta."/>
    <s v="2022-06-30 00:00:00"/>
    <s v="2-01-05-01-01-03-05"/>
    <s v="RETENCION ICA COMERCIAL SERVICIOS DEMÁS ACTIVIDADES DE SERVICIOS"/>
    <n v="189961522"/>
    <s v="74,103.00"/>
    <n v="74103"/>
    <n v="74103"/>
    <n v="9674000"/>
    <s v="0,766%"/>
    <s v="13-01-01-DT"/>
    <s v="44-02-00"/>
    <n v="189961522"/>
    <n v="424022"/>
    <s v="Cédula de Ciudadanía"/>
    <x v="13"/>
    <s v="DAVID SANTAMARIA TOBAR"/>
    <s v="NIT"/>
    <s v="899999061"/>
    <s v="BOGOTA DISTRITO CAPITAL"/>
    <s v="NO"/>
    <m/>
  </r>
  <r>
    <s v="PAG047"/>
    <s v="Pago de ordenes de pago por tipo de moneda y con medio de pago Abono en cuenta."/>
    <s v="2022-06-30 00:00:00"/>
    <s v="2-01-05-01-01-03-05"/>
    <s v="RETENCION ICA COMERCIAL SERVICIOS DEMÁS ACTIVIDADES DE SERVICIOS"/>
    <n v="178324322"/>
    <s v="74,112.00"/>
    <n v="74112"/>
    <n v="74112"/>
    <n v="7672000"/>
    <s v="0,966%"/>
    <s v="13-01-01-DT"/>
    <s v="44-02-00"/>
    <n v="178324322"/>
    <n v="396122"/>
    <s v="Cédula de Ciudadanía"/>
    <x v="307"/>
    <s v="LUZ BERNAL MUÑOZ"/>
    <s v="NIT"/>
    <s v="899999061"/>
    <s v="BOGOTA DISTRITO CAPITAL"/>
    <s v="NO"/>
    <m/>
  </r>
  <r>
    <s v="PAG047"/>
    <s v="Pago de ordenes de pago por tipo de moneda y con medio de pago Abono en cuenta."/>
    <s v="2022-06-30 00:00:00"/>
    <s v="2-01-05-01-01-03-05"/>
    <s v="RETENCION ICA COMERCIAL SERVICIOS DEMÁS ACTIVIDADES DE SERVICIOS"/>
    <n v="189093122"/>
    <s v="58,905.00"/>
    <n v="58905"/>
    <n v="58905"/>
    <n v="7690000"/>
    <s v="0,766%"/>
    <s v="13-01-01-DT"/>
    <s v="44-02-00"/>
    <n v="189093122"/>
    <n v="406822"/>
    <s v="Cédula de Ciudadanía"/>
    <x v="306"/>
    <s v="NATALIA ESCOBAR SABOGAL"/>
    <s v="NIT"/>
    <s v="899999061"/>
    <s v="BOGOTA DISTRITO CAPITAL"/>
    <s v="NO"/>
    <m/>
  </r>
  <r>
    <s v="PAG047"/>
    <s v="Pago de ordenes de pago por tipo de moneda y con medio de pago Abono en cuenta."/>
    <s v="2022-06-30 00:00:00"/>
    <s v="2-01-05-01-01-03-05"/>
    <s v="RETENCION ICA COMERCIAL SERVICIOS DEMÁS ACTIVIDADES DE SERVICIOS"/>
    <n v="190875222"/>
    <s v="87,656.00"/>
    <n v="87656"/>
    <n v="87656"/>
    <n v="9074132"/>
    <s v="0,966%"/>
    <s v="13-01-01-DT"/>
    <s v="44-02-00"/>
    <n v="190875222"/>
    <n v="425322"/>
    <s v="NIT"/>
    <x v="386"/>
    <s v="SOFTWARE HOUSE LTDA"/>
    <s v="NIT"/>
    <s v="899999061"/>
    <s v="BOGOTA DISTRITO CAPITAL"/>
    <s v="NO"/>
    <m/>
  </r>
  <r>
    <s v="PAG047"/>
    <s v="Pago de ordenes de pago por tipo de moneda y con medio de pago Abono en cuenta."/>
    <s v="2022-06-30 00:00:00"/>
    <s v="2-01-05-01-01-03-05"/>
    <s v="RETENCION ICA COMERCIAL SERVICIOS DEMÁS ACTIVIDADES DE SERVICIOS"/>
    <n v="173670322"/>
    <s v="25,071.00"/>
    <n v="25071"/>
    <n v="25071"/>
    <n v="3273000"/>
    <s v="0,766%"/>
    <s v="13-01-01-DT"/>
    <s v="44-02-00"/>
    <n v="173670322"/>
    <n v="389722"/>
    <s v="Cédula de Ciudadanía"/>
    <x v="115"/>
    <s v="DIANA MOZO MORALES"/>
    <s v="NIT"/>
    <s v="899999061"/>
    <s v="BOGOTA DISTRITO CAPITAL"/>
    <s v="NO"/>
    <m/>
  </r>
  <r>
    <s v="PAG047"/>
    <s v="Pago de ordenes de pago por tipo de moneda y con medio de pago Abono en cuenta."/>
    <s v="2022-06-30 00:00:00"/>
    <s v="2-01-05-01-01-03-05"/>
    <s v="RETENCION ICA COMERCIAL SERVICIOS DEMÁS ACTIVIDADES DE SERVICIOS"/>
    <n v="178487822"/>
    <s v="31,617.00"/>
    <n v="31617"/>
    <n v="31617"/>
    <n v="3273000"/>
    <s v="0,966%"/>
    <s v="13-01-01-DT"/>
    <s v="44-02-00"/>
    <n v="178487822"/>
    <n v="396422"/>
    <s v="Cédula de Ciudadanía"/>
    <x v="84"/>
    <s v="HEIDY GRACIA MARTINEZ"/>
    <s v="NIT"/>
    <s v="899999061"/>
    <s v="BOGOTA DISTRITO CAPITAL"/>
    <s v="NO"/>
    <m/>
  </r>
  <r>
    <s v="PAG047"/>
    <s v="Pago de ordenes de pago por tipo de moneda y con medio de pago Abono en cuenta."/>
    <s v="2022-06-30 00:00:00"/>
    <s v="2-01-05-01-01-03-05"/>
    <s v="RETENCION ICA COMERCIAL SERVICIOS DEMÁS ACTIVIDADES DE SERVICIOS"/>
    <n v="178834122"/>
    <s v="31,302.00"/>
    <n v="31302"/>
    <n v="31302"/>
    <n v="3240383"/>
    <s v="0,966%"/>
    <s v="13-01-01-DT"/>
    <s v="44-02-00"/>
    <n v="178834122"/>
    <n v="397522"/>
    <s v="Cédula de Ciudadanía"/>
    <x v="83"/>
    <s v="EDITH VELEZ HENAO"/>
    <s v="NIT"/>
    <s v="899999061"/>
    <s v="BOGOTA DISTRITO CAPITAL"/>
    <s v="NO"/>
    <m/>
  </r>
  <r>
    <s v="PAG047"/>
    <s v="Pago de ordenes de pago por tipo de moneda y con medio de pago Abono en cuenta."/>
    <s v="2022-06-30 00:00:00"/>
    <s v="2-01-05-01-01-03-05"/>
    <s v="RETENCION ICA COMERCIAL SERVICIOS DEMÁS ACTIVIDADES DE SERVICIOS"/>
    <n v="189738522"/>
    <s v="88,534.00"/>
    <n v="88534"/>
    <n v="88534"/>
    <n v="9165000"/>
    <s v="0,966%"/>
    <s v="13-01-01-DT"/>
    <s v="44-02-00"/>
    <n v="189738522"/>
    <n v="423522"/>
    <s v="Cédula de Ciudadanía"/>
    <x v="114"/>
    <s v="HEIDY GORDILLO BOGOTA"/>
    <s v="NIT"/>
    <s v="899999061"/>
    <s v="BOGOTA DISTRITO CAPITAL"/>
    <s v="NO"/>
    <m/>
  </r>
  <r>
    <s v="PAG047"/>
    <s v="Pago de ordenes de pago por tipo de moneda y con medio de pago Abono en cuenta."/>
    <s v="2022-06-30 00:00:00"/>
    <s v="2-01-05-01-01-03-05"/>
    <s v="RETENCION ICA COMERCIAL SERVICIOS DEMÁS ACTIVIDADES DE SERVICIOS"/>
    <n v="188362122"/>
    <s v="58,905.00"/>
    <n v="58905"/>
    <n v="58905"/>
    <n v="7690000"/>
    <s v="0,766%"/>
    <s v="13-01-01-DT"/>
    <s v="44-02-00"/>
    <n v="188362122"/>
    <n v="408522"/>
    <s v="Cédula de Ciudadanía"/>
    <x v="303"/>
    <s v="ADRIAN VILLA DAVILA"/>
    <s v="NIT"/>
    <s v="899999061"/>
    <s v="BOGOTA DISTRITO CAPITAL"/>
    <s v="NO"/>
    <m/>
  </r>
  <r>
    <s v="PAG047"/>
    <s v="Pago de ordenes de pago por tipo de moneda y con medio de pago Abono en cuenta."/>
    <s v="2022-06-30 00:00:00"/>
    <s v="2-01-05-01-01-03-05"/>
    <s v="RETENCION ICA COMERCIAL SERVICIOS DEMÁS ACTIVIDADES DE SERVICIOS"/>
    <n v="189621922"/>
    <s v="58,254.00"/>
    <n v="58254"/>
    <n v="58254"/>
    <n v="7605000"/>
    <s v="0,766%"/>
    <s v="13-01-01-DT"/>
    <s v="44-02-00"/>
    <n v="189621922"/>
    <n v="421722"/>
    <s v="Cédula de Ciudadanía"/>
    <x v="113"/>
    <s v="FELIPE LEON VILLAMIL"/>
    <s v="NIT"/>
    <s v="899999061"/>
    <s v="BOGOTA DISTRITO CAPITAL"/>
    <s v="NO"/>
    <m/>
  </r>
  <r>
    <s v="PAG047"/>
    <s v="Pago de ordenes de pago por tipo de moneda y con medio de pago Abono en cuenta."/>
    <s v="2022-06-30 00:00:00"/>
    <s v="2-01-05-01-01-03-05"/>
    <s v="RETENCION ICA COMERCIAL SERVICIOS DEMÁS ACTIVIDADES DE SERVICIOS"/>
    <n v="180686622"/>
    <s v="58,905.00"/>
    <n v="58905"/>
    <n v="58905"/>
    <n v="7690000"/>
    <s v="0,766%"/>
    <s v="13-01-01-DT"/>
    <s v="44-02-00"/>
    <n v="180686622"/>
    <n v="398722"/>
    <s v="Cédula de Ciudadanía"/>
    <x v="380"/>
    <s v="MARLY MOLINA ALVAREZ"/>
    <s v="NIT"/>
    <s v="899999061"/>
    <s v="BOGOTA DISTRITO CAPITAL"/>
    <s v="NO"/>
    <m/>
  </r>
  <r>
    <s v="PAG047"/>
    <s v="Pago de ordenes de pago por tipo de moneda y con medio de pago Abono en cuenta."/>
    <s v="2022-06-30 00:00:00"/>
    <s v="2-01-05-01-01-03-05"/>
    <s v="RETENCION ICA COMERCIAL SERVICIOS DEMÁS ACTIVIDADES DE SERVICIOS"/>
    <n v="188117422"/>
    <s v="47,017.00"/>
    <n v="47017"/>
    <n v="47017"/>
    <n v="6138000"/>
    <s v="0,766%"/>
    <s v="13-01-01-DT"/>
    <s v="44-02-00"/>
    <n v="188117422"/>
    <n v="413522"/>
    <s v="Cédula de Ciudadanía"/>
    <x v="190"/>
    <s v="VIVIAN CUELLO SANTANA"/>
    <s v="NIT"/>
    <s v="899999061"/>
    <s v="BOGOTA DISTRITO CAPITAL"/>
    <s v="NO"/>
    <m/>
  </r>
  <r>
    <s v="PAG047"/>
    <s v="Pago de ordenes de pago por tipo de moneda y con medio de pago Abono en cuenta."/>
    <s v="2022-06-30 00:00:00"/>
    <s v="2-01-05-01-01-03-05"/>
    <s v="RETENCION ICA COMERCIAL SERVICIOS DEMÁS ACTIVIDADES DE SERVICIOS"/>
    <n v="178479822"/>
    <s v="44,324.00"/>
    <n v="44324"/>
    <n v="44324"/>
    <n v="5786399"/>
    <s v="0,766%"/>
    <s v="13-01-01-DT"/>
    <s v="44-02-00"/>
    <n v="178479822"/>
    <n v="396522"/>
    <s v="Cédula de Ciudadanía"/>
    <x v="14"/>
    <s v="WINDI OLMOS HERNANDEZ"/>
    <s v="NIT"/>
    <s v="899999061"/>
    <s v="BOGOTA DISTRITO CAPITAL"/>
    <s v="NO"/>
    <m/>
  </r>
  <r>
    <s v="PAG047"/>
    <s v="Pago de ordenes de pago por tipo de moneda y con medio de pago Abono en cuenta."/>
    <s v="2022-06-30 00:00:00"/>
    <s v="2-01-05-01-01-03-05"/>
    <s v="RETENCION ICA COMERCIAL SERVICIOS DEMÁS ACTIVIDADES DE SERVICIOS"/>
    <n v="175446622"/>
    <s v="39,181.00"/>
    <n v="39181"/>
    <n v="39181"/>
    <n v="5115000"/>
    <s v="0,766%"/>
    <s v="13-01-01-DT"/>
    <s v="44-02-00"/>
    <n v="175446622"/>
    <n v="395522"/>
    <s v="Cédula de Ciudadanía"/>
    <x v="334"/>
    <s v="TATIANA MENDEZ GIL"/>
    <s v="NIT"/>
    <s v="899999061"/>
    <s v="BOGOTA DISTRITO CAPITAL"/>
    <s v="NO"/>
    <m/>
  </r>
  <r>
    <s v="PAG047"/>
    <s v="Pago de ordenes de pago por tipo de moneda y con medio de pago Abono en cuenta."/>
    <s v="2022-06-30 00:00:00"/>
    <s v="2-01-05-01-01-03-05"/>
    <s v="RETENCION ICA COMERCIAL SERVICIOS DEMÁS ACTIVIDADES DE SERVICIOS"/>
    <n v="190873622"/>
    <s v="58,905.00"/>
    <n v="58905"/>
    <n v="58905"/>
    <n v="7690000"/>
    <s v="0,766%"/>
    <s v="13-01-01-DT"/>
    <s v="44-02-00"/>
    <n v="190873622"/>
    <n v="425022"/>
    <s v="Cédula de Ciudadanía"/>
    <x v="82"/>
    <s v="MARIA RODRIGUEZ SANCHEZ"/>
    <s v="NIT"/>
    <s v="899999061"/>
    <s v="BOGOTA DISTRITO CAPITAL"/>
    <s v="NO"/>
    <m/>
  </r>
  <r>
    <s v="PAG047"/>
    <s v="Pago de ordenes de pago por tipo de moneda y con medio de pago Abono en cuenta."/>
    <s v="2022-06-30 00:00:00"/>
    <s v="2-01-05-01-01-03-05"/>
    <s v="RETENCION ICA COMERCIAL SERVICIOS DEMÁS ACTIVIDADES DE SERVICIOS"/>
    <n v="178785322"/>
    <s v="73,459.00"/>
    <n v="73459"/>
    <n v="73459"/>
    <n v="9590000"/>
    <s v="0,766%"/>
    <s v="13-01-01-DT"/>
    <s v="44-02-00"/>
    <n v="178785322"/>
    <n v="397422"/>
    <s v="Cédula de Ciudadanía"/>
    <x v="118"/>
    <s v="MARIA HERRERA IRURITA"/>
    <s v="NIT"/>
    <s v="899999061"/>
    <s v="BOGOTA DISTRITO CAPITAL"/>
    <s v="NO"/>
    <m/>
  </r>
  <r>
    <s v="PAG047"/>
    <s v="Pago de ordenes de pago por tipo de moneda y con medio de pago Abono en cuenta."/>
    <s v="2022-06-30 00:00:00"/>
    <s v="2-01-05-01-01-03-05"/>
    <s v="RETENCION ICA COMERCIAL SERVICIOS DEMÁS ACTIVIDADES DE SERVICIOS"/>
    <n v="190475522"/>
    <s v="29,386.00"/>
    <n v="29386"/>
    <n v="29386"/>
    <n v="3042000"/>
    <s v="0,966%"/>
    <s v="13-01-01-DT"/>
    <s v="44-02-00"/>
    <n v="190475522"/>
    <n v="421222"/>
    <s v="Cédula de Ciudadanía"/>
    <x v="305"/>
    <s v="MARIA CAÑON JUANIAS"/>
    <s v="NIT"/>
    <s v="899999061"/>
    <s v="BOGOTA DISTRITO CAPITAL"/>
    <s v="NO"/>
    <m/>
  </r>
  <r>
    <s v="PAG047"/>
    <s v="Pago de ordenes de pago por tipo de moneda y con medio de pago Abono en cuenta."/>
    <s v="2022-06-30 00:00:00"/>
    <s v="2-01-05-01-01-03-05"/>
    <s v="RETENCION ICA COMERCIAL SERVICIOS DEMÁS ACTIVIDADES DE SERVICIOS"/>
    <n v="178411422"/>
    <s v="27,666.00"/>
    <n v="27666"/>
    <n v="27666"/>
    <n v="2864000"/>
    <s v="0,966%"/>
    <s v="13-01-01-DT"/>
    <s v="44-02-00"/>
    <n v="178411422"/>
    <n v="397022"/>
    <s v="Cédula de Ciudadanía"/>
    <x v="74"/>
    <s v="CESAR SALAZAR MARIN"/>
    <s v="NIT"/>
    <s v="899999061"/>
    <s v="BOGOTA DISTRITO CAPITAL"/>
    <s v="NO"/>
    <m/>
  </r>
  <r>
    <s v="PAG047"/>
    <s v="Pago de ordenes de pago por tipo de moneda y con medio de pago Abono en cuenta."/>
    <s v="2022-06-30 00:00:00"/>
    <s v="2-01-05-01-01-03-05"/>
    <s v="RETENCION ICA COMERCIAL SERVICIOS DEMÁS ACTIVIDADES DE SERVICIOS"/>
    <n v="174968922"/>
    <s v="22,730.00"/>
    <n v="22730"/>
    <n v="22730"/>
    <n v="2353000"/>
    <s v="0,966%"/>
    <s v="13-01-01-DT"/>
    <s v="44-02-00"/>
    <n v="174968922"/>
    <n v="395022"/>
    <s v="Cédula de Ciudadanía"/>
    <x v="11"/>
    <s v="NELLY CAMARGO MORENO"/>
    <s v="NIT"/>
    <s v="899999061"/>
    <s v="BOGOTA DISTRITO CAPITAL"/>
    <s v="NO"/>
    <m/>
  </r>
  <r>
    <s v="PAG047"/>
    <s v="Pago de ordenes de pago por tipo de moneda y con medio de pago Abono en cuenta."/>
    <s v="2022-06-30 00:00:00"/>
    <s v="2-01-05-01-01-03-05"/>
    <s v="RETENCION ICA COMERCIAL SERVICIOS DEMÁS ACTIVIDADES DE SERVICIOS"/>
    <n v="184561222"/>
    <s v="21,938.00"/>
    <n v="21938"/>
    <n v="21938"/>
    <n v="2864000"/>
    <s v="0,766%"/>
    <s v="13-01-01-DT"/>
    <s v="44-02-00"/>
    <n v="184561222"/>
    <n v="412822"/>
    <s v="Cédula de Ciudadanía"/>
    <x v="88"/>
    <s v="MARIA DORADO CASTIBLANCO"/>
    <s v="NIT"/>
    <s v="899999061"/>
    <s v="BOGOTA DISTRITO CAPITAL"/>
    <s v="NO"/>
    <m/>
  </r>
  <r>
    <s v="PAG047"/>
    <s v="Pago de ordenes de pago por tipo de moneda y con medio de pago Abono en cuenta."/>
    <s v="2022-06-30 00:00:00"/>
    <s v="2-01-05-01-01-03-05"/>
    <s v="RETENCION ICA COMERCIAL SERVICIOS DEMÁS ACTIVIDADES DE SERVICIOS"/>
    <n v="183640722"/>
    <s v="39,181.00"/>
    <n v="39181"/>
    <n v="39181"/>
    <n v="5115000"/>
    <s v="0,766%"/>
    <s v="13-01-01-DT"/>
    <s v="44-02-00"/>
    <n v="183640722"/>
    <n v="409322"/>
    <s v="Cédula de Ciudadanía"/>
    <x v="317"/>
    <s v="SERGIO HENAO AYALA"/>
    <s v="NIT"/>
    <s v="899999061"/>
    <s v="BOGOTA DISTRITO CAPITAL"/>
    <s v="NO"/>
    <m/>
  </r>
  <r>
    <s v="PAG047"/>
    <s v="Pago de ordenes de pago por tipo de moneda y con medio de pago Abono en cuenta."/>
    <s v="2022-06-30 00:00:00"/>
    <s v="2-01-05-01-01-03-05"/>
    <s v="RETENCION ICA COMERCIAL SERVICIOS DEMÁS ACTIVIDADES DE SERVICIOS"/>
    <n v="189809522"/>
    <s v="39,181.00"/>
    <n v="39181"/>
    <n v="39181"/>
    <n v="4056000"/>
    <s v="0,966%"/>
    <s v="13-01-01-DT"/>
    <s v="44-02-00"/>
    <n v="189809522"/>
    <n v="421822"/>
    <s v="Cédula de Ciudadanía"/>
    <x v="316"/>
    <s v="DANIELA ACEVEDO RAMIREZ"/>
    <s v="NIT"/>
    <s v="899999061"/>
    <s v="BOGOTA DISTRITO CAPITAL"/>
    <s v="NO"/>
    <m/>
  </r>
  <r>
    <s v="PAG047"/>
    <s v="Pago de ordenes de pago por tipo de moneda y con medio de pago Abono en cuenta."/>
    <s v="2022-06-30 00:00:00"/>
    <s v="2-01-05-01-01-03-05"/>
    <s v="RETENCION ICA COMERCIAL SERVICIOS DEMÁS ACTIVIDADES DE SERVICIOS"/>
    <n v="189718622"/>
    <s v="16,316.00"/>
    <n v="16316"/>
    <n v="16316"/>
    <n v="2130000"/>
    <s v="0,766%"/>
    <s v="13-01-01-DT"/>
    <s v="44-02-00"/>
    <n v="189718622"/>
    <n v="422322"/>
    <s v="Cédula de Ciudadanía"/>
    <x v="314"/>
    <s v="TATIANA SORIANO MORENO"/>
    <s v="NIT"/>
    <s v="899999061"/>
    <s v="BOGOTA DISTRITO CAPITAL"/>
    <s v="NO"/>
    <m/>
  </r>
  <r>
    <s v="PAG047"/>
    <s v="Pago de ordenes de pago por tipo de moneda y con medio de pago Abono en cuenta."/>
    <s v="2022-06-30 00:00:00"/>
    <s v="2-01-05-01-01-03-05"/>
    <s v="RETENCION ICA COMERCIAL SERVICIOS DEMÁS ACTIVIDADES DE SERVICIOS"/>
    <n v="179291522"/>
    <s v="26,594.00"/>
    <n v="26594"/>
    <n v="26594"/>
    <n v="3471840"/>
    <s v="0,766%"/>
    <s v="13-01-01-DT"/>
    <s v="44-02-00"/>
    <n v="179291522"/>
    <n v="398422"/>
    <s v="Cédula de Ciudadanía"/>
    <x v="209"/>
    <s v="ALICIA QUIÑONEZ ARVILLA"/>
    <s v="NIT"/>
    <s v="899999061"/>
    <s v="BOGOTA DISTRITO CAPITAL"/>
    <s v="NO"/>
    <m/>
  </r>
  <r>
    <s v="PAG047"/>
    <s v="Pago de ordenes de pago por tipo de moneda y con medio de pago Abono en cuenta."/>
    <s v="2022-06-30 00:00:00"/>
    <s v="2-01-05-01-01-03-05"/>
    <s v="RETENCION ICA COMERCIAL SERVICIOS DEMÁS ACTIVIDADES DE SERVICIOS"/>
    <n v="173533422"/>
    <s v="39,181.00"/>
    <n v="39181"/>
    <n v="39181"/>
    <n v="5115000"/>
    <s v="0,766%"/>
    <s v="13-01-01-DT"/>
    <s v="44-02-00"/>
    <n v="173533422"/>
    <n v="388922"/>
    <s v="Cédula de Ciudadanía"/>
    <x v="107"/>
    <s v="CLAUDIA CAMPO CISNEROS"/>
    <s v="NIT"/>
    <s v="899999061"/>
    <s v="BOGOTA DISTRITO CAPITAL"/>
    <s v="NO"/>
    <m/>
  </r>
  <r>
    <s v="PAG047"/>
    <s v="Pago de ordenes de pago por tipo de moneda y con medio de pago Abono en cuenta."/>
    <s v="2022-06-30 00:00:00"/>
    <s v="2-01-05-01-01-03-05"/>
    <s v="RETENCION ICA COMERCIAL SERVICIOS DEMÁS ACTIVIDADES DE SERVICIOS"/>
    <n v="189013522"/>
    <s v="23,509.00"/>
    <n v="23509"/>
    <n v="23509"/>
    <n v="3069000"/>
    <s v="0,766%"/>
    <s v="13-01-01-DT"/>
    <s v="44-02-00"/>
    <n v="189013522"/>
    <n v="417222"/>
    <s v="Cédula de Ciudadanía"/>
    <x v="333"/>
    <s v="PAULA VASQUEZ SALAZAR"/>
    <s v="NIT"/>
    <s v="899999061"/>
    <s v="BOGOTA DISTRITO CAPITAL"/>
    <s v="NO"/>
    <m/>
  </r>
  <r>
    <s v="PAG047"/>
    <s v="Pago de ordenes de pago por tipo de moneda y con medio de pago Abono en cuenta."/>
    <s v="2022-06-30 00:00:00"/>
    <s v="2-01-05-01-01-03-05"/>
    <s v="RETENCION ICA COMERCIAL SERVICIOS DEMÁS ACTIVIDADES DE SERVICIOS"/>
    <n v="190414722"/>
    <s v="58,768.00"/>
    <n v="58768"/>
    <n v="58768"/>
    <n v="7672000"/>
    <s v="0,766%"/>
    <s v="13-01-01-DT"/>
    <s v="44-02-00"/>
    <n v="190414722"/>
    <n v="420922"/>
    <s v="Cédula de Ciudadanía"/>
    <x v="389"/>
    <s v="NATALIA RUBIANO RODRIGUEZ"/>
    <s v="NIT"/>
    <s v="899999061"/>
    <s v="BOGOTA DISTRITO CAPITAL"/>
    <s v="NO"/>
    <m/>
  </r>
  <r>
    <s v="PAG047"/>
    <s v="Pago de ordenes de pago por tipo de moneda y con medio de pago Abono en cuenta."/>
    <s v="2022-06-30 00:00:00"/>
    <s v="2-01-05-01-01-03-05"/>
    <s v="RETENCION ICA COMERCIAL SERVICIOS DEMÁS ACTIVIDADES DE SERVICIOS"/>
    <n v="170879922"/>
    <s v="85,800.00"/>
    <n v="85800"/>
    <n v="85800"/>
    <n v="11201000"/>
    <s v="0,766%"/>
    <s v="13-01-01-DT"/>
    <s v="44-02-00"/>
    <n v="170879922"/>
    <n v="376422"/>
    <s v="Cédula de Ciudadanía"/>
    <x v="99"/>
    <s v="JOHANNA VERGARA OSPINA"/>
    <s v="NIT"/>
    <s v="899999061"/>
    <s v="BOGOTA DISTRITO CAPITAL"/>
    <s v="NO"/>
    <m/>
  </r>
  <r>
    <s v="PAG047"/>
    <s v="Pago de ordenes de pago por tipo de moneda y con medio de pago Abono en cuenta."/>
    <s v="2022-06-30 00:00:00"/>
    <s v="2-01-05-01-01-03-05"/>
    <s v="RETENCION ICA COMERCIAL SERVICIOS DEMÁS ACTIVIDADES DE SERVICIOS"/>
    <n v="183742322"/>
    <s v="16,454.00"/>
    <n v="16454"/>
    <n v="16454"/>
    <n v="2148000"/>
    <s v="0,766%"/>
    <s v="13-01-01-DT"/>
    <s v="44-02-00"/>
    <n v="183742322"/>
    <n v="406422"/>
    <s v="Cédula de Ciudadanía"/>
    <x v="363"/>
    <s v="MARIA COTE ACOSTA"/>
    <s v="NIT"/>
    <s v="899999061"/>
    <s v="BOGOTA DISTRITO CAPITAL"/>
    <s v="NO"/>
    <m/>
  </r>
  <r>
    <s v="PAG047"/>
    <s v="Pago de ordenes de pago por tipo de moneda y con medio de pago Abono en cuenta."/>
    <s v="2022-06-30 00:00:00"/>
    <s v="2-01-05-01-01-03-05"/>
    <s v="RETENCION ICA COMERCIAL SERVICIOS DEMÁS ACTIVIDADES DE SERVICIOS"/>
    <n v="178690422"/>
    <s v="39,181.00"/>
    <n v="39181"/>
    <n v="39181"/>
    <n v="5115000"/>
    <s v="0,766%"/>
    <s v="13-01-01-DT"/>
    <s v="44-02-00"/>
    <n v="178690422"/>
    <n v="397322"/>
    <s v="Cédula de Ciudadanía"/>
    <x v="96"/>
    <s v="PAULA JARAMILLO BERNAL"/>
    <s v="NIT"/>
    <s v="899999061"/>
    <s v="BOGOTA DISTRITO CAPITAL"/>
    <s v="NO"/>
    <m/>
  </r>
  <r>
    <s v="PAG047"/>
    <s v="Pago de ordenes de pago por tipo de moneda y con medio de pago Abono en cuenta."/>
    <s v="2022-06-30 00:00:00"/>
    <s v="2-01-05-01-01-03-05"/>
    <s v="RETENCION ICA COMERCIAL SERVICIOS DEMÁS ACTIVIDADES DE SERVICIOS"/>
    <n v="181355922"/>
    <s v="16,454.00"/>
    <n v="16454"/>
    <n v="16454"/>
    <n v="2148000"/>
    <s v="0,766%"/>
    <s v="13-01-01-DT"/>
    <s v="44-02-00"/>
    <n v="181355922"/>
    <n v="402222"/>
    <s v="Cédula de Ciudadanía"/>
    <x v="360"/>
    <s v="CRISTIAN BARRERA ROBAYO"/>
    <s v="NIT"/>
    <s v="899999061"/>
    <s v="BOGOTA DISTRITO CAPITAL"/>
    <s v="NO"/>
    <m/>
  </r>
  <r>
    <s v="PAG047"/>
    <s v="Pago de ordenes de pago por tipo de moneda y con medio de pago Abono en cuenta."/>
    <s v="2022-06-30 00:00:00"/>
    <s v="2-01-05-01-01-03-05"/>
    <s v="RETENCION ICA COMERCIAL SERVICIOS DEMÁS ACTIVIDADES DE SERVICIOS"/>
    <n v="174873422"/>
    <s v="23,509.00"/>
    <n v="23509"/>
    <n v="23509"/>
    <n v="3069000"/>
    <s v="0,766%"/>
    <s v="13-01-01-DT"/>
    <s v="44-02-00"/>
    <n v="174873422"/>
    <n v="394722"/>
    <s v="Cédula de Ciudadanía"/>
    <x v="112"/>
    <s v="HEILLY SEPULVEDA CORTES"/>
    <s v="NIT"/>
    <s v="899999061"/>
    <s v="BOGOTA DISTRITO CAPITAL"/>
    <s v="NO"/>
    <m/>
  </r>
  <r>
    <s v="PAG047"/>
    <s v="Pago de ordenes de pago por tipo de moneda y con medio de pago Abono en cuenta."/>
    <s v="2022-06-30 00:00:00"/>
    <s v="2-01-05-01-01-03-05"/>
    <s v="RETENCION ICA COMERCIAL SERVICIOS DEMÁS ACTIVIDADES DE SERVICIOS"/>
    <n v="183588822"/>
    <s v="33,538.00"/>
    <n v="33538"/>
    <n v="33538"/>
    <n v="3471840"/>
    <s v="0,966%"/>
    <s v="13-01-01-DT"/>
    <s v="44-02-00"/>
    <n v="183588822"/>
    <n v="409022"/>
    <s v="Cédula de Ciudadanía"/>
    <x v="93"/>
    <s v="LAURA PARRA CLAVIJO"/>
    <s v="NIT"/>
    <s v="899999061"/>
    <s v="BOGOTA DISTRITO CAPITAL"/>
    <s v="NO"/>
    <m/>
  </r>
  <r>
    <s v="PAG047"/>
    <s v="Pago de ordenes de pago por tipo de moneda y con medio de pago Abono en cuenta."/>
    <s v="2022-06-30 00:00:00"/>
    <s v="2-01-05-01-01-03-05"/>
    <s v="RETENCION ICA COMERCIAL SERVICIOS DEMÁS ACTIVIDADES DE SERVICIOS"/>
    <n v="178703222"/>
    <s v="58,768.00"/>
    <n v="58768"/>
    <n v="58768"/>
    <n v="7672000"/>
    <s v="0,766%"/>
    <s v="13-01-01-DT"/>
    <s v="44-02-00"/>
    <n v="178703222"/>
    <n v="396922"/>
    <s v="Cédula de Ciudadanía"/>
    <x v="111"/>
    <s v="ANDRES CEDEÑO MARRUGO"/>
    <s v="NIT"/>
    <s v="899999061"/>
    <s v="BOGOTA DISTRITO CAPITAL"/>
    <s v="NO"/>
    <m/>
  </r>
  <r>
    <s v="PAG047"/>
    <s v="Pago de ordenes de pago por tipo de moneda y con medio de pago Abono en cuenta."/>
    <s v="2022-06-30 00:00:00"/>
    <s v="2-01-05-01-01-03-05"/>
    <s v="RETENCION ICA COMERCIAL SERVICIOS DEMÁS ACTIVIDADES DE SERVICIOS"/>
    <n v="188880022"/>
    <s v="67,918.00"/>
    <n v="67918"/>
    <n v="67918"/>
    <n v="6152000"/>
    <s v="1,104%"/>
    <s v="13-01-01-DT"/>
    <s v="44-02-00"/>
    <n v="188880022"/>
    <n v="417022"/>
    <s v="Cédula de Ciudadanía"/>
    <x v="312"/>
    <s v="YIRA ROJAS ACOSTA"/>
    <s v="NIT"/>
    <s v="899999061"/>
    <s v="BOGOTA DISTRITO CAPITAL"/>
    <s v="NO"/>
    <m/>
  </r>
  <r>
    <s v="PAG047"/>
    <s v="Pago de ordenes de pago por tipo de moneda y con medio de pago Abono en cuenta."/>
    <s v="2022-06-30 00:00:00"/>
    <s v="2-01-05-01-01-03-05"/>
    <s v="RETENCION ICA COMERCIAL SERVICIOS DEMÁS ACTIVIDADES DE SERVICIOS"/>
    <n v="173987522"/>
    <s v="23,509.00"/>
    <n v="23509"/>
    <n v="23509"/>
    <n v="3069000"/>
    <s v="0,766%"/>
    <s v="13-01-01-DT"/>
    <s v="44-02-00"/>
    <n v="173987522"/>
    <n v="392522"/>
    <s v="Cédula de Ciudadanía"/>
    <x v="207"/>
    <s v="MARIA TORRES URBINA"/>
    <s v="NIT"/>
    <s v="899999061"/>
    <s v="BOGOTA DISTRITO CAPITAL"/>
    <s v="NO"/>
    <m/>
  </r>
  <r>
    <s v="PAG047"/>
    <s v="Pago de ordenes de pago por tipo de moneda y con medio de pago Abono en cuenta."/>
    <s v="2022-06-30 00:00:00"/>
    <s v="2-01-05-01-01-03-05"/>
    <s v="RETENCION ICA COMERCIAL SERVICIOS DEMÁS ACTIVIDADES DE SERVICIOS"/>
    <n v="178898022"/>
    <s v="74,285.00"/>
    <n v="74285"/>
    <n v="74285"/>
    <n v="7690000"/>
    <s v="0,966%"/>
    <s v="13-01-01-DT"/>
    <s v="44-02-00"/>
    <n v="178898022"/>
    <n v="397922"/>
    <s v="Cédula de Ciudadanía"/>
    <x v="321"/>
    <s v="PAMELA CIFUENTES RODRIGUEZ"/>
    <s v="NIT"/>
    <s v="899999061"/>
    <s v="BOGOTA DISTRITO CAPITAL"/>
    <s v="NO"/>
    <m/>
  </r>
  <r>
    <s v="PAG047"/>
    <s v="Pago de ordenes de pago por tipo de moneda y con medio de pago Abono en cuenta."/>
    <s v="2022-06-30 00:00:00"/>
    <s v="2-01-05-01-01-03-05"/>
    <s v="RETENCION ICA COMERCIAL SERVICIOS DEMÁS ACTIVIDADES DE SERVICIOS"/>
    <n v="189358722"/>
    <s v="74,103.00"/>
    <n v="74103"/>
    <n v="74103"/>
    <n v="9674000"/>
    <s v="0,766%"/>
    <s v="13-01-01-DT"/>
    <s v="44-02-00"/>
    <n v="189358722"/>
    <n v="420722"/>
    <s v="Cédula de Ciudadanía"/>
    <x v="7"/>
    <s v="MARIA PEREZ POVEDA"/>
    <s v="NIT"/>
    <s v="899999061"/>
    <s v="BOGOTA DISTRITO CAPITAL"/>
    <s v="NO"/>
    <m/>
  </r>
  <r>
    <s v="PAG047"/>
    <s v="Pago de ordenes de pago por tipo de moneda y con medio de pago Abono en cuenta."/>
    <s v="2022-06-30 00:00:00"/>
    <s v="2-01-05-01-01-03-05"/>
    <s v="RETENCION ICA COMERCIAL SERVICIOS DEMÁS ACTIVIDADES DE SERVICIOS"/>
    <n v="188590222"/>
    <s v="85,057.00"/>
    <n v="85057"/>
    <n v="85057"/>
    <n v="11104000"/>
    <s v="0,766%"/>
    <s v="13-01-01-DT"/>
    <s v="44-02-00"/>
    <n v="188590222"/>
    <n v="415222"/>
    <s v="Cédula de Ciudadanía"/>
    <x v="330"/>
    <s v="IRIS MARIN ORTIZ"/>
    <s v="NIT"/>
    <s v="899999061"/>
    <s v="BOGOTA DISTRITO CAPITAL"/>
    <s v="NO"/>
    <m/>
  </r>
  <r>
    <s v="PAG047"/>
    <s v="Pago de ordenes de pago por tipo de moneda y con medio de pago Abono en cuenta."/>
    <s v="2022-06-30 00:00:00"/>
    <s v="2-01-05-01-01-03-05"/>
    <s v="RETENCION ICA COMERCIAL SERVICIOS DEMÁS ACTIVIDADES DE SERVICIOS"/>
    <n v="188461422"/>
    <s v="58,905.00"/>
    <n v="58905"/>
    <n v="58905"/>
    <n v="7690000"/>
    <s v="0,766%"/>
    <s v="13-01-01-DT"/>
    <s v="44-02-00"/>
    <n v="188461422"/>
    <n v="414922"/>
    <s v="Cédula de Ciudadanía"/>
    <x v="200"/>
    <s v="ZUÑIGA IVONNE MARITZA"/>
    <s v="NIT"/>
    <s v="899999061"/>
    <s v="BOGOTA DISTRITO CAPITAL"/>
    <s v="NO"/>
    <m/>
  </r>
  <r>
    <s v="PAG047"/>
    <s v="Pago de ordenes de pago por tipo de moneda y con medio de pago Abono en cuenta."/>
    <s v="2022-06-30 00:00:00"/>
    <s v="2-01-05-01-01-03-05"/>
    <s v="RETENCION ICA COMERCIAL SERVICIOS DEMÁS ACTIVIDADES DE SERVICIOS"/>
    <n v="175563722"/>
    <s v="25,071.00"/>
    <n v="25071"/>
    <n v="25071"/>
    <n v="3273000"/>
    <s v="0,766%"/>
    <s v="13-01-01-DT"/>
    <s v="44-02-00"/>
    <n v="175563722"/>
    <n v="395922"/>
    <s v="Cédula de Ciudadanía"/>
    <x v="8"/>
    <s v="JUAN MOJICA GOMEZ"/>
    <s v="NIT"/>
    <s v="899999061"/>
    <s v="BOGOTA DISTRITO CAPITAL"/>
    <s v="NO"/>
    <m/>
  </r>
  <r>
    <s v="PAG047"/>
    <s v="Pago de ordenes de pago por tipo de moneda y con medio de pago Abono en cuenta."/>
    <s v="2022-06-30 00:00:00"/>
    <s v="2-01-05-01-01-03-05"/>
    <s v="RETENCION ICA COMERCIAL SERVICIOS DEMÁS ACTIVIDADES DE SERVICIOS"/>
    <n v="175546822"/>
    <s v="18,024.00"/>
    <n v="18024"/>
    <n v="18024"/>
    <n v="2353000"/>
    <s v="0,766%"/>
    <s v="13-01-01-DT"/>
    <s v="44-02-00"/>
    <n v="175546822"/>
    <n v="395822"/>
    <s v="Cédula de Ciudadanía"/>
    <x v="359"/>
    <s v="JOHN NARVAEZ"/>
    <s v="NIT"/>
    <s v="899999061"/>
    <s v="BOGOTA DISTRITO CAPITAL"/>
    <s v="NO"/>
    <m/>
  </r>
  <r>
    <s v="PAG047"/>
    <s v="Pago de ordenes de pago por tipo de moneda y con medio de pago Abono en cuenta."/>
    <s v="2022-06-30 00:00:00"/>
    <s v="2-01-05-01-01-03-05"/>
    <s v="RETENCION ICA COMERCIAL SERVICIOS DEMÁS ACTIVIDADES DE SERVICIOS"/>
    <n v="178392622"/>
    <s v="108,202.00"/>
    <n v="108202"/>
    <n v="108202"/>
    <n v="11201000"/>
    <s v="0,966%"/>
    <s v="13-01-01-DT"/>
    <s v="44-02-00"/>
    <n v="178392622"/>
    <n v="396622"/>
    <s v="Cédula de Ciudadanía"/>
    <x v="324"/>
    <s v="HECTOR QUEVEDO GUTIERREZ"/>
    <s v="NIT"/>
    <s v="899999061"/>
    <s v="BOGOTA DISTRITO CAPITAL"/>
    <s v="NO"/>
    <m/>
  </r>
  <r>
    <s v="PAG047"/>
    <s v="Pago de ordenes de pago por tipo de moneda y con medio de pago Abono en cuenta."/>
    <s v="2022-06-30 00:00:00"/>
    <s v="2-01-05-01-01-03-05"/>
    <s v="RETENCION ICA COMERCIAL SERVICIOS DEMÁS ACTIVIDADES DE SERVICIOS"/>
    <n v="190458522"/>
    <s v="86,006.00"/>
    <n v="86006"/>
    <n v="86006"/>
    <n v="11228000"/>
    <s v="0,766%"/>
    <s v="13-01-01-DT"/>
    <s v="44-02-00"/>
    <n v="190458522"/>
    <n v="424422"/>
    <s v="Cédula de Ciudadanía"/>
    <x v="201"/>
    <s v="CARLOS PRIETO HERRERA"/>
    <s v="NIT"/>
    <s v="899999061"/>
    <s v="BOGOTA DISTRITO CAPITAL"/>
    <s v="NO"/>
    <m/>
  </r>
  <r>
    <s v="PAG047"/>
    <s v="Pago de ordenes de pago por tipo de moneda y con medio de pago Abono en cuenta."/>
    <s v="2022-06-30 00:00:00"/>
    <s v="2-01-05-01-01-03-05"/>
    <s v="RETENCION ICA COMERCIAL SERVICIOS DEMÁS ACTIVIDADES DE SERVICIOS"/>
    <n v="182518222"/>
    <s v="58,768.00"/>
    <n v="58768"/>
    <n v="58768"/>
    <n v="7672000"/>
    <s v="0,766%"/>
    <s v="13-01-01-DT"/>
    <s v="44-02-00"/>
    <n v="182518222"/>
    <n v="406922"/>
    <s v="Cédula de Ciudadanía"/>
    <x v="329"/>
    <s v="WILLIAM ACERO RUGE"/>
    <s v="NIT"/>
    <s v="899999061"/>
    <s v="BOGOTA DISTRITO CAPITAL"/>
    <s v="NO"/>
    <m/>
  </r>
  <r>
    <s v="PAG047"/>
    <s v="Pago de ordenes de pago por tipo de moneda y con medio de pago Abono en cuenta."/>
    <s v="2022-06-30 00:00:00"/>
    <s v="2-01-05-01-01-03-05"/>
    <s v="RETENCION ICA COMERCIAL SERVICIOS DEMÁS ACTIVIDADES DE SERVICIOS"/>
    <n v="178762122"/>
    <s v="58,768.00"/>
    <n v="58768"/>
    <n v="58768"/>
    <n v="7672000"/>
    <s v="0,766%"/>
    <s v="13-01-01-DT"/>
    <s v="44-02-00"/>
    <n v="178762122"/>
    <n v="396322"/>
    <s v="Cédula de Ciudadanía"/>
    <x v="326"/>
    <s v="PAOLA CAMARGO GONZALEZ"/>
    <s v="NIT"/>
    <s v="899999061"/>
    <s v="BOGOTA DISTRITO CAPITAL"/>
    <s v="NO"/>
    <m/>
  </r>
  <r>
    <s v="PAG047"/>
    <s v="Pago de ordenes de pago por tipo de moneda y con medio de pago Abono en cuenta."/>
    <s v="2022-06-30 00:00:00"/>
    <s v="2-01-05-01-01-03-05"/>
    <s v="RETENCION ICA COMERCIAL SERVICIOS DEMÁS ACTIVIDADES DE SERVICIOS"/>
    <n v="183501922"/>
    <s v="88,534.00"/>
    <n v="88534"/>
    <n v="88534"/>
    <n v="9165000"/>
    <s v="0,966%"/>
    <s v="13-01-01-DT"/>
    <s v="44-02-00"/>
    <n v="183501922"/>
    <n v="409122"/>
    <s v="Cédula de Ciudadanía"/>
    <x v="331"/>
    <s v="JOSE BABATIVA MARQUEZ"/>
    <s v="NIT"/>
    <s v="899999061"/>
    <s v="BOGOTA DISTRITO CAPITAL"/>
    <s v="NO"/>
    <m/>
  </r>
  <r>
    <s v="PAG047"/>
    <s v="Pago de ordenes de pago por tipo de moneda y con medio de pago Abono en cuenta."/>
    <s v="2022-06-30 00:00:00"/>
    <s v="2-01-05-01-01-03-05"/>
    <s v="RETENCION ICA COMERCIAL SERVICIOS DEMÁS ACTIVIDADES DE SERVICIOS"/>
    <n v="174945022"/>
    <s v="66,486.00"/>
    <n v="66486"/>
    <n v="66486"/>
    <n v="8679598"/>
    <s v="0,766%"/>
    <s v="13-01-01-DT"/>
    <s v="44-02-00"/>
    <n v="174945022"/>
    <n v="395122"/>
    <s v="Cédula de Ciudadanía"/>
    <x v="327"/>
    <s v="LUIS CARDENAS ECHEVERRY"/>
    <s v="NIT"/>
    <s v="899999061"/>
    <s v="BOGOTA DISTRITO CAPITAL"/>
    <s v="NO"/>
    <m/>
  </r>
  <r>
    <s v="PAG047"/>
    <s v="Pago de ordenes de pago por tipo de moneda y con medio de pago Abono en cuenta."/>
    <s v="2022-06-30 00:00:00"/>
    <s v="2-01-05-01-01-03-05"/>
    <s v="RETENCION ICA COMERCIAL SERVICIOS DEMÁS ACTIVIDADES DE SERVICIOS"/>
    <n v="183459322"/>
    <s v="58,768.00"/>
    <n v="58768"/>
    <n v="58768"/>
    <n v="7672000"/>
    <s v="0,766%"/>
    <s v="13-01-01-DT"/>
    <s v="44-02-00"/>
    <n v="183459322"/>
    <n v="408922"/>
    <s v="Cédula de Ciudadanía"/>
    <x v="328"/>
    <s v="JEISON SABOGAL SANCHEZ"/>
    <s v="NIT"/>
    <s v="899999061"/>
    <s v="BOGOTA DISTRITO CAPITAL"/>
    <s v="NO"/>
    <m/>
  </r>
  <r>
    <s v="PAG047"/>
    <s v="Pago de ordenes de pago por tipo de moneda y con medio de pago Abono en cuenta."/>
    <s v="2022-06-30 00:00:00"/>
    <s v="2-01-05-01-01-03-05"/>
    <s v="RETENCION ICA COMERCIAL SERVICIOS DEMÁS ACTIVIDADES DE SERVICIOS"/>
    <n v="174892422"/>
    <s v="24,595.00"/>
    <n v="24595"/>
    <n v="24595"/>
    <n v="2546016"/>
    <s v="0,966%"/>
    <s v="13-01-01-DT"/>
    <s v="44-02-00"/>
    <n v="174892422"/>
    <n v="393822"/>
    <s v="Cédula de Ciudadanía"/>
    <x v="161"/>
    <s v="JENNIFER ALBARRACIN QUEMBA"/>
    <s v="NIT"/>
    <s v="899999061"/>
    <s v="BOGOTA DISTRITO CAPITAL"/>
    <s v="NO"/>
    <m/>
  </r>
  <r>
    <s v="PAG047"/>
    <s v="Pago de ordenes de pago por tipo de moneda y con medio de pago Abono en cuenta."/>
    <s v="2022-06-30 00:00:00"/>
    <s v="2-01-05-01-01-03-05"/>
    <s v="RETENCION ICA COMERCIAL SERVICIOS DEMÁS ACTIVIDADES DE SERVICIOS"/>
    <n v="174897022"/>
    <s v="39,529.00"/>
    <n v="39529"/>
    <n v="39529"/>
    <n v="4092000"/>
    <s v="0,966%"/>
    <s v="13-01-01-DT"/>
    <s v="44-02-00"/>
    <n v="174897022"/>
    <n v="394022"/>
    <s v="Cédula de Ciudadanía"/>
    <x v="43"/>
    <s v="GISEL CUNCANCHON BARBOSA"/>
    <s v="NIT"/>
    <s v="899999061"/>
    <s v="BOGOTA DISTRITO CAPITAL"/>
    <s v="NO"/>
    <m/>
  </r>
  <r>
    <s v="PAG047"/>
    <s v="Pago de ordenes de pago por tipo de moneda y con medio de pago Abono en cuenta."/>
    <s v="2022-06-30 00:00:00"/>
    <s v="2-01-05-01-01-03-05"/>
    <s v="RETENCION ICA COMERCIAL SERVICIOS DEMÁS ACTIVIDADES DE SERVICIOS"/>
    <n v="178175722"/>
    <s v="74,112.00"/>
    <n v="74112"/>
    <n v="74112"/>
    <n v="7672000"/>
    <s v="0,966%"/>
    <s v="13-01-01-DT"/>
    <s v="44-02-00"/>
    <n v="178175722"/>
    <n v="396222"/>
    <s v="Cédula de Ciudadanía"/>
    <x v="238"/>
    <s v="JUANITA VELEZ FALLA"/>
    <s v="NIT"/>
    <s v="899999061"/>
    <s v="BOGOTA DISTRITO CAPITAL"/>
    <s v="NO"/>
    <m/>
  </r>
  <r>
    <s v="PAG047"/>
    <s v="Pago de ordenes de pago por tipo de moneda y con medio de pago Abono en cuenta."/>
    <s v="2022-06-30 00:00:00"/>
    <s v="2-01-05-01-01-03-05"/>
    <s v="RETENCION ICA COMERCIAL SERVICIOS DEMÁS ACTIVIDADES DE SERVICIOS"/>
    <n v="174690622"/>
    <s v="30,632.00"/>
    <n v="30632"/>
    <n v="30632"/>
    <n v="3171000"/>
    <s v="0,966%"/>
    <s v="13-01-01-DT"/>
    <s v="44-02-00"/>
    <n v="174690622"/>
    <n v="393622"/>
    <s v="Cédula de Ciudadanía"/>
    <x v="147"/>
    <s v="ANGELA SANCHEZ RAVELO"/>
    <s v="NIT"/>
    <s v="899999061"/>
    <s v="BOGOTA DISTRITO CAPITAL"/>
    <s v="NO"/>
    <m/>
  </r>
  <r>
    <s v="PAG047"/>
    <s v="Pago de ordenes de pago por tipo de moneda y con medio de pago Abono en cuenta."/>
    <s v="2022-06-30 00:00:00"/>
    <s v="2-01-05-01-01-03-05"/>
    <s v="RETENCION ICA COMERCIAL SERVICIOS DEMÁS ACTIVIDADES DE SERVICIOS"/>
    <n v="188386522"/>
    <s v="47,017.00"/>
    <n v="47017"/>
    <n v="47017"/>
    <n v="6138000"/>
    <s v="0,766%"/>
    <s v="13-01-01-DT"/>
    <s v="44-02-00"/>
    <n v="188386522"/>
    <n v="413222"/>
    <s v="Cédula de Ciudadanía"/>
    <x v="375"/>
    <s v="DAVID MENDEZ VILLAMIZAR"/>
    <s v="NIT"/>
    <s v="899999061"/>
    <s v="BOGOTA DISTRITO CAPITAL"/>
    <s v="NO"/>
    <m/>
  </r>
  <r>
    <s v="PAG047"/>
    <s v="Pago de ordenes de pago por tipo de moneda y con medio de pago Abono en cuenta."/>
    <s v="2022-06-30 00:00:00"/>
    <s v="2-01-05-01-01-03-05"/>
    <s v="RETENCION ICA COMERCIAL SERVICIOS DEMÁS ACTIVIDADES DE SERVICIOS"/>
    <n v="178745722"/>
    <s v="31,617.00"/>
    <n v="31617"/>
    <n v="31617"/>
    <n v="3273000"/>
    <s v="0,966%"/>
    <s v="13-01-01-DT"/>
    <s v="44-02-00"/>
    <n v="178745722"/>
    <n v="394822"/>
    <s v="Cédula de Ciudadanía"/>
    <x v="166"/>
    <s v="RAUL BLANCO RODRIGUEZ"/>
    <s v="NIT"/>
    <s v="899999061"/>
    <s v="BOGOTA DISTRITO CAPITAL"/>
    <s v="NO"/>
    <m/>
  </r>
  <r>
    <s v="PAG047"/>
    <s v="Pago de ordenes de pago por tipo de moneda y con medio de pago Abono en cuenta."/>
    <s v="2022-06-30 00:00:00"/>
    <s v="2-01-05-01-01-03-05"/>
    <s v="RETENCION ICA COMERCIAL SERVICIOS DEMÁS ACTIVIDADES DE SERVICIOS"/>
    <n v="173544122"/>
    <s v="47,017.00"/>
    <n v="47017"/>
    <n v="47017"/>
    <n v="6138000"/>
    <s v="0,766%"/>
    <s v="13-01-01-DT"/>
    <s v="44-02-00"/>
    <n v="173544122"/>
    <n v="388822"/>
    <s v="Cédula de Ciudadanía"/>
    <x v="157"/>
    <s v="JUANA SALDARRIAGA ROMERO"/>
    <s v="NIT"/>
    <s v="899999061"/>
    <s v="BOGOTA DISTRITO CAPITAL"/>
    <s v="NO"/>
    <m/>
  </r>
  <r>
    <s v="PAG047"/>
    <s v="Pago de ordenes de pago por tipo de moneda y con medio de pago Abono en cuenta."/>
    <s v="2022-06-30 00:00:00"/>
    <s v="2-01-05-01-01-03-05"/>
    <s v="RETENCION ICA COMERCIAL SERVICIOS DEMÁS ACTIVIDADES DE SERVICIOS"/>
    <n v="190532022"/>
    <s v="16,492.00"/>
    <n v="16492"/>
    <n v="16492"/>
    <n v="2153000"/>
    <s v="0,766%"/>
    <s v="13-01-01-DT"/>
    <s v="44-02-00"/>
    <n v="190532022"/>
    <n v="425122"/>
    <s v="Cédula de Ciudadanía"/>
    <x v="246"/>
    <s v="JUANA DURAN BERMUDEZ"/>
    <s v="NIT"/>
    <s v="899999061"/>
    <s v="BOGOTA DISTRITO CAPITAL"/>
    <s v="NO"/>
    <m/>
  </r>
  <r>
    <s v="PAG047"/>
    <s v="Pago de ordenes de pago por tipo de moneda y con medio de pago Abono en cuenta."/>
    <s v="2022-06-30 00:00:00"/>
    <s v="2-01-05-01-01-03-05"/>
    <s v="RETENCION ICA COMERCIAL SERVICIOS DEMÁS ACTIVIDADES DE SERVICIOS"/>
    <n v="172878222"/>
    <s v="49,411.00"/>
    <n v="49411"/>
    <n v="49411"/>
    <n v="5115000"/>
    <s v="0,966%"/>
    <s v="13-01-01-DT"/>
    <s v="44-02-00"/>
    <n v="172878222"/>
    <n v="387522"/>
    <s v="Cédula de Ciudadanía"/>
    <x v="243"/>
    <s v="DAVID RAMIREZ MARIN"/>
    <s v="NIT"/>
    <s v="899999061"/>
    <s v="BOGOTA DISTRITO CAPITAL"/>
    <s v="NO"/>
    <m/>
  </r>
  <r>
    <s v="PAG047"/>
    <s v="Pago de ordenes de pago por tipo de moneda y con medio de pago Abono en cuenta."/>
    <s v="2022-06-30 00:00:00"/>
    <s v="2-01-05-01-01-03-05"/>
    <s v="RETENCION ICA COMERCIAL SERVICIOS DEMÁS ACTIVIDADES DE SERVICIOS"/>
    <n v="180632522"/>
    <s v="67,764.00"/>
    <n v="67764"/>
    <n v="67764"/>
    <n v="6138000"/>
    <s v="1,104%"/>
    <s v="13-01-01-DT"/>
    <s v="44-02-00"/>
    <n v="180632522"/>
    <n v="399922"/>
    <s v="Cédula de Ciudadanía"/>
    <x v="350"/>
    <s v="ALEXANDRA CHAVEZ LONDOÑO"/>
    <s v="NIT"/>
    <s v="899999061"/>
    <s v="BOGOTA DISTRITO CAPITAL"/>
    <s v="NO"/>
    <m/>
  </r>
  <r>
    <s v="PAG047"/>
    <s v="Pago de ordenes de pago por tipo de moneda y con medio de pago Abono en cuenta."/>
    <s v="2022-06-30 00:00:00"/>
    <s v="2-01-05-01-01-03-05"/>
    <s v="RETENCION ICA COMERCIAL SERVICIOS DEMÁS ACTIVIDADES DE SERVICIOS"/>
    <n v="184545622"/>
    <s v="47,017.00"/>
    <n v="47017"/>
    <n v="47017"/>
    <n v="6138000"/>
    <s v="0,766%"/>
    <s v="13-01-01-DT"/>
    <s v="44-02-00"/>
    <n v="184545622"/>
    <n v="412522"/>
    <s v="Cédula de Ciudadanía"/>
    <x v="50"/>
    <s v="ALEXI CORONADO CORONADO"/>
    <s v="NIT"/>
    <s v="899999061"/>
    <s v="BOGOTA DISTRITO CAPITAL"/>
    <s v="NO"/>
    <m/>
  </r>
  <r>
    <s v="PAG047"/>
    <s v="Pago de ordenes de pago por tipo de moneda y con medio de pago Abono en cuenta."/>
    <s v="2022-06-30 00:00:00"/>
    <s v="2-01-05-01-01-03-05"/>
    <s v="RETENCION ICA COMERCIAL SERVICIOS DEMÁS ACTIVIDADES DE SERVICIOS"/>
    <n v="188646622"/>
    <s v="84,898.00"/>
    <n v="84898"/>
    <n v="84898"/>
    <n v="7690000"/>
    <s v="1,104%"/>
    <s v="13-01-01-DT"/>
    <s v="44-02-00"/>
    <n v="188646622"/>
    <n v="415322"/>
    <s v="Cédula de Ciudadanía"/>
    <x v="401"/>
    <s v="PEDRO VEGA REYES"/>
    <s v="NIT"/>
    <s v="899999061"/>
    <s v="BOGOTA DISTRITO CAPITAL"/>
    <s v="NO"/>
    <m/>
  </r>
  <r>
    <s v="PAG047"/>
    <s v="Pago de ordenes de pago por tipo de moneda y con medio de pago Abono en cuenta."/>
    <s v="2022-06-30 00:00:00"/>
    <s v="2-01-05-01-01-03-05"/>
    <s v="RETENCION ICA COMERCIAL SERVICIOS DEMÁS ACTIVIDADES DE SERVICIOS"/>
    <n v="172443322"/>
    <s v="35,774.00"/>
    <n v="35774"/>
    <n v="35774"/>
    <n v="3703295"/>
    <s v="0,966%"/>
    <s v="13-01-01-DT"/>
    <s v="44-02-00"/>
    <n v="172443322"/>
    <n v="386422"/>
    <s v="Cédula de Ciudadanía"/>
    <x v="44"/>
    <s v="ANGIE GOMEZ JEREZ"/>
    <s v="NIT"/>
    <s v="899999061"/>
    <s v="BOGOTA DISTRITO CAPITAL"/>
    <s v="NO"/>
    <m/>
  </r>
  <r>
    <s v="PAG047"/>
    <s v="Pago de ordenes de pago por tipo de moneda y con medio de pago Abono en cuenta."/>
    <s v="2022-06-30 00:00:00"/>
    <s v="2-01-05-01-01-03-05"/>
    <s v="RETENCION ICA COMERCIAL SERVICIOS DEMÁS ACTIVIDADES DE SERVICIOS"/>
    <n v="181370122"/>
    <s v="21,880.00"/>
    <n v="21880"/>
    <n v="21880"/>
    <n v="3171000"/>
    <s v="0,690%"/>
    <s v="13-01-01-DT"/>
    <s v="44-02-00"/>
    <n v="181370122"/>
    <n v="403822"/>
    <s v="Cédula de Ciudadanía"/>
    <x v="39"/>
    <s v="MARIA PEREZ ORDOÑEZ"/>
    <s v="NIT"/>
    <s v="899999061"/>
    <s v="BOGOTA DISTRITO CAPITAL"/>
    <s v="NO"/>
    <m/>
  </r>
  <r>
    <s v="PAG047"/>
    <s v="Pago de ordenes de pago por tipo de moneda y con medio de pago Abono en cuenta."/>
    <s v="2022-06-30 00:00:00"/>
    <s v="2-01-05-01-01-03-05"/>
    <s v="RETENCION ICA COMERCIAL SERVICIOS DEMÁS ACTIVIDADES DE SERVICIOS"/>
    <n v="189698522"/>
    <s v="107,055.00"/>
    <n v="107055"/>
    <n v="107055"/>
    <n v="9697000"/>
    <s v="1,104%"/>
    <s v="13-01-01-DT"/>
    <s v="44-02-00"/>
    <n v="189698522"/>
    <n v="422222"/>
    <s v="Cédula de Ciudadanía"/>
    <x v="353"/>
    <s v="ALVARO CARDONA GOMEZ"/>
    <s v="NIT"/>
    <s v="899999061"/>
    <s v="BOGOTA DISTRITO CAPITAL"/>
    <s v="NO"/>
    <m/>
  </r>
  <r>
    <s v="PAG047"/>
    <s v="Pago de ordenes de pago por tipo de moneda y con medio de pago Abono en cuenta."/>
    <s v="2022-06-30 00:00:00"/>
    <s v="2-01-05-01-01-03-05"/>
    <s v="RETENCION ICA COMERCIAL SERVICIOS DEMÁS ACTIVIDADES DE SERVICIOS"/>
    <n v="179307822"/>
    <s v="31,617.00"/>
    <n v="31617"/>
    <n v="31617"/>
    <n v="3273000"/>
    <s v="0,966%"/>
    <s v="13-01-01-DT"/>
    <s v="44-02-00"/>
    <n v="179307822"/>
    <n v="398622"/>
    <s v="Cédula de Ciudadanía"/>
    <x v="149"/>
    <s v="ANGELA MOLANO PAEZ"/>
    <s v="NIT"/>
    <s v="899999061"/>
    <s v="BOGOTA DISTRITO CAPITAL"/>
    <s v="NO"/>
    <m/>
  </r>
  <r>
    <s v="PAG047"/>
    <s v="Pago de ordenes de pago por tipo de moneda y con medio de pago Abono en cuenta."/>
    <s v="2022-06-30 00:00:00"/>
    <s v="2-01-05-01-01-03-05"/>
    <s v="RETENCION ICA COMERCIAL SERVICIOS DEMÁS ACTIVIDADES DE SERVICIOS"/>
    <n v="179141022"/>
    <s v="74,285.00"/>
    <n v="74285"/>
    <n v="74285"/>
    <n v="7690000"/>
    <s v="0,966%"/>
    <s v="13-01-01-DT"/>
    <s v="44-02-00"/>
    <n v="179141022"/>
    <n v="398522"/>
    <s v="Cédula de Ciudadanía"/>
    <x v="249"/>
    <s v="YULLY NIAZA TASCON"/>
    <s v="NIT"/>
    <s v="899999061"/>
    <s v="BOGOTA DISTRITO CAPITAL"/>
    <s v="NO"/>
    <m/>
  </r>
  <r>
    <s v="PAG047"/>
    <s v="Pago de ordenes de pago por tipo de moneda y con medio de pago Abono en cuenta."/>
    <s v="2022-06-30 00:00:00"/>
    <s v="2-01-05-01-01-03-05"/>
    <s v="RETENCION ICA COMERCIAL SERVICIOS DEMÁS ACTIVIDADES DE SERVICIOS"/>
    <n v="190862622"/>
    <s v="9,187.00"/>
    <n v="9187"/>
    <n v="9187"/>
    <n v="951000"/>
    <s v="0,966%"/>
    <s v="13-01-01-DT"/>
    <s v="44-02-00"/>
    <n v="190862622"/>
    <n v="372422"/>
    <s v="Cédula de Ciudadanía"/>
    <x v="428"/>
    <s v="JHON JAIRO VILLA FRANCO"/>
    <s v="NIT"/>
    <s v="899999061"/>
    <s v="BOGOTA DISTRITO CAPITAL"/>
    <s v="NO"/>
    <m/>
  </r>
  <r>
    <s v="PAG047"/>
    <s v="Pago de ordenes de pago por tipo de moneda y con medio de pago Abono en cuenta."/>
    <s v="2022-06-30 00:00:00"/>
    <s v="2-01-05-01-01-03-05"/>
    <s v="RETENCION ICA COMERCIAL SERVICIOS DEMÁS ACTIVIDADES DE SERVICIOS"/>
    <n v="179330522"/>
    <s v="27,666.00"/>
    <n v="27666"/>
    <n v="27666"/>
    <n v="2864000"/>
    <s v="0,966%"/>
    <s v="13-01-01-DT"/>
    <s v="44-02-00"/>
    <n v="179330522"/>
    <n v="395422"/>
    <s v="Cédula de Ciudadanía"/>
    <x v="41"/>
    <s v="CLAUDIA CAICEDO GONZALEZ"/>
    <s v="NIT"/>
    <s v="899999061"/>
    <s v="BOGOTA DISTRITO CAPITAL"/>
    <s v="NO"/>
    <m/>
  </r>
  <r>
    <s v="PAG047"/>
    <s v="Pago de ordenes de pago por tipo de moneda y con medio de pago Abono en cuenta."/>
    <s v="2022-06-30 00:00:00"/>
    <s v="2-01-05-01-01-03-05"/>
    <s v="RETENCION ICA COMERCIAL SERVICIOS DEMÁS ACTIVIDADES DE SERVICIOS"/>
    <n v="181248122"/>
    <s v="31,345.00"/>
    <n v="31345"/>
    <n v="31345"/>
    <n v="4092000"/>
    <s v="0,766%"/>
    <s v="13-01-01-DT"/>
    <s v="44-02-00"/>
    <n v="181248122"/>
    <n v="402522"/>
    <s v="Cédula de Ciudadanía"/>
    <x v="55"/>
    <s v="MERLY CALDERON TRIVIÑO"/>
    <s v="NIT"/>
    <s v="899999061"/>
    <s v="BOGOTA DISTRITO CAPITAL"/>
    <s v="NO"/>
    <m/>
  </r>
  <r>
    <s v="PAG047"/>
    <s v="Pago de ordenes de pago por tipo de moneda y con medio de pago Abono en cuenta."/>
    <s v="2022-06-30 00:00:00"/>
    <s v="2-01-05-01-01-03-05"/>
    <s v="RETENCION ICA COMERCIAL SERVICIOS DEMÁS ACTIVIDADES DE SERVICIOS"/>
    <n v="182472722"/>
    <s v="53,189.00"/>
    <n v="53189"/>
    <n v="53189"/>
    <n v="6943678"/>
    <s v="0,766%"/>
    <s v="13-01-01-DT"/>
    <s v="44-02-00"/>
    <n v="182472722"/>
    <n v="407522"/>
    <s v="Cédula de Ciudadanía"/>
    <x v="40"/>
    <s v="MARYOLI MARIN CORRALES"/>
    <s v="NIT"/>
    <s v="899999061"/>
    <s v="BOGOTA DISTRITO CAPITAL"/>
    <s v="NO"/>
    <m/>
  </r>
  <r>
    <s v="PAG047"/>
    <s v="Pago de ordenes de pago por tipo de moneda y con medio de pago Abono en cuenta."/>
    <s v="2022-06-30 00:00:00"/>
    <s v="2-01-05-01-01-03-05"/>
    <s v="RETENCION ICA COMERCIAL SERVICIOS DEMÁS ACTIVIDADES DE SERVICIOS"/>
    <n v="183335922"/>
    <s v="23,509.00"/>
    <n v="23509"/>
    <n v="23509"/>
    <n v="3069000"/>
    <s v="0,766%"/>
    <s v="13-01-01-DT"/>
    <s v="44-02-00"/>
    <n v="183335922"/>
    <n v="408222"/>
    <s v="Cédula de Ciudadanía"/>
    <x v="254"/>
    <s v="ANDREA RODRIGUEZ SARMIENTO"/>
    <s v="NIT"/>
    <s v="899999061"/>
    <s v="BOGOTA DISTRITO CAPITAL"/>
    <s v="NO"/>
    <m/>
  </r>
  <r>
    <s v="PAG047"/>
    <s v="Pago de ordenes de pago por tipo de moneda y con medio de pago Abono en cuenta."/>
    <s v="2022-06-30 00:00:00"/>
    <s v="2-01-05-01-01-03-05"/>
    <s v="RETENCION ICA COMERCIAL SERVICIOS DEMÁS ACTIVIDADES DE SERVICIOS"/>
    <n v="181483322"/>
    <s v="58,905.00"/>
    <n v="58905"/>
    <n v="58905"/>
    <n v="7690000"/>
    <s v="0,766%"/>
    <s v="13-01-01-DT"/>
    <s v="44-02-00"/>
    <n v="181483322"/>
    <n v="402822"/>
    <s v="Cédula de Ciudadanía"/>
    <x v="60"/>
    <s v="OSCAR MONTERO DE LA ROSA"/>
    <s v="NIT"/>
    <s v="899999061"/>
    <s v="BOGOTA DISTRITO CAPITAL"/>
    <s v="NO"/>
    <m/>
  </r>
  <r>
    <s v="PAG047"/>
    <s v="Pago de ordenes de pago por tipo de moneda y con medio de pago Abono en cuenta."/>
    <s v="2022-06-30 00:00:00"/>
    <s v="2-01-05-01-01-03-05"/>
    <s v="RETENCION ICA COMERCIAL SERVICIOS DEMÁS ACTIVIDADES DE SERVICIOS"/>
    <n v="189390722"/>
    <s v="58,768.00"/>
    <n v="58768"/>
    <n v="58768"/>
    <n v="7672000"/>
    <s v="0,766%"/>
    <s v="13-01-01-DT"/>
    <s v="44-02-00"/>
    <n v="189390722"/>
    <n v="418422"/>
    <s v="Cédula de Ciudadanía"/>
    <x v="152"/>
    <s v="LENIN MONAK SALINAS"/>
    <s v="NIT"/>
    <s v="899999061"/>
    <s v="BOGOTA DISTRITO CAPITAL"/>
    <s v="NO"/>
    <m/>
  </r>
  <r>
    <s v="PAG047"/>
    <s v="Pago de ordenes de pago por tipo de moneda y con medio de pago Abono en cuenta."/>
    <s v="2022-06-30 00:00:00"/>
    <s v="2-01-05-01-01-03-05"/>
    <s v="RETENCION ICA COMERCIAL SERVICIOS DEMÁS ACTIVIDADES DE SERVICIOS"/>
    <n v="183553522"/>
    <s v="58,905.00"/>
    <n v="58905"/>
    <n v="58905"/>
    <n v="7690000"/>
    <s v="0,766%"/>
    <s v="13-01-01-DT"/>
    <s v="44-02-00"/>
    <n v="183553522"/>
    <n v="408722"/>
    <s v="Cédula de Ciudadanía"/>
    <x v="260"/>
    <s v="EDWIN CHINGUAD TARAMUEL"/>
    <s v="NIT"/>
    <s v="899999061"/>
    <s v="BOGOTA DISTRITO CAPITAL"/>
    <s v="NO"/>
    <m/>
  </r>
  <r>
    <s v="PAG047"/>
    <s v="Pago de ordenes de pago por tipo de moneda y con medio de pago Abono en cuenta."/>
    <s v="2022-06-30 00:00:00"/>
    <s v="2-01-05-01-01-03-05"/>
    <s v="RETENCION ICA COMERCIAL SERVICIOS DEMÁS ACTIVIDADES DE SERVICIOS"/>
    <n v="181209622"/>
    <s v="58,905.00"/>
    <n v="58905"/>
    <n v="58905"/>
    <n v="7690000"/>
    <s v="0,766%"/>
    <s v="13-01-01-DT"/>
    <s v="44-02-00"/>
    <n v="181209622"/>
    <n v="401722"/>
    <s v="Cédula de Ciudadanía"/>
    <x v="256"/>
    <s v="DEYSI RICO RODRIGUEZ"/>
    <s v="NIT"/>
    <s v="899999061"/>
    <s v="BOGOTA DISTRITO CAPITAL"/>
    <s v="NO"/>
    <m/>
  </r>
  <r>
    <s v="PAG047"/>
    <s v="Pago de ordenes de pago por tipo de moneda y con medio de pago Abono en cuenta."/>
    <s v="2022-06-30 00:00:00"/>
    <s v="2-01-05-01-01-03-05"/>
    <s v="RETENCION ICA COMERCIAL SERVICIOS DEMÁS ACTIVIDADES DE SERVICIOS"/>
    <n v="178791322"/>
    <s v="49,411.00"/>
    <n v="49411"/>
    <n v="49411"/>
    <n v="5115000"/>
    <s v="0,966%"/>
    <s v="13-01-01-DT"/>
    <s v="44-02-00"/>
    <n v="178791322"/>
    <n v="397622"/>
    <s v="Cédula de Ciudadanía"/>
    <x v="153"/>
    <s v="JULIO ROMERO SANABRIA"/>
    <s v="NIT"/>
    <s v="899999061"/>
    <s v="BOGOTA DISTRITO CAPITAL"/>
    <s v="NO"/>
    <m/>
  </r>
  <r>
    <s v="PAG047"/>
    <s v="Pago de ordenes de pago por tipo de moneda y con medio de pago Abono en cuenta."/>
    <s v="2022-06-30 00:00:00"/>
    <s v="2-01-05-01-01-03-05"/>
    <s v="RETENCION ICA COMERCIAL SERVICIOS DEMÁS ACTIVIDADES DE SERVICIOS"/>
    <n v="184482022"/>
    <s v="47,017.00"/>
    <n v="47017"/>
    <n v="47017"/>
    <n v="6138000"/>
    <s v="0,766%"/>
    <s v="13-01-01-DT"/>
    <s v="44-02-00"/>
    <n v="184482022"/>
    <n v="410722"/>
    <s v="Cédula de Ciudadanía"/>
    <x v="418"/>
    <s v="ALEXA OSPINA BLANCO"/>
    <s v="NIT"/>
    <s v="899999061"/>
    <s v="BOGOTA DISTRITO CAPITAL"/>
    <s v="NO"/>
    <m/>
  </r>
  <r>
    <s v="PAG047"/>
    <s v="Pago de ordenes de pago por tipo de moneda y con medio de pago Abono en cuenta."/>
    <s v="2022-06-30 00:00:00"/>
    <s v="2-01-05-01-01-03-05"/>
    <s v="RETENCION ICA COMERCIAL SERVICIOS DEMÁS ACTIVIDADES DE SERVICIOS"/>
    <n v="183701922"/>
    <s v="29,647.00"/>
    <n v="29647"/>
    <n v="29647"/>
    <n v="3069000"/>
    <s v="0,966%"/>
    <s v="13-01-01-DT"/>
    <s v="44-02-00"/>
    <n v="183701922"/>
    <n v="408022"/>
    <s v="Cédula de Ciudadanía"/>
    <x v="35"/>
    <s v="KAREN MENESES ROMERO"/>
    <s v="NIT"/>
    <s v="899999061"/>
    <s v="BOGOTA DISTRITO CAPITAL"/>
    <s v="NO"/>
    <m/>
  </r>
  <r>
    <s v="PAG047"/>
    <s v="Pago de ordenes de pago por tipo de moneda y con medio de pago Abono en cuenta."/>
    <s v="2022-06-30 00:00:00"/>
    <s v="2-01-05-01-01-03-05"/>
    <s v="RETENCION ICA COMERCIAL SERVICIOS DEMÁS ACTIVIDADES DE SERVICIOS"/>
    <n v="181228222"/>
    <s v="31,345.00"/>
    <n v="31345"/>
    <n v="31345"/>
    <n v="4092000"/>
    <s v="0,766%"/>
    <s v="13-01-01-DT"/>
    <s v="44-02-00"/>
    <n v="181228222"/>
    <n v="402722"/>
    <s v="Cédula de Ciudadanía"/>
    <x v="172"/>
    <s v="DIANA HORTUA HORTUA"/>
    <s v="NIT"/>
    <s v="899999061"/>
    <s v="BOGOTA DISTRITO CAPITAL"/>
    <s v="NO"/>
    <m/>
  </r>
  <r>
    <s v="PAG047"/>
    <s v="Pago de ordenes de pago por tipo de moneda y con medio de pago Abono en cuenta."/>
    <s v="2022-06-30 00:00:00"/>
    <s v="2-01-05-01-01-03-05"/>
    <s v="RETENCION ICA COMERCIAL SERVICIOS DEMÁS ACTIVIDADES DE SERVICIOS"/>
    <n v="179602822"/>
    <s v="35,459.00"/>
    <n v="35459"/>
    <n v="35459"/>
    <n v="4629119"/>
    <s v="0,766%"/>
    <s v="13-01-01-DT"/>
    <s v="44-02-00"/>
    <n v="179602822"/>
    <n v="399522"/>
    <s v="Cédula de Ciudadanía"/>
    <x v="38"/>
    <s v="JOSE RODRIGUEZ DONCEL"/>
    <s v="NIT"/>
    <s v="899999061"/>
    <s v="BOGOTA DISTRITO CAPITAL"/>
    <s v="NO"/>
    <m/>
  </r>
  <r>
    <s v="PAG047"/>
    <s v="Pago de ordenes de pago por tipo de moneda y con medio de pago Abono en cuenta."/>
    <s v="2022-06-30 00:00:00"/>
    <s v="2-01-05-01-01-03-05"/>
    <s v="RETENCION ICA COMERCIAL SERVICIOS DEMÁS ACTIVIDADES DE SERVICIOS"/>
    <n v="189541222"/>
    <s v="47,017.00"/>
    <n v="47017"/>
    <n v="47017"/>
    <n v="6138000"/>
    <s v="0,766%"/>
    <s v="13-01-01-DT"/>
    <s v="44-02-00"/>
    <n v="189541222"/>
    <n v="420522"/>
    <s v="Cédula de Ciudadanía"/>
    <x v="265"/>
    <s v="JOSE HURTADO ABRIL"/>
    <s v="NIT"/>
    <s v="899999061"/>
    <s v="BOGOTA DISTRITO CAPITAL"/>
    <s v="NO"/>
    <m/>
  </r>
  <r>
    <s v="PAG047"/>
    <s v="Pago de ordenes de pago por tipo de moneda y con medio de pago Abono en cuenta."/>
    <s v="2022-06-30 00:00:00"/>
    <s v="2-01-05-01-01-03-05"/>
    <s v="RETENCION ICA COMERCIAL SERVICIOS DEMÁS ACTIVIDADES DE SERVICIOS"/>
    <n v="179445922"/>
    <s v="23,509.00"/>
    <n v="23509"/>
    <n v="23509"/>
    <n v="3069000"/>
    <s v="0,766%"/>
    <s v="13-01-01-DT"/>
    <s v="44-02-00"/>
    <n v="179445922"/>
    <n v="399422"/>
    <s v="Cédula de Ciudadanía"/>
    <x v="273"/>
    <s v="VALENTINA GOMEZ CALDERON"/>
    <s v="NIT"/>
    <s v="899999061"/>
    <s v="BOGOTA DISTRITO CAPITAL"/>
    <s v="NO"/>
    <m/>
  </r>
  <r>
    <s v="PAG047"/>
    <s v="Pago de ordenes de pago por tipo de moneda y con medio de pago Abono en cuenta."/>
    <s v="2022-06-30 00:00:00"/>
    <s v="2-01-05-01-01-03-05"/>
    <s v="RETENCION ICA COMERCIAL SERVICIOS DEMÁS ACTIVIDADES DE SERVICIOS"/>
    <n v="175410022"/>
    <s v="58,768.00"/>
    <n v="58768"/>
    <n v="58768"/>
    <n v="7672000"/>
    <s v="0,766%"/>
    <s v="13-01-01-DT"/>
    <s v="44-02-00"/>
    <n v="175410022"/>
    <n v="396022"/>
    <s v="Cédula de Ciudadanía"/>
    <x v="402"/>
    <s v="SANDRA MONTEALEGRE MONGROVEJO"/>
    <s v="NIT"/>
    <s v="899999061"/>
    <s v="BOGOTA DISTRITO CAPITAL"/>
    <s v="NO"/>
    <m/>
  </r>
  <r>
    <s v="PAG047"/>
    <s v="Pago de ordenes de pago por tipo de moneda y con medio de pago Abono en cuenta."/>
    <s v="2022-06-30 00:00:00"/>
    <s v="2-01-05-01-01-03-05"/>
    <s v="RETENCION ICA COMERCIAL SERVICIOS DEMÁS ACTIVIDADES DE SERVICIOS"/>
    <n v="174973622"/>
    <s v="74,112.00"/>
    <n v="74112"/>
    <n v="74112"/>
    <n v="7672000"/>
    <s v="0,966%"/>
    <s v="13-01-01-DT"/>
    <s v="44-02-00"/>
    <n v="174973622"/>
    <n v="394622"/>
    <s v="Cédula de Ciudadanía"/>
    <x v="134"/>
    <s v="DIEGO GALLARDO LOPEZ"/>
    <s v="NIT"/>
    <s v="899999061"/>
    <s v="BOGOTA DISTRITO CAPITAL"/>
    <s v="NO"/>
    <m/>
  </r>
  <r>
    <s v="PAG047"/>
    <s v="Pago de ordenes de pago por tipo de moneda y con medio de pago Abono en cuenta."/>
    <s v="2022-06-30 00:00:00"/>
    <s v="2-01-05-01-01-03-05"/>
    <s v="RETENCION ICA COMERCIAL SERVICIOS DEMÁS ACTIVIDADES DE SERVICIOS"/>
    <n v="174837022"/>
    <s v="70,204.00"/>
    <n v="70204"/>
    <n v="70204"/>
    <n v="9165000"/>
    <s v="0,766%"/>
    <s v="13-01-01-DT"/>
    <s v="44-02-00"/>
    <n v="174837022"/>
    <n v="394222"/>
    <s v="Cédula de Ciudadanía"/>
    <x v="225"/>
    <s v="MARIA PEÑA SARMIENTO"/>
    <s v="NIT"/>
    <s v="899999061"/>
    <s v="BOGOTA DISTRITO CAPITAL"/>
    <s v="NO"/>
    <m/>
  </r>
  <r>
    <s v="PAG047"/>
    <s v="Pago de ordenes de pago por tipo de moneda y con medio de pago Abono en cuenta."/>
    <s v="2022-06-30 00:00:00"/>
    <s v="2-01-05-01-01-03-05"/>
    <s v="RETENCION ICA COMERCIAL SERVICIOS DEMÁS ACTIVIDADES DE SERVICIOS"/>
    <n v="170651422"/>
    <s v="39,181.00"/>
    <n v="39181"/>
    <n v="39181"/>
    <n v="5115000"/>
    <s v="0,766%"/>
    <s v="13-01-01-DT"/>
    <s v="44-02-00"/>
    <n v="170651422"/>
    <n v="376622"/>
    <s v="Cédula de Ciudadanía"/>
    <x v="32"/>
    <s v="JENNY PAEZ PINZON"/>
    <s v="NIT"/>
    <s v="899999061"/>
    <s v="BOGOTA DISTRITO CAPITAL"/>
    <s v="NO"/>
    <m/>
  </r>
  <r>
    <s v="PAG047"/>
    <s v="Pago de ordenes de pago por tipo de moneda y con medio de pago Abono en cuenta."/>
    <s v="2022-06-30 00:00:00"/>
    <s v="2-01-05-01-01-03-05"/>
    <s v="RETENCION ICA COMERCIAL SERVICIOS DEMÁS ACTIVIDADES DE SERVICIOS"/>
    <n v="190508022"/>
    <s v="23,509.00"/>
    <n v="23509"/>
    <n v="23509"/>
    <n v="3069000"/>
    <s v="0,766%"/>
    <s v="13-01-01-DT"/>
    <s v="44-02-00"/>
    <n v="190508022"/>
    <n v="424822"/>
    <s v="Cédula de Ciudadanía"/>
    <x v="342"/>
    <s v="JUAN PEREZ CAMACHO"/>
    <s v="NIT"/>
    <s v="899999061"/>
    <s v="BOGOTA DISTRITO CAPITAL"/>
    <s v="NO"/>
    <m/>
  </r>
  <r>
    <s v="PAG047"/>
    <s v="Pago de ordenes de pago por tipo de moneda y con medio de pago Abono en cuenta."/>
    <s v="2022-06-30 00:00:00"/>
    <s v="2-01-05-01-01-03-05"/>
    <s v="RETENCION ICA COMERCIAL SERVICIOS DEMÁS ACTIVIDADES DE SERVICIOS"/>
    <n v="174827522"/>
    <s v="20,750.00"/>
    <n v="20750"/>
    <n v="20750"/>
    <n v="2148000"/>
    <s v="0,966%"/>
    <s v="13-01-01-DT"/>
    <s v="44-02-00"/>
    <n v="174827522"/>
    <n v="393722"/>
    <s v="Cédula de Ciudadanía"/>
    <x v="140"/>
    <s v="LAURA PEÑA BETANCOURT"/>
    <s v="NIT"/>
    <s v="899999061"/>
    <s v="BOGOTA DISTRITO CAPITAL"/>
    <s v="NO"/>
    <m/>
  </r>
  <r>
    <s v="PAG047"/>
    <s v="Pago de ordenes de pago por tipo de moneda y con medio de pago Abono en cuenta."/>
    <s v="2022-06-30 00:00:00"/>
    <s v="2-01-05-01-01-03-05"/>
    <s v="RETENCION ICA COMERCIAL SERVICIOS DEMÁS ACTIVIDADES DE SERVICIOS"/>
    <n v="173670122"/>
    <s v="58,905.00"/>
    <n v="58905"/>
    <n v="58905"/>
    <n v="7690000"/>
    <s v="0,766%"/>
    <s v="13-01-01-DT"/>
    <s v="44-02-00"/>
    <n v="173670122"/>
    <n v="389922"/>
    <s v="Cédula de Ciudadanía"/>
    <x v="37"/>
    <s v="DAVID ALVEAR RINCON"/>
    <s v="NIT"/>
    <s v="899999061"/>
    <s v="BOGOTA DISTRITO CAPITAL"/>
    <s v="NO"/>
    <m/>
  </r>
  <r>
    <s v="PAG047"/>
    <s v="Pago de ordenes de pago por tipo de moneda y con medio de pago Abono en cuenta."/>
    <s v="2022-06-30 00:00:00"/>
    <s v="2-01-05-01-01-03-05"/>
    <s v="RETENCION ICA COMERCIAL SERVICIOS DEMÁS ACTIVIDADES DE SERVICIOS"/>
    <n v="172465522"/>
    <s v="49,411.00"/>
    <n v="49411"/>
    <n v="49411"/>
    <n v="5115000"/>
    <s v="0,966%"/>
    <s v="13-01-01-DT"/>
    <s v="44-02-00"/>
    <n v="172465522"/>
    <n v="385322"/>
    <s v="Cédula de Ciudadanía"/>
    <x v="138"/>
    <s v="SERGIO PINILLA RIVEROS"/>
    <s v="NIT"/>
    <s v="899999061"/>
    <s v="BOGOTA DISTRITO CAPITAL"/>
    <s v="NO"/>
    <m/>
  </r>
  <r>
    <s v="PAG047"/>
    <s v="Pago de ordenes de pago por tipo de moneda y con medio de pago Abono en cuenta."/>
    <s v="2022-06-30 00:00:00"/>
    <s v="2-01-05-01-01-03-05"/>
    <s v="RETENCION ICA COMERCIAL SERVICIOS DEMÁS ACTIVIDADES DE SERVICIOS"/>
    <n v="175458122"/>
    <s v="16,454.00"/>
    <n v="16454"/>
    <n v="16454"/>
    <n v="2148000"/>
    <s v="0,766%"/>
    <s v="13-01-01-DT"/>
    <s v="44-02-00"/>
    <n v="175458122"/>
    <n v="395622"/>
    <s v="Cédula de Ciudadanía"/>
    <x v="261"/>
    <s v="SILVIA MEJIA MARTINEZ"/>
    <s v="NIT"/>
    <s v="899999061"/>
    <s v="BOGOTA DISTRITO CAPITAL"/>
    <s v="NO"/>
    <m/>
  </r>
  <r>
    <s v="PAG047"/>
    <s v="Pago de ordenes de pago por tipo de moneda y con medio de pago Abono en cuenta."/>
    <s v="2022-06-30 00:00:00"/>
    <s v="2-01-05-01-01-03-05"/>
    <s v="RETENCION ICA COMERCIAL SERVICIOS DEMÁS ACTIVIDADES DE SERVICIOS"/>
    <n v="179406722"/>
    <s v="59,293.00"/>
    <n v="59293"/>
    <n v="59293"/>
    <n v="6138000"/>
    <s v="0,966%"/>
    <s v="13-01-01-DT"/>
    <s v="44-02-00"/>
    <n v="179406722"/>
    <n v="399122"/>
    <s v="Cédula de Ciudadanía"/>
    <x v="431"/>
    <s v="GABRIEL LOMBO MORENO"/>
    <s v="NIT"/>
    <s v="899999061"/>
    <s v="BOGOTA DISTRITO CAPITAL"/>
    <s v="NO"/>
    <m/>
  </r>
  <r>
    <s v="PAG047"/>
    <s v="Pago de ordenes de pago por tipo de moneda y con medio de pago Abono en cuenta."/>
    <s v="2022-06-30 00:00:00"/>
    <s v="2-01-05-01-01-03-05"/>
    <s v="RETENCION ICA COMERCIAL SERVICIOS DEMÁS ACTIVIDADES DE SERVICIOS"/>
    <n v="179470422"/>
    <s v="48,976.00"/>
    <n v="48976"/>
    <n v="48976"/>
    <n v="5070000"/>
    <s v="0,966%"/>
    <s v="13-01-01-DT"/>
    <s v="44-02-00"/>
    <n v="179470422"/>
    <n v="399022"/>
    <s v="Cédula de Ciudadanía"/>
    <x v="277"/>
    <s v="JOHN RODRIGUEZ MORENO"/>
    <s v="NIT"/>
    <s v="899999061"/>
    <s v="BOGOTA DISTRITO CAPITAL"/>
    <s v="NO"/>
    <m/>
  </r>
  <r>
    <s v="PAG047"/>
    <s v="Pago de ordenes de pago por tipo de moneda y con medio de pago Abono en cuenta."/>
    <s v="2022-06-30 00:00:00"/>
    <s v="2-01-05-01-01-03-05"/>
    <s v="RETENCION ICA COMERCIAL SERVICIOS DEMÁS ACTIVIDADES DE SERVICIOS"/>
    <n v="174776422"/>
    <s v="30,632.00"/>
    <n v="30632"/>
    <n v="30632"/>
    <n v="3171000"/>
    <s v="0,966%"/>
    <s v="13-01-01-DT"/>
    <s v="44-02-00"/>
    <n v="174776422"/>
    <n v="394522"/>
    <s v="Cédula de Ciudadanía"/>
    <x v="137"/>
    <s v="MARIA MALAGON GAMBOA"/>
    <s v="NIT"/>
    <s v="899999061"/>
    <s v="BOGOTA DISTRITO CAPITAL"/>
    <s v="NO"/>
    <m/>
  </r>
  <r>
    <s v="PAG047"/>
    <s v="Pago de ordenes de pago por tipo de moneda y con medio de pago Abono en cuenta."/>
    <s v="2022-06-30 00:00:00"/>
    <s v="2-01-05-01-01-03-05"/>
    <s v="RETENCION ICA COMERCIAL SERVICIOS DEMÁS ACTIVIDADES DE SERVICIOS"/>
    <n v="171269022"/>
    <s v="49,411.00"/>
    <n v="49411"/>
    <n v="49411"/>
    <n v="5115000"/>
    <s v="0,966%"/>
    <s v="13-01-01-DT"/>
    <s v="44-02-00"/>
    <n v="171269022"/>
    <n v="376522"/>
    <s v="Cédula de Ciudadanía"/>
    <x v="36"/>
    <s v="JHON NAVARRO ROJAS"/>
    <s v="NIT"/>
    <s v="899999061"/>
    <s v="BOGOTA DISTRITO CAPITAL"/>
    <s v="NO"/>
    <m/>
  </r>
  <r>
    <s v="PAG047"/>
    <s v="Pago de ordenes de pago por tipo de moneda y con medio de pago Abono en cuenta."/>
    <s v="2022-06-30 00:00:00"/>
    <s v="2-01-05-01-01-03-05"/>
    <s v="RETENCION ICA COMERCIAL SERVICIOS DEMÁS ACTIVIDADES DE SERVICIOS"/>
    <n v="172177122"/>
    <s v="29,647.00"/>
    <n v="29647"/>
    <n v="29647"/>
    <n v="3069000"/>
    <s v="0,966%"/>
    <s v="13-01-01-DT"/>
    <s v="44-02-00"/>
    <n v="172177122"/>
    <n v="384822"/>
    <s v="Cédula de Ciudadanía"/>
    <x v="34"/>
    <s v="LAURA FORERO PULGARIN"/>
    <s v="NIT"/>
    <s v="899999061"/>
    <s v="BOGOTA DISTRITO CAPITAL"/>
    <s v="NO"/>
    <m/>
  </r>
  <r>
    <s v="PAG047"/>
    <s v="Pago de ordenes de pago por tipo de moneda y con medio de pago Abono en cuenta."/>
    <s v="2022-06-30 00:00:00"/>
    <s v="2-01-05-01-01-03-05"/>
    <s v="RETENCION ICA COMERCIAL SERVICIOS DEMÁS ACTIVIDADES DE SERVICIOS"/>
    <n v="178787922"/>
    <s v="22,639.00"/>
    <n v="22639"/>
    <n v="22639"/>
    <n v="3281000"/>
    <s v="0,690%"/>
    <s v="13-01-01-DT"/>
    <s v="44-02-00"/>
    <n v="178787922"/>
    <n v="397222"/>
    <s v="Cédula de Ciudadanía"/>
    <x v="29"/>
    <s v="EINER RUSSI"/>
    <s v="NIT"/>
    <s v="899999061"/>
    <s v="BOGOTA DISTRITO CAPITAL"/>
    <s v="NO"/>
    <m/>
  </r>
  <r>
    <s v="PAG047"/>
    <s v="Pago de ordenes de pago por tipo de moneda y con medio de pago Abono en cuenta."/>
    <s v="2022-06-30 00:00:00"/>
    <s v="2-01-05-01-01-03-05"/>
    <s v="RETENCION ICA COMERCIAL SERVICIOS DEMÁS ACTIVIDADES DE SERVICIOS"/>
    <n v="188706122"/>
    <s v="58,771.00"/>
    <n v="58771"/>
    <n v="58771"/>
    <n v="6084000"/>
    <s v="0,966%"/>
    <s v="13-01-01-DT"/>
    <s v="44-02-00"/>
    <n v="188706122"/>
    <n v="415522"/>
    <s v="Cédula de Ciudadanía"/>
    <x v="179"/>
    <s v="DIANA RODRIGUEZ BENITEZ"/>
    <s v="NIT"/>
    <s v="899999061"/>
    <s v="BOGOTA DISTRITO CAPITAL"/>
    <s v="NO"/>
    <m/>
  </r>
  <r>
    <s v="PAG047"/>
    <s v="Pago de ordenes de pago por tipo de moneda y con medio de pago Abono en cuenta."/>
    <s v="2022-06-30 00:00:00"/>
    <s v="2-01-05-01-01-03-05"/>
    <s v="RETENCION ICA COMERCIAL SERVICIOS DEMÁS ACTIVIDADES DE SERVICIOS"/>
    <n v="183678922"/>
    <s v="58,905.00"/>
    <n v="58905"/>
    <n v="58905"/>
    <n v="7690000"/>
    <s v="0,766%"/>
    <s v="13-01-01-DT"/>
    <s v="44-02-00"/>
    <n v="183678922"/>
    <n v="410922"/>
    <s v="Cédula de Ciudadanía"/>
    <x v="224"/>
    <s v="ELIANA TONCEL MOZO"/>
    <s v="NIT"/>
    <s v="899999061"/>
    <s v="BOGOTA DISTRITO CAPITAL"/>
    <s v="NO"/>
    <m/>
  </r>
  <r>
    <s v="PAG047"/>
    <s v="Pago de ordenes de pago por tipo de moneda y con medio de pago Abono en cuenta."/>
    <s v="2022-06-30 00:00:00"/>
    <s v="2-01-05-01-01-03-05"/>
    <s v="RETENCION ICA COMERCIAL SERVICIOS DEMÁS ACTIVIDADES DE SERVICIOS"/>
    <n v="183245722"/>
    <s v="31,345.00"/>
    <n v="31345"/>
    <n v="31345"/>
    <n v="4092000"/>
    <s v="0,766%"/>
    <s v="13-01-01-DT"/>
    <s v="44-02-00"/>
    <n v="183245722"/>
    <n v="407922"/>
    <s v="Cédula de Ciudadanía"/>
    <x v="178"/>
    <s v="CAMILO PEREZ NOVOA"/>
    <s v="NIT"/>
    <s v="899999061"/>
    <s v="BOGOTA DISTRITO CAPITAL"/>
    <s v="NO"/>
    <m/>
  </r>
  <r>
    <s v="PAG047"/>
    <s v="Pago de ordenes de pago por tipo de moneda y con medio de pago Abono en cuenta."/>
    <s v="2022-06-30 00:00:00"/>
    <s v="2-01-05-01-01-03-05"/>
    <s v="RETENCION ICA COMERCIAL SERVICIOS DEMÁS ACTIVIDADES DE SERVICIOS"/>
    <n v="189570722"/>
    <s v="74,103.00"/>
    <n v="74103"/>
    <n v="74103"/>
    <n v="9674000"/>
    <s v="0,766%"/>
    <s v="13-01-01-DT"/>
    <s v="44-02-00"/>
    <n v="189570722"/>
    <n v="421322"/>
    <s v="Cédula de Ciudadanía"/>
    <x v="21"/>
    <s v="PAOLA MOLANO AYALA"/>
    <s v="NIT"/>
    <s v="899999061"/>
    <s v="BOGOTA DISTRITO CAPITAL"/>
    <s v="NO"/>
    <m/>
  </r>
  <r>
    <s v="PAG047"/>
    <s v="Pago de ordenes de pago por tipo de moneda y con medio de pago Abono en cuenta."/>
    <s v="2022-06-30 00:00:00"/>
    <s v="2-01-05-01-01-03-05"/>
    <s v="RETENCION ICA COMERCIAL SERVICIOS DEMÁS ACTIVIDADES DE SERVICIOS"/>
    <n v="179104522"/>
    <s v="22,730.00"/>
    <n v="22730"/>
    <n v="22730"/>
    <n v="2353000"/>
    <s v="0,966%"/>
    <s v="13-01-01-DT"/>
    <s v="44-02-00"/>
    <n v="179104522"/>
    <n v="396822"/>
    <s v="Cédula de Ciudadanía"/>
    <x v="69"/>
    <s v="KAREN ZIPA PERDOMO"/>
    <s v="NIT"/>
    <s v="899999061"/>
    <s v="BOGOTA DISTRITO CAPITAL"/>
    <s v="NO"/>
    <m/>
  </r>
  <r>
    <s v="PAG047"/>
    <s v="Pago de ordenes de pago por tipo de moneda y con medio de pago Abono en cuenta."/>
    <s v="2022-06-30 00:00:00"/>
    <s v="2-01-05-01-01-03-05"/>
    <s v="RETENCION ICA COMERCIAL SERVICIOS DEMÁS ACTIVIDADES DE SERVICIOS"/>
    <n v="188524522"/>
    <s v="47,017.00"/>
    <n v="47017"/>
    <n v="47017"/>
    <n v="6138000"/>
    <s v="0,766%"/>
    <s v="13-01-01-DT"/>
    <s v="44-02-00"/>
    <n v="188524522"/>
    <n v="416822"/>
    <s v="Cédula de Ciudadanía"/>
    <x v="177"/>
    <s v="DIANA ROA POLANCO"/>
    <s v="NIT"/>
    <s v="899999061"/>
    <s v="BOGOTA DISTRITO CAPITAL"/>
    <s v="NO"/>
    <m/>
  </r>
  <r>
    <s v="PAG047"/>
    <s v="Pago de ordenes de pago por tipo de moneda y con medio de pago Abono en cuenta."/>
    <s v="2022-06-30 00:00:00"/>
    <s v="2-01-05-01-01-03-05"/>
    <s v="RETENCION ICA COMERCIAL SERVICIOS DEMÁS ACTIVIDADES DE SERVICIOS"/>
    <n v="188555822"/>
    <s v="59,293.00"/>
    <n v="59293"/>
    <n v="59293"/>
    <n v="6138000"/>
    <s v="0,966%"/>
    <s v="13-01-01-DT"/>
    <s v="44-02-00"/>
    <n v="188555822"/>
    <n v="415122"/>
    <s v="Cédula de Ciudadanía"/>
    <x v="183"/>
    <s v="LUCY LIBREROS BUITRAGO"/>
    <s v="NIT"/>
    <s v="899999061"/>
    <s v="BOGOTA DISTRITO CAPITAL"/>
    <s v="NO"/>
    <m/>
  </r>
  <r>
    <s v="PAG047"/>
    <s v="Pago de ordenes de pago por tipo de moneda y con medio de pago Abono en cuenta."/>
    <s v="2022-06-30 00:00:00"/>
    <s v="2-01-05-01-01-03-05"/>
    <s v="RETENCION ICA COMERCIAL SERVICIOS DEMÁS ACTIVIDADES DE SERVICIOS"/>
    <n v="188506322"/>
    <s v="59,293.00"/>
    <n v="59293"/>
    <n v="59293"/>
    <n v="6138000"/>
    <s v="0,966%"/>
    <s v="13-01-01-DT"/>
    <s v="44-02-00"/>
    <n v="188506322"/>
    <n v="415022"/>
    <s v="Cédula de Ciudadanía"/>
    <x v="183"/>
    <s v="LUCY LIBREROS BUITRAGO"/>
    <s v="NIT"/>
    <s v="899999061"/>
    <s v="BOGOTA DISTRITO CAPITAL"/>
    <s v="NO"/>
    <m/>
  </r>
  <r>
    <s v="PAG047"/>
    <s v="Pago de ordenes de pago por tipo de moneda y con medio de pago Abono en cuenta."/>
    <s v="2022-06-30 00:00:00"/>
    <s v="2-01-05-01-01-03-05"/>
    <s v="RETENCION ICA COMERCIAL SERVICIOS DEMÁS ACTIVIDADES DE SERVICIOS"/>
    <n v="183627922"/>
    <s v="29,714.00"/>
    <n v="29714"/>
    <n v="29714"/>
    <n v="3076000"/>
    <s v="0,966%"/>
    <s v="13-01-01-DT"/>
    <s v="44-02-00"/>
    <n v="183627922"/>
    <n v="409822"/>
    <s v="Cédula de Ciudadanía"/>
    <x v="28"/>
    <s v="ANGELICA CANTOR MOLINA"/>
    <s v="NIT"/>
    <s v="899999061"/>
    <s v="BOGOTA DISTRITO CAPITAL"/>
    <s v="NO"/>
    <m/>
  </r>
  <r>
    <s v="PAG047"/>
    <s v="Pago de ordenes de pago por tipo de moneda y con medio de pago Abono en cuenta."/>
    <s v="2022-06-30 00:00:00"/>
    <s v="2-01-05-01-01-03-05"/>
    <s v="RETENCION ICA COMERCIAL SERVICIOS DEMÁS ACTIVIDADES DE SERVICIOS"/>
    <n v="188229022"/>
    <s v="31,345.00"/>
    <n v="31345"/>
    <n v="31345"/>
    <n v="4092000"/>
    <s v="0,766%"/>
    <s v="13-01-01-DT"/>
    <s v="44-02-00"/>
    <n v="188229022"/>
    <n v="413422"/>
    <s v="Cédula de Ciudadanía"/>
    <x v="384"/>
    <s v="GONZALO RAMIREZ BERNAL"/>
    <s v="NIT"/>
    <s v="899999061"/>
    <s v="BOGOTA DISTRITO CAPITAL"/>
    <s v="NO"/>
    <m/>
  </r>
  <r>
    <s v="PAG047"/>
    <s v="Pago de ordenes de pago por tipo de moneda y con medio de pago Abono en cuenta."/>
    <s v="2022-06-30 00:00:00"/>
    <s v="2-01-05-01-01-03-05"/>
    <s v="RETENCION ICA COMERCIAL SERVICIOS DEMÁS ACTIVIDADES DE SERVICIOS"/>
    <n v="188667622"/>
    <s v="47,124.00"/>
    <n v="47124"/>
    <n v="47124"/>
    <n v="6152000"/>
    <s v="0,766%"/>
    <s v="13-01-01-DT"/>
    <s v="44-02-00"/>
    <n v="188667622"/>
    <n v="415422"/>
    <s v="Cédula de Ciudadanía"/>
    <x v="175"/>
    <s v="ERIKA PERAFAN VILLOTA"/>
    <s v="NIT"/>
    <s v="899999061"/>
    <s v="BOGOTA DISTRITO CAPITAL"/>
    <s v="NO"/>
    <m/>
  </r>
  <r>
    <s v="PAG047"/>
    <s v="Pago de ordenes de pago por tipo de moneda y con medio de pago Abono en cuenta."/>
    <s v="2022-06-30 00:00:00"/>
    <s v="2-01-05-01-01-03-05"/>
    <s v="RETENCION ICA COMERCIAL SERVICIOS DEMÁS ACTIVIDADES DE SERVICIOS"/>
    <n v="190453922"/>
    <s v="46,603.00"/>
    <n v="46603"/>
    <n v="46603"/>
    <n v="6084000"/>
    <s v="0,766%"/>
    <s v="13-01-01-DT"/>
    <s v="44-02-00"/>
    <n v="190453922"/>
    <n v="424222"/>
    <s v="Cédula de Ciudadanía"/>
    <x v="33"/>
    <s v="ALEJANDRA GARZON VALERO"/>
    <s v="NIT"/>
    <s v="899999061"/>
    <s v="BOGOTA DISTRITO CAPITAL"/>
    <s v="NO"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579">
  <r>
    <x v="0"/>
    <s v="RIESGOS PROFESIONALES SECTOR PÚBLICO"/>
    <n v="1623"/>
    <n v="4259376"/>
    <x v="0"/>
    <m/>
    <m/>
    <s v="13-01-01-DT"/>
    <s v="41-04-00"/>
    <m/>
    <m/>
    <m/>
    <m/>
    <m/>
    <s v="NIT"/>
    <s v="860011153"/>
    <x v="0"/>
  </r>
  <r>
    <x v="0"/>
    <s v="RIESGOS PROFESIONALES SECTOR PÚBLICO"/>
    <n v="1723"/>
    <n v="-4259376"/>
    <x v="1"/>
    <m/>
    <m/>
    <s v="13-01-01-DT"/>
    <s v="41-04-00"/>
    <m/>
    <m/>
    <s v="NIT"/>
    <s v="860011153"/>
    <s v="POSITIVA COMPAÑIA DE SEGUROS S. A."/>
    <s v="NIT"/>
    <s v="860011153"/>
    <x v="0"/>
  </r>
  <r>
    <x v="1"/>
    <s v="RETE-ICA-OTRAS CIUDADES-SERVICIOS"/>
    <n v="71456323"/>
    <n v="29255"/>
    <x v="2"/>
    <n v="7313706"/>
    <s v="0,400%"/>
    <s v="13-01-01-DT"/>
    <s v="41-04-00"/>
    <s v="71456323"/>
    <s v="172523"/>
    <s v="Cédula de Ciudadanía"/>
    <s v="12123436"/>
    <s v="RICARDO PERDOMO PINZON"/>
    <s v="NIT"/>
    <s v="891180099"/>
    <x v="1"/>
  </r>
  <r>
    <x v="2"/>
    <s v="RETENCION DE OTROS IMPUESTOS DISTRITALES Y MUNICIPALES"/>
    <n v="77167623"/>
    <n v="69111"/>
    <x v="3"/>
    <n v="4607400"/>
    <s v="1,500%"/>
    <s v="13-01-01-DT"/>
    <s v="41-04-00"/>
    <s v="77167623"/>
    <s v="184123"/>
    <s v="Cédula de Ciudadanía"/>
    <s v="1053770797"/>
    <s v="MARIA UMAÑA MONJE"/>
    <s v="NIT"/>
    <s v="800095728"/>
    <x v="2"/>
  </r>
  <r>
    <x v="1"/>
    <s v="RETE-ICA-OTRAS CIUDADES-SERVICIOS"/>
    <n v="82886423"/>
    <n v="22467"/>
    <x v="4"/>
    <n v="3744493"/>
    <s v="0,600%"/>
    <s v="13-01-01-DT"/>
    <s v="41-04-00"/>
    <s v="82886423"/>
    <s v="195023"/>
    <s v="NIT"/>
    <s v="900388662"/>
    <s v="ARENAS ROMERO ASOCIADOS Y CIA S EN C"/>
    <s v="NIT"/>
    <s v="891855017"/>
    <x v="3"/>
  </r>
  <r>
    <x v="2"/>
    <s v="RETENCION DE OTROS IMPUESTOS DISTRITALES Y MUNICIPALES"/>
    <n v="123"/>
    <n v="-69111"/>
    <x v="5"/>
    <m/>
    <m/>
    <s v="13-01-01-DT"/>
    <s v="41-04-00"/>
    <m/>
    <m/>
    <m/>
    <m/>
    <m/>
    <s v="NIT"/>
    <s v="800095728"/>
    <x v="2"/>
  </r>
  <r>
    <x v="0"/>
    <s v="RIESGOS PROFESIONALES SECTOR PÚBLICO"/>
    <n v="5023"/>
    <n v="4259376"/>
    <x v="0"/>
    <m/>
    <m/>
    <s v="13-01-01-DT"/>
    <s v="41-04-00"/>
    <m/>
    <m/>
    <m/>
    <m/>
    <m/>
    <s v="NIT"/>
    <s v="860011153"/>
    <x v="0"/>
  </r>
  <r>
    <x v="0"/>
    <s v="RIESGOS PROFESIONALES SECTOR PÚBLICO"/>
    <n v="5123"/>
    <n v="4259376"/>
    <x v="0"/>
    <m/>
    <m/>
    <s v="13-01-01-DT"/>
    <s v="41-04-00"/>
    <m/>
    <m/>
    <m/>
    <m/>
    <m/>
    <s v="NIT"/>
    <s v="860011153"/>
    <x v="0"/>
  </r>
  <r>
    <x v="0"/>
    <s v="RIESGOS PROFESIONALES SECTOR PÚBLICO"/>
    <n v="5323"/>
    <n v="-4259376"/>
    <x v="1"/>
    <m/>
    <m/>
    <s v="13-01-01-DT"/>
    <s v="41-04-00"/>
    <m/>
    <m/>
    <s v="NIT"/>
    <s v="860011153"/>
    <s v="POSITIVA COMPAÑIA DE SEGUROS S. A."/>
    <s v="NIT"/>
    <s v="860011153"/>
    <x v="0"/>
  </r>
  <r>
    <x v="0"/>
    <s v="RIESGOS PROFESIONALES SECTOR PÚBLICO"/>
    <n v="5223"/>
    <n v="-4259376"/>
    <x v="1"/>
    <m/>
    <m/>
    <s v="13-01-01-DT"/>
    <s v="41-04-00"/>
    <m/>
    <m/>
    <s v="NIT"/>
    <s v="860011153"/>
    <s v="POSITIVA COMPAÑIA DE SEGUROS S. A."/>
    <s v="NIT"/>
    <s v="860011153"/>
    <x v="0"/>
  </r>
  <r>
    <x v="0"/>
    <s v="RIESGOS PROFESIONALES SECTOR PÚBLICO"/>
    <n v="5823"/>
    <n v="-4401355"/>
    <x v="6"/>
    <m/>
    <m/>
    <s v="13-01-01-DT"/>
    <s v="41-04-00"/>
    <m/>
    <m/>
    <s v="NIT"/>
    <s v="860011153"/>
    <s v="POSITIVA COMPAÑIA DE SEGUROS S. A."/>
    <s v="NIT"/>
    <s v="860011153"/>
    <x v="0"/>
  </r>
  <r>
    <x v="0"/>
    <s v="RIESGOS PROFESIONALES SECTOR PÚBLICO"/>
    <n v="5723"/>
    <n v="4401355"/>
    <x v="7"/>
    <m/>
    <m/>
    <s v="13-01-01-DT"/>
    <s v="41-04-00"/>
    <m/>
    <m/>
    <m/>
    <m/>
    <m/>
    <s v="NIT"/>
    <s v="860011153"/>
    <x v="0"/>
  </r>
  <r>
    <x v="0"/>
    <s v="RIESGOS PROFESIONALES SECTOR PÚBLICO"/>
    <n v="6223"/>
    <n v="-12778128"/>
    <x v="8"/>
    <m/>
    <m/>
    <s v="13-01-01-DT"/>
    <s v="41-04-00"/>
    <m/>
    <m/>
    <s v="NIT"/>
    <s v="860011153"/>
    <s v="POSITIVA COMPAÑIA DE SEGUROS S. A."/>
    <s v="NIT"/>
    <s v="860011153"/>
    <x v="0"/>
  </r>
  <r>
    <x v="0"/>
    <s v="RIESGOS PROFESIONALES SECTOR PÚBLICO"/>
    <n v="6123"/>
    <n v="12778128"/>
    <x v="9"/>
    <m/>
    <m/>
    <s v="13-01-01-DT"/>
    <s v="41-04-00"/>
    <m/>
    <m/>
    <m/>
    <m/>
    <m/>
    <s v="NIT"/>
    <s v="860011153"/>
    <x v="0"/>
  </r>
  <r>
    <x v="3"/>
    <s v="DTOS EMPLEADO EPS PRIVADAS"/>
    <n v="6923"/>
    <n v="-160750"/>
    <x v="10"/>
    <m/>
    <m/>
    <s v="13-01-01-DT"/>
    <s v="41-04-00"/>
    <m/>
    <m/>
    <m/>
    <m/>
    <m/>
    <s v="NIT"/>
    <s v="800251440"/>
    <x v="4"/>
  </r>
  <r>
    <x v="3"/>
    <s v="DTOS EMPLEADO EPS PRIVADAS"/>
    <n v="6923"/>
    <n v="160750"/>
    <x v="11"/>
    <m/>
    <m/>
    <s v="13-01-01-DT"/>
    <s v="41-04-00"/>
    <m/>
    <m/>
    <m/>
    <m/>
    <m/>
    <s v="NIT"/>
    <s v="800251440"/>
    <x v="4"/>
  </r>
  <r>
    <x v="4"/>
    <s v="DTOS EMPLEADO PENSIÓN SECTOR PÚBLICO"/>
    <n v="6823"/>
    <n v="-205750"/>
    <x v="12"/>
    <m/>
    <m/>
    <s v="13-01-01-DT"/>
    <s v="41-04-00"/>
    <m/>
    <m/>
    <m/>
    <m/>
    <m/>
    <s v="NIT"/>
    <s v="900336004"/>
    <x v="5"/>
  </r>
  <r>
    <x v="4"/>
    <s v="DTOS EMPLEADO PENSIÓN SECTOR PÚBLICO"/>
    <n v="6823"/>
    <n v="205750"/>
    <x v="13"/>
    <m/>
    <m/>
    <s v="13-01-01-DT"/>
    <s v="41-04-00"/>
    <m/>
    <m/>
    <m/>
    <m/>
    <m/>
    <s v="NIT"/>
    <s v="900336004"/>
    <x v="5"/>
  </r>
  <r>
    <x v="5"/>
    <s v="APORTES PATRONALES EPS SECTOR PÚBLICO"/>
    <n v="10023"/>
    <n v="-278899"/>
    <x v="14"/>
    <m/>
    <m/>
    <s v="13-01-01-DT"/>
    <s v="41-04-00"/>
    <m/>
    <m/>
    <s v="NIT"/>
    <s v="824001398"/>
    <s v="ASOCIACION DE CABILDOS INDIGENAS DEL CESAR Y GUAJIRA DUSAKAWI EPS-I"/>
    <s v="NIT"/>
    <s v="824001398"/>
    <x v="6"/>
  </r>
  <r>
    <x v="5"/>
    <s v="APORTES PATRONALES EPS SECTOR PÚBLICO"/>
    <n v="10023"/>
    <n v="278899"/>
    <x v="15"/>
    <m/>
    <m/>
    <s v="13-01-01-DT"/>
    <s v="41-04-00"/>
    <m/>
    <m/>
    <s v="NIT"/>
    <s v="824001398"/>
    <s v="ASOCIACION DE CABILDOS INDIGENAS DEL CESAR Y GUAJIRA DUSAKAWI EPS-I"/>
    <s v="NIT"/>
    <s v="824001398"/>
    <x v="6"/>
  </r>
  <r>
    <x v="5"/>
    <s v="APORTES PATRONALES EPS SECTOR PÚBLICO"/>
    <n v="9923"/>
    <n v="-557798"/>
    <x v="16"/>
    <m/>
    <m/>
    <s v="13-01-01-DT"/>
    <s v="41-04-00"/>
    <m/>
    <m/>
    <s v="NIT"/>
    <s v="901037916"/>
    <s v="ADMINISTRADORA DE LOS RECURSOS DEL SISTEMA GENERAL DE SEGURIDAD SOCIAL EN SALUD"/>
    <s v="NIT"/>
    <s v="901037916"/>
    <x v="7"/>
  </r>
  <r>
    <x v="5"/>
    <s v="APORTES PATRONALES EPS SECTOR PÚBLICO"/>
    <n v="10223"/>
    <n v="40836764"/>
    <x v="17"/>
    <m/>
    <m/>
    <s v="13-01-01-DT"/>
    <s v="41-04-00"/>
    <m/>
    <m/>
    <s v="NIT"/>
    <s v="900156264"/>
    <s v="NUEVA EMPRESA PROMOTORA DE SALUD S.A."/>
    <s v="NIT"/>
    <s v="900156264"/>
    <x v="8"/>
  </r>
  <r>
    <x v="5"/>
    <s v="APORTES PATRONALES EPS SECTOR PÚBLICO"/>
    <n v="10323"/>
    <n v="-557798"/>
    <x v="16"/>
    <m/>
    <m/>
    <s v="13-01-01-DT"/>
    <s v="41-04-00"/>
    <m/>
    <m/>
    <s v="NIT"/>
    <s v="901037916"/>
    <s v="ADMINISTRADORA DE LOS RECURSOS DEL SISTEMA GENERAL DE SEGURIDAD SOCIAL EN SALUD"/>
    <s v="NIT"/>
    <s v="901037916"/>
    <x v="7"/>
  </r>
  <r>
    <x v="5"/>
    <s v="APORTES PATRONALES EPS SECTOR PÚBLICO"/>
    <n v="10123"/>
    <n v="376478"/>
    <x v="18"/>
    <m/>
    <m/>
    <s v="13-01-01-DT"/>
    <s v="41-04-00"/>
    <m/>
    <m/>
    <s v="NIT"/>
    <s v="817001773"/>
    <s v="ASOCIACION INDIGENA DEL CAUCA AIC EPS-INDIGENA"/>
    <s v="NIT"/>
    <s v="817001773"/>
    <x v="9"/>
  </r>
  <r>
    <x v="5"/>
    <s v="APORTES PATRONALES EPS SECTOR PÚBLICO"/>
    <n v="10423"/>
    <n v="-278899"/>
    <x v="14"/>
    <m/>
    <m/>
    <s v="13-01-01-DT"/>
    <s v="41-04-00"/>
    <m/>
    <m/>
    <s v="NIT"/>
    <s v="824001398"/>
    <s v="ASOCIACION DE CABILDOS INDIGENAS DEL CESAR Y GUAJIRA DUSAKAWI EPS-I"/>
    <s v="NIT"/>
    <s v="824001398"/>
    <x v="6"/>
  </r>
  <r>
    <x v="5"/>
    <s v="APORTES PATRONALES EPS SECTOR PÚBLICO"/>
    <n v="10623"/>
    <n v="-40836764"/>
    <x v="19"/>
    <m/>
    <m/>
    <s v="13-01-01-DT"/>
    <s v="41-04-00"/>
    <m/>
    <m/>
    <s v="NIT"/>
    <s v="900156264"/>
    <s v="NUEVA EMPRESA PROMOTORA DE SALUD S.A."/>
    <s v="NIT"/>
    <s v="900156264"/>
    <x v="8"/>
  </r>
  <r>
    <x v="5"/>
    <s v="APORTES PATRONALES EPS SECTOR PÚBLICO"/>
    <n v="9923"/>
    <n v="557798"/>
    <x v="20"/>
    <m/>
    <m/>
    <s v="13-01-01-DT"/>
    <s v="41-04-00"/>
    <m/>
    <m/>
    <s v="NIT"/>
    <s v="901037916"/>
    <s v="ADMINISTRADORA DE LOS RECURSOS DEL SISTEMA GENERAL DE SEGURIDAD SOCIAL EN SALUD"/>
    <s v="NIT"/>
    <s v="901037916"/>
    <x v="7"/>
  </r>
  <r>
    <x v="5"/>
    <s v="APORTES PATRONALES EPS SECTOR PÚBLICO"/>
    <n v="7723"/>
    <n v="557798"/>
    <x v="20"/>
    <m/>
    <m/>
    <s v="13-01-01-DT"/>
    <s v="41-04-00"/>
    <m/>
    <m/>
    <m/>
    <m/>
    <m/>
    <s v="NIT"/>
    <s v="901037916"/>
    <x v="7"/>
  </r>
  <r>
    <x v="5"/>
    <s v="APORTES PATRONALES EPS SECTOR PÚBLICO"/>
    <n v="10523"/>
    <n v="-376478"/>
    <x v="21"/>
    <m/>
    <m/>
    <s v="13-01-01-DT"/>
    <s v="41-04-00"/>
    <m/>
    <m/>
    <s v="NIT"/>
    <s v="817001773"/>
    <s v="ASOCIACION INDIGENA DEL CAUCA AIC EPS-INDIGENA"/>
    <s v="NIT"/>
    <s v="817001773"/>
    <x v="9"/>
  </r>
  <r>
    <x v="5"/>
    <s v="APORTES PATRONALES EPS SECTOR PÚBLICO"/>
    <n v="9823"/>
    <n v="-557798"/>
    <x v="16"/>
    <m/>
    <m/>
    <s v="13-01-01-DT"/>
    <s v="41-04-00"/>
    <m/>
    <m/>
    <s v="NIT"/>
    <s v="901037916"/>
    <s v="ADMINISTRADORA DE LOS RECURSOS DEL SISTEMA GENERAL DE SEGURIDAD SOCIAL EN SALUD"/>
    <s v="NIT"/>
    <s v="901037916"/>
    <x v="7"/>
  </r>
  <r>
    <x v="5"/>
    <s v="APORTES PATRONALES EPS SECTOR PÚBLICO"/>
    <n v="10223"/>
    <n v="-40836764"/>
    <x v="19"/>
    <m/>
    <m/>
    <s v="13-01-01-DT"/>
    <s v="41-04-00"/>
    <m/>
    <m/>
    <s v="NIT"/>
    <s v="900156264"/>
    <s v="NUEVA EMPRESA PROMOTORA DE SALUD S.A."/>
    <s v="NIT"/>
    <s v="900156264"/>
    <x v="8"/>
  </r>
  <r>
    <x v="5"/>
    <s v="APORTES PATRONALES EPS SECTOR PÚBLICO"/>
    <n v="7823"/>
    <n v="278899"/>
    <x v="15"/>
    <m/>
    <m/>
    <s v="13-01-01-DT"/>
    <s v="41-04-00"/>
    <m/>
    <m/>
    <m/>
    <m/>
    <m/>
    <s v="NIT"/>
    <s v="824001398"/>
    <x v="6"/>
  </r>
  <r>
    <x v="5"/>
    <s v="APORTES PATRONALES EPS SECTOR PÚBLICO"/>
    <n v="7923"/>
    <n v="376478"/>
    <x v="18"/>
    <m/>
    <m/>
    <s v="13-01-01-DT"/>
    <s v="41-04-00"/>
    <m/>
    <m/>
    <m/>
    <m/>
    <m/>
    <s v="NIT"/>
    <s v="817001773"/>
    <x v="9"/>
  </r>
  <r>
    <x v="5"/>
    <s v="APORTES PATRONALES EPS SECTOR PÚBLICO"/>
    <n v="10123"/>
    <n v="-376478"/>
    <x v="21"/>
    <m/>
    <m/>
    <s v="13-01-01-DT"/>
    <s v="41-04-00"/>
    <m/>
    <m/>
    <s v="NIT"/>
    <s v="817001773"/>
    <s v="ASOCIACION INDIGENA DEL CAUCA AIC EPS-INDIGENA"/>
    <s v="NIT"/>
    <s v="817001773"/>
    <x v="9"/>
  </r>
  <r>
    <x v="5"/>
    <s v="APORTES PATRONALES EPS SECTOR PÚBLICO"/>
    <n v="9823"/>
    <n v="557798"/>
    <x v="20"/>
    <m/>
    <m/>
    <s v="13-01-01-DT"/>
    <s v="41-04-00"/>
    <m/>
    <m/>
    <s v="NIT"/>
    <s v="901037916"/>
    <s v="ADMINISTRADORA DE LOS RECURSOS DEL SISTEMA GENERAL DE SEGURIDAD SOCIAL EN SALUD"/>
    <s v="NIT"/>
    <s v="901037916"/>
    <x v="7"/>
  </r>
  <r>
    <x v="5"/>
    <s v="APORTES PATRONALES EPS SECTOR PÚBLICO"/>
    <n v="8023"/>
    <n v="40836764"/>
    <x v="17"/>
    <m/>
    <m/>
    <s v="13-01-01-DT"/>
    <s v="41-04-00"/>
    <m/>
    <m/>
    <m/>
    <m/>
    <m/>
    <s v="NIT"/>
    <s v="900156264"/>
    <x v="8"/>
  </r>
  <r>
    <x v="6"/>
    <s v="APORTES PATRONALES EPS SECTOR PRIVADO"/>
    <n v="8623"/>
    <n v="278899"/>
    <x v="15"/>
    <m/>
    <m/>
    <s v="13-01-01-DT"/>
    <s v="41-04-00"/>
    <m/>
    <m/>
    <m/>
    <m/>
    <m/>
    <s v="NIT"/>
    <s v="901543211"/>
    <x v="10"/>
  </r>
  <r>
    <x v="6"/>
    <s v="APORTES PATRONALES EPS SECTOR PRIVADO"/>
    <n v="8323"/>
    <n v="119818825"/>
    <x v="22"/>
    <m/>
    <m/>
    <s v="13-01-01-DT"/>
    <s v="41-04-00"/>
    <m/>
    <m/>
    <m/>
    <m/>
    <m/>
    <s v="NIT"/>
    <s v="800251440"/>
    <x v="4"/>
  </r>
  <r>
    <x v="6"/>
    <s v="APORTES PATRONALES EPS SECTOR PRIVADO"/>
    <n v="8223"/>
    <n v="20188656"/>
    <x v="23"/>
    <m/>
    <m/>
    <s v="13-01-01-DT"/>
    <s v="41-04-00"/>
    <m/>
    <m/>
    <m/>
    <m/>
    <m/>
    <s v="NIT"/>
    <s v="800130907"/>
    <x v="11"/>
  </r>
  <r>
    <x v="6"/>
    <s v="APORTES PATRONALES EPS SECTOR PRIVADO"/>
    <n v="8723"/>
    <n v="8619351"/>
    <x v="24"/>
    <m/>
    <m/>
    <s v="13-01-01-DT"/>
    <s v="41-04-00"/>
    <m/>
    <m/>
    <m/>
    <m/>
    <m/>
    <s v="NIT"/>
    <s v="830113831"/>
    <x v="12"/>
  </r>
  <r>
    <x v="6"/>
    <s v="APORTES PATRONALES EPS SECTOR PRIVADO"/>
    <n v="11623"/>
    <n v="-1315036"/>
    <x v="25"/>
    <m/>
    <m/>
    <s v="13-01-01-DT"/>
    <s v="41-04-00"/>
    <m/>
    <m/>
    <s v="NIT"/>
    <s v="806008394"/>
    <s v="ASOCIACION MUTUAL SER EMPRESA SOLIDARIA DE SALUD, ENTIDAD PROMOTORA DE SALUD. MUTUAL SER EPS"/>
    <s v="NIT"/>
    <s v="806008394"/>
    <x v="13"/>
  </r>
  <r>
    <x v="6"/>
    <s v="APORTES PATRONALES EPS SECTOR PRIVADO"/>
    <n v="11123"/>
    <n v="-503034"/>
    <x v="26"/>
    <m/>
    <m/>
    <s v="13-01-01-DT"/>
    <s v="41-04-00"/>
    <m/>
    <m/>
    <s v="NIT"/>
    <s v="900226715"/>
    <s v="COOSALUD ENTIDAD PROMOTORA DE SALUD S.A."/>
    <s v="NIT"/>
    <s v="900226715"/>
    <x v="14"/>
  </r>
  <r>
    <x v="6"/>
    <s v="APORTES PATRONALES EPS SECTOR PRIVADO"/>
    <n v="11323"/>
    <n v="-8619351"/>
    <x v="27"/>
    <m/>
    <m/>
    <s v="13-01-01-DT"/>
    <s v="41-04-00"/>
    <m/>
    <m/>
    <s v="NIT"/>
    <s v="830113831"/>
    <s v="ALIANSALUD ENTIDAD PROMOTORA DE SALUD S.A. PERO TAMBIEN PODRA UTILIZAR LAS DENOMINACIONES ALIANSALUD ENTIDAD PROMOTORA DE SALUD Y/O ALIANSALUD EPS S.A Y/O ALIANSALUD EPS"/>
    <s v="NIT"/>
    <s v="830113831"/>
    <x v="12"/>
  </r>
  <r>
    <x v="6"/>
    <s v="APORTES PATRONALES EPS SECTOR PRIVADO"/>
    <n v="8823"/>
    <n v="38388405"/>
    <x v="28"/>
    <m/>
    <m/>
    <s v="13-01-01-DT"/>
    <s v="41-04-00"/>
    <m/>
    <m/>
    <m/>
    <m/>
    <m/>
    <s v="NIT"/>
    <s v="800088702"/>
    <x v="15"/>
  </r>
  <r>
    <x v="6"/>
    <s v="APORTES PATRONALES EPS SECTOR PRIVADO"/>
    <n v="8423"/>
    <n v="20911137"/>
    <x v="29"/>
    <m/>
    <m/>
    <s v="13-01-01-DT"/>
    <s v="41-04-00"/>
    <m/>
    <m/>
    <m/>
    <m/>
    <m/>
    <s v="NIT"/>
    <s v="830003564"/>
    <x v="16"/>
  </r>
  <r>
    <x v="6"/>
    <s v="APORTES PATRONALES EPS SECTOR PRIVADO"/>
    <n v="8923"/>
    <n v="2132321"/>
    <x v="30"/>
    <m/>
    <m/>
    <s v="13-01-01-DT"/>
    <s v="41-04-00"/>
    <m/>
    <m/>
    <m/>
    <m/>
    <m/>
    <s v="NIT"/>
    <s v="805001157"/>
    <x v="17"/>
  </r>
  <r>
    <x v="6"/>
    <s v="APORTES PATRONALES EPS SECTOR PRIVADO"/>
    <n v="9023"/>
    <n v="1315036"/>
    <x v="31"/>
    <m/>
    <m/>
    <s v="13-01-01-DT"/>
    <s v="41-04-00"/>
    <m/>
    <m/>
    <m/>
    <m/>
    <m/>
    <s v="NIT"/>
    <s v="806008394"/>
    <x v="13"/>
  </r>
  <r>
    <x v="6"/>
    <s v="APORTES PATRONALES EPS SECTOR PRIVADO"/>
    <n v="11423"/>
    <n v="-38388405"/>
    <x v="32"/>
    <m/>
    <m/>
    <s v="13-01-01-DT"/>
    <s v="41-04-00"/>
    <m/>
    <m/>
    <s v="NIT"/>
    <s v="800088702"/>
    <s v="EPS SURAMERICANA S. A"/>
    <s v="NIT"/>
    <s v="800088702"/>
    <x v="15"/>
  </r>
  <r>
    <x v="6"/>
    <s v="APORTES PATRONALES EPS SECTOR PRIVADO"/>
    <n v="8123"/>
    <n v="61363340"/>
    <x v="33"/>
    <m/>
    <m/>
    <s v="13-01-01-DT"/>
    <s v="41-04-00"/>
    <m/>
    <m/>
    <m/>
    <m/>
    <m/>
    <s v="NIT"/>
    <s v="860066942"/>
    <x v="18"/>
  </r>
  <r>
    <x v="6"/>
    <s v="APORTES PATRONALES EPS SECTOR PRIVADO"/>
    <n v="7223"/>
    <n v="160750"/>
    <x v="11"/>
    <m/>
    <m/>
    <s v="13-01-01-DT"/>
    <s v="41-04-00"/>
    <m/>
    <m/>
    <m/>
    <m/>
    <m/>
    <s v="NIT"/>
    <s v="800251440"/>
    <x v="4"/>
  </r>
  <r>
    <x v="6"/>
    <s v="APORTES PATRONALES EPS SECTOR PRIVADO"/>
    <n v="11223"/>
    <n v="-278899"/>
    <x v="14"/>
    <m/>
    <m/>
    <s v="13-01-01-DT"/>
    <s v="41-04-00"/>
    <m/>
    <m/>
    <s v="NIT"/>
    <s v="901543211"/>
    <s v="CAJACOPI EPS S.A.S."/>
    <s v="NIT"/>
    <s v="901543211"/>
    <x v="10"/>
  </r>
  <r>
    <x v="6"/>
    <s v="APORTES PATRONALES EPS SECTOR PRIVADO"/>
    <n v="10823"/>
    <n v="-20188656"/>
    <x v="34"/>
    <m/>
    <m/>
    <s v="13-01-01-DT"/>
    <s v="41-04-00"/>
    <m/>
    <m/>
    <s v="NIT"/>
    <s v="800130907"/>
    <s v="SALUD TOTAL ENTIDAD PROMOTORA DE SALUD DEL REGIMEN CONTRIBUTIVO Y DEL REGIMEN SUBSIDIADO S A"/>
    <s v="NIT"/>
    <s v="800130907"/>
    <x v="11"/>
  </r>
  <r>
    <x v="6"/>
    <s v="APORTES PATRONALES EPS SECTOR PRIVADO"/>
    <n v="8523"/>
    <n v="503034"/>
    <x v="35"/>
    <m/>
    <m/>
    <s v="13-01-01-DT"/>
    <s v="41-04-00"/>
    <m/>
    <m/>
    <m/>
    <m/>
    <m/>
    <s v="NIT"/>
    <s v="900226715"/>
    <x v="14"/>
  </r>
  <r>
    <x v="6"/>
    <s v="APORTES PATRONALES EPS SECTOR PRIVADO"/>
    <n v="10923"/>
    <n v="-119818825"/>
    <x v="36"/>
    <m/>
    <m/>
    <s v="13-01-01-DT"/>
    <s v="41-04-00"/>
    <m/>
    <m/>
    <s v="NIT"/>
    <s v="800251440"/>
    <s v="ENTIDAD PROMOTORA DE SALUD SANITAS S A S"/>
    <s v="NIT"/>
    <s v="800251440"/>
    <x v="4"/>
  </r>
  <r>
    <x v="6"/>
    <s v="APORTES PATRONALES EPS SECTOR PRIVADO"/>
    <n v="11523"/>
    <n v="-2132321"/>
    <x v="37"/>
    <m/>
    <m/>
    <s v="13-01-01-DT"/>
    <s v="41-04-00"/>
    <m/>
    <m/>
    <s v="NIT"/>
    <s v="805001157"/>
    <s v="ENTIDAD PROMOTORA DE SALUD SERVICIO OCCIDENTAL DE SALUD S.A. S.O.S."/>
    <s v="NIT"/>
    <s v="805001157"/>
    <x v="17"/>
  </r>
  <r>
    <x v="6"/>
    <s v="APORTES PATRONALES EPS SECTOR PRIVADO"/>
    <n v="11023"/>
    <n v="-20911137"/>
    <x v="38"/>
    <m/>
    <m/>
    <s v="13-01-01-DT"/>
    <s v="41-04-00"/>
    <m/>
    <m/>
    <s v="NIT"/>
    <s v="830003564"/>
    <s v="ENTIDAD PROMOTORA DE SALUD FAMISANAR S A S"/>
    <s v="NIT"/>
    <s v="830003564"/>
    <x v="16"/>
  </r>
  <r>
    <x v="6"/>
    <s v="APORTES PATRONALES EPS SECTOR PRIVADO"/>
    <n v="10723"/>
    <n v="-61363340"/>
    <x v="39"/>
    <m/>
    <m/>
    <s v="13-01-01-DT"/>
    <s v="41-04-00"/>
    <m/>
    <m/>
    <s v="NIT"/>
    <s v="860066942"/>
    <s v="CAJA DE COMPENSACION FAMILIAR COMPENSAR"/>
    <s v="NIT"/>
    <s v="860066942"/>
    <x v="18"/>
  </r>
  <r>
    <x v="7"/>
    <s v="APORTES PATRONALES A FONDOS DE PENSIONES SECTOR PÚBLICO"/>
    <n v="7523"/>
    <n v="-160750"/>
    <x v="10"/>
    <m/>
    <m/>
    <s v="13-01-01-DT"/>
    <s v="41-04-00"/>
    <m/>
    <m/>
    <s v="NIT"/>
    <s v="900336004"/>
    <s v="ADMINISTRADORA COLOMBIANA DE PENSIONES COLPENSIONES"/>
    <s v="NIT"/>
    <s v="900336004"/>
    <x v="5"/>
  </r>
  <r>
    <x v="7"/>
    <s v="APORTES PATRONALES A FONDOS DE PENSIONES SECTOR PÚBLICO"/>
    <n v="9123"/>
    <n v="270301028"/>
    <x v="40"/>
    <m/>
    <m/>
    <s v="13-01-01-DT"/>
    <s v="41-04-00"/>
    <m/>
    <m/>
    <m/>
    <m/>
    <m/>
    <s v="NIT"/>
    <s v="900336004"/>
    <x v="5"/>
  </r>
  <r>
    <x v="7"/>
    <s v="APORTES PATRONALES A FONDOS DE PENSIONES SECTOR PÚBLICO"/>
    <n v="7123"/>
    <n v="205750"/>
    <x v="13"/>
    <m/>
    <m/>
    <s v="13-01-01-DT"/>
    <s v="41-04-00"/>
    <m/>
    <m/>
    <m/>
    <m/>
    <m/>
    <s v="NIT"/>
    <s v="900336004"/>
    <x v="5"/>
  </r>
  <r>
    <x v="7"/>
    <s v="APORTES PATRONALES A FONDOS DE PENSIONES SECTOR PÚBLICO"/>
    <n v="11723"/>
    <n v="-270301028"/>
    <x v="41"/>
    <m/>
    <m/>
    <s v="13-01-01-DT"/>
    <s v="41-04-00"/>
    <m/>
    <m/>
    <s v="NIT"/>
    <s v="900336004"/>
    <s v="ADMINISTRADORA COLOMBIANA DE PENSIONES COLPENSIONES"/>
    <s v="NIT"/>
    <s v="900336004"/>
    <x v="5"/>
  </r>
  <r>
    <x v="7"/>
    <s v="APORTES PATRONALES A FONDOS DE PENSIONES SECTOR PÚBLICO"/>
    <n v="7423"/>
    <n v="-205750"/>
    <x v="12"/>
    <m/>
    <m/>
    <s v="13-01-01-DT"/>
    <s v="41-04-00"/>
    <m/>
    <m/>
    <s v="NIT"/>
    <s v="900336004"/>
    <s v="ADMINISTRADORA COLOMBIANA DE PENSIONES COLPENSIONES"/>
    <s v="NIT"/>
    <s v="900336004"/>
    <x v="5"/>
  </r>
  <r>
    <x v="8"/>
    <s v="APORTES PATRONALES A FONDOS DE PENSIONES SECTOR PRIVADO"/>
    <n v="11923"/>
    <n v="-9027759"/>
    <x v="42"/>
    <m/>
    <m/>
    <s v="13-01-01-DT"/>
    <s v="41-04-00"/>
    <m/>
    <m/>
    <s v="NIT"/>
    <s v="800253055"/>
    <s v="SKANDIA FONDO DE PENSIONES OBLIGATORIAS-MODERADO"/>
    <s v="NIT"/>
    <s v="800253055"/>
    <x v="19"/>
  </r>
  <r>
    <x v="8"/>
    <s v="APORTES PATRONALES A FONDOS DE PENSIONES SECTOR PRIVADO"/>
    <n v="12023"/>
    <n v="-42854083"/>
    <x v="43"/>
    <m/>
    <m/>
    <s v="13-01-01-DT"/>
    <s v="41-04-00"/>
    <m/>
    <m/>
    <s v="NIT"/>
    <s v="800229739"/>
    <s v="FONDO DE PENSIONES OBLIGATORIAS PROTECCION MODERADO"/>
    <s v="NIT"/>
    <s v="800229739"/>
    <x v="20"/>
  </r>
  <r>
    <x v="8"/>
    <s v="APORTES PATRONALES A FONDOS DE PENSIONES SECTOR PRIVADO"/>
    <n v="9523"/>
    <n v="89127866"/>
    <x v="44"/>
    <m/>
    <m/>
    <s v="13-01-01-DT"/>
    <s v="41-04-00"/>
    <m/>
    <m/>
    <m/>
    <m/>
    <m/>
    <s v="NIT"/>
    <s v="800224808"/>
    <x v="21"/>
  </r>
  <r>
    <x v="8"/>
    <s v="APORTES PATRONALES A FONDOS DE PENSIONES SECTOR PRIVADO"/>
    <n v="9223"/>
    <n v="-28178230"/>
    <x v="45"/>
    <m/>
    <m/>
    <s v="13-01-01-DT"/>
    <s v="41-04-00"/>
    <m/>
    <m/>
    <m/>
    <m/>
    <m/>
    <s v="NIT"/>
    <s v="800227940"/>
    <x v="22"/>
  </r>
  <r>
    <x v="8"/>
    <s v="APORTES PATRONALES A FONDOS DE PENSIONES SECTOR PRIVADO"/>
    <n v="9723"/>
    <n v="29178230"/>
    <x v="46"/>
    <m/>
    <m/>
    <s v="13-01-01-DT"/>
    <s v="41-04-00"/>
    <m/>
    <m/>
    <m/>
    <m/>
    <m/>
    <s v="NIT"/>
    <s v="800227940"/>
    <x v="22"/>
  </r>
  <r>
    <x v="8"/>
    <s v="APORTES PATRONALES A FONDOS DE PENSIONES SECTOR PRIVADO"/>
    <n v="11823"/>
    <n v="-29178230"/>
    <x v="47"/>
    <m/>
    <m/>
    <s v="13-01-01-DT"/>
    <s v="41-04-00"/>
    <m/>
    <m/>
    <s v="NIT"/>
    <s v="800227940"/>
    <s v="FONDO DE PENSIONES OBLIGATORIAS COLFONDOS MODERADO"/>
    <s v="NIT"/>
    <s v="800227940"/>
    <x v="22"/>
  </r>
  <r>
    <x v="8"/>
    <s v="APORTES PATRONALES A FONDOS DE PENSIONES SECTOR PRIVADO"/>
    <n v="12123"/>
    <n v="-89127866"/>
    <x v="48"/>
    <m/>
    <m/>
    <s v="13-01-01-DT"/>
    <s v="41-04-00"/>
    <m/>
    <m/>
    <s v="NIT"/>
    <s v="800224808"/>
    <s v="FONDO DE PENSIONES OBLIGATORIAS PORVENIR MODERADO"/>
    <s v="NIT"/>
    <s v="800224808"/>
    <x v="21"/>
  </r>
  <r>
    <x v="8"/>
    <s v="APORTES PATRONALES A FONDOS DE PENSIONES SECTOR PRIVADO"/>
    <n v="9423"/>
    <n v="42854083"/>
    <x v="49"/>
    <m/>
    <m/>
    <s v="13-01-01-DT"/>
    <s v="41-04-00"/>
    <m/>
    <m/>
    <m/>
    <m/>
    <m/>
    <s v="NIT"/>
    <s v="800229739"/>
    <x v="20"/>
  </r>
  <r>
    <x v="8"/>
    <s v="APORTES PATRONALES A FONDOS DE PENSIONES SECTOR PRIVADO"/>
    <n v="9323"/>
    <n v="9027759"/>
    <x v="50"/>
    <m/>
    <m/>
    <s v="13-01-01-DT"/>
    <s v="41-04-00"/>
    <m/>
    <m/>
    <m/>
    <m/>
    <m/>
    <s v="NIT"/>
    <s v="800253055"/>
    <x v="19"/>
  </r>
  <r>
    <x v="8"/>
    <s v="APORTES PATRONALES A FONDOS DE PENSIONES SECTOR PRIVADO"/>
    <n v="9223"/>
    <n v="28178230"/>
    <x v="51"/>
    <m/>
    <m/>
    <s v="13-01-01-DT"/>
    <s v="41-04-00"/>
    <m/>
    <m/>
    <m/>
    <m/>
    <m/>
    <s v="NIT"/>
    <s v="800227940"/>
    <x v="22"/>
  </r>
  <r>
    <x v="0"/>
    <s v="RIESGOS PROFESIONALES SECTOR PÚBLICO"/>
    <n v="12223"/>
    <n v="-83986217"/>
    <x v="52"/>
    <m/>
    <m/>
    <s v="13-01-01-DT"/>
    <s v="41-04-00"/>
    <m/>
    <m/>
    <s v="NIT"/>
    <s v="860011153"/>
    <s v="POSITIVA COMPAÑIA DE SEGUROS S. A."/>
    <s v="NIT"/>
    <s v="860011153"/>
    <x v="0"/>
  </r>
  <r>
    <x v="0"/>
    <s v="RIESGOS PROFESIONALES SECTOR PÚBLICO"/>
    <n v="7023"/>
    <n v="-6800"/>
    <x v="53"/>
    <m/>
    <m/>
    <s v="13-01-01-DT"/>
    <s v="41-04-00"/>
    <m/>
    <m/>
    <m/>
    <m/>
    <m/>
    <s v="NIT"/>
    <s v="860011153"/>
    <x v="0"/>
  </r>
  <r>
    <x v="0"/>
    <s v="RIESGOS PROFESIONALES SECTOR PÚBLICO"/>
    <n v="7023"/>
    <n v="6800"/>
    <x v="54"/>
    <m/>
    <m/>
    <s v="13-01-01-DT"/>
    <s v="41-04-00"/>
    <m/>
    <m/>
    <m/>
    <m/>
    <m/>
    <s v="NIT"/>
    <s v="860011153"/>
    <x v="0"/>
  </r>
  <r>
    <x v="0"/>
    <s v="RIESGOS PROFESIONALES SECTOR PÚBLICO"/>
    <n v="9623"/>
    <n v="101165700"/>
    <x v="55"/>
    <m/>
    <m/>
    <s v="13-01-01-DT"/>
    <s v="41-04-00"/>
    <m/>
    <m/>
    <m/>
    <m/>
    <m/>
    <s v="NIT"/>
    <s v="860011153"/>
    <x v="0"/>
  </r>
  <r>
    <x v="0"/>
    <s v="RIESGOS PROFESIONALES SECTOR PÚBLICO"/>
    <n v="7623"/>
    <n v="-6800"/>
    <x v="53"/>
    <m/>
    <m/>
    <s v="13-01-01-DT"/>
    <s v="41-04-00"/>
    <m/>
    <m/>
    <s v="NIT"/>
    <s v="860011153"/>
    <s v="POSITIVA COMPAÑIA DE SEGUROS S. A."/>
    <s v="NIT"/>
    <s v="860011153"/>
    <x v="0"/>
  </r>
  <r>
    <x v="0"/>
    <s v="RIESGOS PROFESIONALES SECTOR PÚBLICO"/>
    <n v="7323"/>
    <n v="6800"/>
    <x v="54"/>
    <m/>
    <m/>
    <s v="13-01-01-DT"/>
    <s v="41-04-00"/>
    <m/>
    <m/>
    <m/>
    <m/>
    <m/>
    <s v="NIT"/>
    <s v="860011153"/>
    <x v="0"/>
  </r>
  <r>
    <x v="1"/>
    <s v="RETE-ICA-OTRAS CIUDADES-SERVICIOS"/>
    <n v="142997823"/>
    <n v="-17151"/>
    <x v="56"/>
    <n v="1715088"/>
    <s v="1,000%"/>
    <s v="13-01-01-DT"/>
    <s v="41-04-00"/>
    <s v="142997823"/>
    <s v="476423"/>
    <s v="Cédula de Ciudadanía"/>
    <s v="1077442450"/>
    <s v="KENNY MOSQUERA SALCEDO"/>
    <s v="Cédula de Ciudadanía"/>
    <s v="1077442450"/>
    <x v="23"/>
  </r>
  <r>
    <x v="1"/>
    <s v="RETE-ICA-OTRAS CIUDADES-SERVICIOS"/>
    <n v="142997823"/>
    <n v="17151"/>
    <x v="57"/>
    <n v="1715088"/>
    <s v="1,000%"/>
    <s v="13-01-01-DT"/>
    <s v="41-04-00"/>
    <s v="142997823"/>
    <s v="476423"/>
    <s v="Cédula de Ciudadanía"/>
    <s v="1077442450"/>
    <s v="KENNY MOSQUERA SALCEDO"/>
    <s v="Cédula de Ciudadanía"/>
    <s v="1077442450"/>
    <x v="23"/>
  </r>
  <r>
    <x v="9"/>
    <s v="EMBARGOS"/>
    <n v="13423"/>
    <n v="1165367"/>
    <x v="58"/>
    <m/>
    <m/>
    <s v="13-01-01-DT"/>
    <s v="41-04-00"/>
    <m/>
    <m/>
    <m/>
    <m/>
    <m/>
    <s v="NIT"/>
    <s v="800037800"/>
    <x v="24"/>
  </r>
  <r>
    <x v="9"/>
    <s v="EMBARGOS"/>
    <n v="323"/>
    <n v="-1165367"/>
    <x v="59"/>
    <m/>
    <m/>
    <s v="13-01-01-DT"/>
    <s v="41-04-00"/>
    <m/>
    <m/>
    <m/>
    <m/>
    <m/>
    <s v="NIT"/>
    <s v="800037800"/>
    <x v="24"/>
  </r>
  <r>
    <x v="9"/>
    <s v="EMBARGOS"/>
    <n v="13323"/>
    <n v="2112119"/>
    <x v="60"/>
    <m/>
    <m/>
    <s v="13-01-01-DT"/>
    <s v="41-04-00"/>
    <m/>
    <m/>
    <m/>
    <m/>
    <m/>
    <s v="NIT"/>
    <s v="800037800"/>
    <x v="24"/>
  </r>
  <r>
    <x v="9"/>
    <s v="EMBARGOS"/>
    <n v="223"/>
    <n v="-2112119"/>
    <x v="61"/>
    <m/>
    <m/>
    <s v="13-01-01-DT"/>
    <s v="41-04-00"/>
    <m/>
    <m/>
    <m/>
    <m/>
    <m/>
    <s v="NIT"/>
    <s v="800037800"/>
    <x v="24"/>
  </r>
  <r>
    <x v="9"/>
    <s v="EMBARGOS"/>
    <n v="423"/>
    <n v="-474117"/>
    <x v="62"/>
    <m/>
    <m/>
    <s v="13-01-01-DT"/>
    <s v="41-04-00"/>
    <m/>
    <m/>
    <m/>
    <m/>
    <m/>
    <s v="NIT"/>
    <s v="800037800"/>
    <x v="24"/>
  </r>
  <r>
    <x v="9"/>
    <s v="EMBARGOS"/>
    <n v="13523"/>
    <n v="474117"/>
    <x v="63"/>
    <m/>
    <m/>
    <s v="13-01-01-DT"/>
    <s v="41-04-00"/>
    <m/>
    <m/>
    <m/>
    <m/>
    <m/>
    <s v="NIT"/>
    <s v="800037800"/>
    <x v="24"/>
  </r>
  <r>
    <x v="1"/>
    <s v="RETE-ICA-OTRAS CIUDADES-SERVICIOS"/>
    <n v="153960323"/>
    <n v="17151"/>
    <x v="57"/>
    <n v="1715088"/>
    <s v="1,000%"/>
    <s v="13-01-01-DT"/>
    <s v="41-04-00"/>
    <s v="153960323"/>
    <s v="476423"/>
    <s v="Cédula de Ciudadanía"/>
    <s v="1077442450"/>
    <s v="KENNY MOSQUERA SALCEDO"/>
    <s v="Cédula de Ciudadanía"/>
    <s v="1077442450"/>
    <x v="23"/>
  </r>
  <r>
    <x v="10"/>
    <s v="RETEFUENTE - CONTRATOS DE OBRA"/>
    <n v="156049823"/>
    <n v="2887054"/>
    <x v="64"/>
    <n v="144352720"/>
    <s v="2,000%"/>
    <s v="13-01-01-DT"/>
    <s v="41-04-00"/>
    <s v="156049823"/>
    <s v="487523"/>
    <s v="NIT"/>
    <s v="901634144"/>
    <s v="CONSORCIO MARSAF"/>
    <s v="NIT"/>
    <s v="800197268"/>
    <x v="25"/>
  </r>
  <r>
    <x v="1"/>
    <s v="RETE-ICA-OTRAS CIUDADES-SERVICIOS"/>
    <n v="523"/>
    <n v="-29255"/>
    <x v="65"/>
    <m/>
    <m/>
    <s v="13-01-01-DT"/>
    <s v="41-04-00"/>
    <m/>
    <m/>
    <m/>
    <m/>
    <m/>
    <s v="NIT"/>
    <s v="891180099"/>
    <x v="1"/>
  </r>
  <r>
    <x v="9"/>
    <s v="EMBARGOS"/>
    <n v="923"/>
    <n v="-474117"/>
    <x v="62"/>
    <m/>
    <m/>
    <s v="13-01-01-DT"/>
    <s v="41-04-00"/>
    <m/>
    <m/>
    <m/>
    <m/>
    <m/>
    <s v="NIT"/>
    <s v="800037800"/>
    <x v="24"/>
  </r>
  <r>
    <x v="9"/>
    <s v="EMBARGOS"/>
    <n v="17623"/>
    <n v="474117"/>
    <x v="63"/>
    <m/>
    <m/>
    <s v="13-01-01-DT"/>
    <s v="41-04-00"/>
    <m/>
    <m/>
    <m/>
    <m/>
    <m/>
    <s v="NIT"/>
    <s v="800037800"/>
    <x v="24"/>
  </r>
  <r>
    <x v="1"/>
    <s v="RETE-ICA-OTRAS CIUDADES-SERVICIOS"/>
    <n v="183087723"/>
    <n v="10005"/>
    <x v="66"/>
    <n v="1000468"/>
    <s v="1,000%"/>
    <s v="13-01-01-DT"/>
    <s v="41-04-00"/>
    <s v="183087723"/>
    <s v="676923"/>
    <s v="Cédula de Ciudadanía"/>
    <s v="37008197"/>
    <s v="ROCIO MEJIA"/>
    <s v="Cédula de Ciudadanía"/>
    <s v="37008197"/>
    <x v="26"/>
  </r>
  <r>
    <x v="1"/>
    <s v="RETE-ICA-OTRAS CIUDADES-SERVICIOS"/>
    <n v="1023"/>
    <n v="-10005"/>
    <x v="67"/>
    <m/>
    <m/>
    <s v="13-01-01-DT"/>
    <s v="41-04-00"/>
    <m/>
    <m/>
    <m/>
    <m/>
    <m/>
    <s v="Cédula de Ciudadanía"/>
    <s v="37008197"/>
    <x v="26"/>
  </r>
  <r>
    <x v="1"/>
    <s v="RETE-ICA-OTRAS CIUDADES-SERVICIOS"/>
    <n v="1223"/>
    <n v="-17151"/>
    <x v="56"/>
    <m/>
    <m/>
    <s v="13-01-01-DT"/>
    <s v="41-04-00"/>
    <m/>
    <m/>
    <m/>
    <m/>
    <m/>
    <s v="Cédula de Ciudadanía"/>
    <s v="1077442450"/>
    <x v="23"/>
  </r>
  <r>
    <x v="3"/>
    <s v="DTOS EMPLEADO EPS PRIVADAS"/>
    <n v="186288223"/>
    <n v="70000"/>
    <x v="68"/>
    <n v="0"/>
    <s v="0,000%"/>
    <s v="13-01-01-DT"/>
    <s v="41-04-00"/>
    <s v="186288223"/>
    <s v="645823"/>
    <s v="Cédula de Ciudadanía"/>
    <s v="80539920"/>
    <s v="EDUWIN LARROTA GARCIA"/>
    <s v="NIT"/>
    <s v="860066942"/>
    <x v="18"/>
  </r>
  <r>
    <x v="3"/>
    <s v="DTOS EMPLEADO EPS PRIVADAS"/>
    <n v="186288223"/>
    <n v="-70000"/>
    <x v="69"/>
    <n v="0"/>
    <s v="0,000%"/>
    <s v="13-01-01-DT"/>
    <s v="41-04-00"/>
    <s v="186288223"/>
    <s v="645823"/>
    <s v="Cédula de Ciudadanía"/>
    <s v="80539920"/>
    <s v="EDUWIN LARROTA GARCIA"/>
    <s v="NIT"/>
    <s v="860066942"/>
    <x v="18"/>
  </r>
  <r>
    <x v="11"/>
    <s v="DTOS EMPLEADO PENSIÓN SECTOR PRIVADO"/>
    <n v="186288223"/>
    <n v="-70000"/>
    <x v="69"/>
    <n v="0"/>
    <s v="0,000%"/>
    <s v="13-01-01-DT"/>
    <s v="41-04-00"/>
    <s v="186288223"/>
    <s v="645823"/>
    <s v="Cédula de Ciudadanía"/>
    <s v="80539920"/>
    <s v="EDUWIN LARROTA GARCIA"/>
    <s v="NIT"/>
    <s v="800227940"/>
    <x v="22"/>
  </r>
  <r>
    <x v="11"/>
    <s v="DTOS EMPLEADO PENSIÓN SECTOR PRIVADO"/>
    <n v="186288223"/>
    <n v="70000"/>
    <x v="68"/>
    <n v="0"/>
    <s v="0,000%"/>
    <s v="13-01-01-DT"/>
    <s v="41-04-00"/>
    <s v="186288223"/>
    <s v="645823"/>
    <s v="Cédula de Ciudadanía"/>
    <s v="80539920"/>
    <s v="EDUWIN LARROTA GARCIA"/>
    <s v="NIT"/>
    <s v="800227940"/>
    <x v="22"/>
  </r>
  <r>
    <x v="12"/>
    <s v="APORTE RIESGOS PROFESIONALES POR CONTRATO PRESTACION DE SERVICIOS"/>
    <n v="186288223"/>
    <n v="-5200"/>
    <x v="70"/>
    <n v="0"/>
    <s v="0,000%"/>
    <s v="13-01-01-DT"/>
    <s v="41-04-00"/>
    <s v="186288223"/>
    <s v="645823"/>
    <s v="Cédula de Ciudadanía"/>
    <s v="80539920"/>
    <s v="EDUWIN LARROTA GARCIA"/>
    <s v="NIT"/>
    <s v="860011153"/>
    <x v="0"/>
  </r>
  <r>
    <x v="12"/>
    <s v="APORTE RIESGOS PROFESIONALES POR CONTRATO PRESTACION DE SERVICIOS"/>
    <n v="186288223"/>
    <n v="5200"/>
    <x v="71"/>
    <n v="0"/>
    <s v="0,000%"/>
    <s v="13-01-01-DT"/>
    <s v="41-04-00"/>
    <s v="186288223"/>
    <s v="645823"/>
    <s v="Cédula de Ciudadanía"/>
    <s v="80539920"/>
    <s v="EDUWIN LARROTA GARCIA"/>
    <s v="NIT"/>
    <s v="860011153"/>
    <x v="0"/>
  </r>
  <r>
    <x v="2"/>
    <s v="RETENCION DE OTROS IMPUESTOS DISTRITALES Y MUNICIPALES"/>
    <n v="206711023"/>
    <n v="64316"/>
    <x v="72"/>
    <n v="4287720"/>
    <s v="1,500%"/>
    <s v="13-01-01-DT"/>
    <s v="41-04-00"/>
    <s v="206711023"/>
    <s v="797923"/>
    <s v="Cédula de Ciudadanía"/>
    <s v="31446351"/>
    <s v="ADRIANA ALVAREZ VEGA"/>
    <s v="NIT"/>
    <s v="800091594"/>
    <x v="27"/>
  </r>
  <r>
    <x v="2"/>
    <s v="RETENCION DE OTROS IMPUESTOS DISTRITALES Y MUNICIPALES"/>
    <n v="206715323"/>
    <n v="64316"/>
    <x v="72"/>
    <n v="4287720"/>
    <s v="1,500%"/>
    <s v="13-01-01-DT"/>
    <s v="41-04-00"/>
    <s v="206715323"/>
    <s v="800123"/>
    <s v="Cédula de Ciudadanía"/>
    <s v="1117814136"/>
    <s v="DIANA PLAZAS REY"/>
    <s v="NIT"/>
    <s v="800091594"/>
    <x v="27"/>
  </r>
  <r>
    <x v="2"/>
    <s v="RETENCION DE OTROS IMPUESTOS DISTRITALES Y MUNICIPALES"/>
    <n v="206708523"/>
    <n v="62845"/>
    <x v="73"/>
    <n v="4189680"/>
    <s v="1,500%"/>
    <s v="13-01-01-DT"/>
    <s v="41-04-00"/>
    <s v="206708523"/>
    <s v="795723"/>
    <s v="Cédula de Ciudadanía"/>
    <s v="1127074909"/>
    <s v="KELLY PABON JAMIOY"/>
    <s v="NIT"/>
    <s v="800091594"/>
    <x v="27"/>
  </r>
  <r>
    <x v="2"/>
    <s v="RETENCION DE OTROS IMPUESTOS DISTRITALES Y MUNICIPALES"/>
    <n v="206654023"/>
    <n v="35805"/>
    <x v="74"/>
    <n v="2387010"/>
    <s v="1,500%"/>
    <s v="13-01-01-DT"/>
    <s v="41-04-00"/>
    <s v="206654023"/>
    <s v="786723"/>
    <s v="Cédula de Ciudadanía"/>
    <s v="1117485858"/>
    <s v="ADRIANA LEYTON TRUJILLO"/>
    <s v="NIT"/>
    <s v="800091594"/>
    <x v="27"/>
  </r>
  <r>
    <x v="2"/>
    <s v="RETENCION DE OTROS IMPUESTOS DISTRITALES Y MUNICIPALES"/>
    <n v="208520423"/>
    <n v="69111"/>
    <x v="3"/>
    <n v="4607400"/>
    <s v="1,500%"/>
    <s v="13-01-01-DT"/>
    <s v="41-04-00"/>
    <s v="208520423"/>
    <s v="808523"/>
    <s v="Cédula de Ciudadanía"/>
    <s v="1053770797"/>
    <s v="MARIA UMAÑA MONJE"/>
    <s v="NIT"/>
    <s v="800091594"/>
    <x v="27"/>
  </r>
  <r>
    <x v="13"/>
    <s v="FONDO DE EMPLEADOS"/>
    <n v="228352223"/>
    <n v="83600"/>
    <x v="75"/>
    <n v="0"/>
    <s v="0,000%"/>
    <s v="13-01-01-DT"/>
    <s v="41-04-00"/>
    <s v="228352223"/>
    <s v="891423"/>
    <s v="Cédula de Ciudadanía"/>
    <s v="34567171"/>
    <s v="CLELIA ANAYA BENAVIDES"/>
    <s v="NIT"/>
    <s v="900336004"/>
    <x v="5"/>
  </r>
  <r>
    <x v="13"/>
    <s v="FONDO DE EMPLEADOS"/>
    <n v="232589223"/>
    <n v="50800"/>
    <x v="76"/>
    <n v="0"/>
    <s v="0,000%"/>
    <s v="13-01-01-DT"/>
    <s v="41-04-00"/>
    <s v="232589223"/>
    <s v="908223"/>
    <s v="Cédula de Ciudadanía"/>
    <s v="22477823"/>
    <s v="ANA CASTELLAR GALVAN"/>
    <s v="NIT"/>
    <s v="900336004"/>
    <x v="5"/>
  </r>
  <r>
    <x v="14"/>
    <s v="LIBRANZAS"/>
    <n v="239191723"/>
    <n v="5168"/>
    <x v="77"/>
    <n v="0"/>
    <s v="0,000%"/>
    <s v="13-01-01-DT"/>
    <s v="41-04-00"/>
    <s v="239191723"/>
    <s v="934623"/>
    <s v="Cédula de Ciudadanía"/>
    <s v="11789217"/>
    <s v="JUAN MEZA GARCIA"/>
    <s v="NIT"/>
    <s v="900985990"/>
    <x v="28"/>
  </r>
  <r>
    <x v="2"/>
    <s v="RETENCION DE OTROS IMPUESTOS DISTRITALES Y MUNICIPALES"/>
    <n v="1523"/>
    <n v="-35805"/>
    <x v="78"/>
    <m/>
    <m/>
    <s v="13-01-01-DT"/>
    <s v="41-04-00"/>
    <m/>
    <m/>
    <m/>
    <m/>
    <m/>
    <s v="NIT"/>
    <s v="800091594"/>
    <x v="27"/>
  </r>
  <r>
    <x v="2"/>
    <s v="RETENCION DE OTROS IMPUESTOS DISTRITALES Y MUNICIPALES"/>
    <n v="1723"/>
    <n v="-69111"/>
    <x v="5"/>
    <m/>
    <m/>
    <s v="13-01-01-DT"/>
    <s v="41-04-00"/>
    <m/>
    <m/>
    <m/>
    <m/>
    <m/>
    <s v="NIT"/>
    <s v="800091594"/>
    <x v="27"/>
  </r>
  <r>
    <x v="2"/>
    <s v="RETENCION DE OTROS IMPUESTOS DISTRITALES Y MUNICIPALES"/>
    <n v="1423"/>
    <n v="-62845"/>
    <x v="79"/>
    <m/>
    <m/>
    <s v="13-01-01-DT"/>
    <s v="41-04-00"/>
    <m/>
    <m/>
    <m/>
    <m/>
    <m/>
    <s v="NIT"/>
    <s v="800091594"/>
    <x v="27"/>
  </r>
  <r>
    <x v="2"/>
    <s v="RETENCION DE OTROS IMPUESTOS DISTRITALES Y MUNICIPALES"/>
    <n v="1323"/>
    <n v="-64316"/>
    <x v="80"/>
    <m/>
    <m/>
    <s v="13-01-01-DT"/>
    <s v="41-04-00"/>
    <m/>
    <m/>
    <m/>
    <m/>
    <m/>
    <s v="NIT"/>
    <s v="800091594"/>
    <x v="27"/>
  </r>
  <r>
    <x v="2"/>
    <s v="RETENCION DE OTROS IMPUESTOS DISTRITALES Y MUNICIPALES"/>
    <n v="1623"/>
    <n v="-64316"/>
    <x v="80"/>
    <m/>
    <m/>
    <s v="13-01-01-DT"/>
    <s v="41-04-00"/>
    <m/>
    <m/>
    <m/>
    <m/>
    <m/>
    <s v="NIT"/>
    <s v="800091594"/>
    <x v="27"/>
  </r>
  <r>
    <x v="2"/>
    <s v="RETENCION DE OTROS IMPUESTOS DISTRITALES Y MUNICIPALES"/>
    <n v="250531723"/>
    <n v="69111"/>
    <x v="3"/>
    <n v="4607400"/>
    <s v="1,500%"/>
    <s v="13-01-01-DT"/>
    <s v="41-04-00"/>
    <s v="250531723"/>
    <s v="991423"/>
    <s v="Cédula de Ciudadanía"/>
    <s v="1053770797"/>
    <s v="MARIA UMAÑA MONJE"/>
    <s v="NIT"/>
    <s v="800091594"/>
    <x v="27"/>
  </r>
  <r>
    <x v="2"/>
    <s v="RETENCION DE OTROS IMPUESTOS DISTRITALES Y MUNICIPALES"/>
    <n v="252346523"/>
    <n v="64316"/>
    <x v="72"/>
    <n v="4287720"/>
    <s v="1,500%"/>
    <s v="13-01-01-DT"/>
    <s v="41-04-00"/>
    <s v="252346523"/>
    <s v="1014923"/>
    <s v="Cédula de Ciudadanía"/>
    <s v="1117814136"/>
    <s v="DIANA PLAZAS REY"/>
    <s v="NIT"/>
    <s v="800091594"/>
    <x v="27"/>
  </r>
  <r>
    <x v="2"/>
    <s v="RETENCION DE OTROS IMPUESTOS DISTRITALES Y MUNICIPALES"/>
    <n v="252344623"/>
    <n v="64316"/>
    <x v="72"/>
    <n v="4287720"/>
    <s v="1,500%"/>
    <s v="13-01-01-DT"/>
    <s v="41-04-00"/>
    <s v="252344623"/>
    <s v="1014223"/>
    <s v="Cédula de Ciudadanía"/>
    <s v="31446351"/>
    <s v="ADRIANA ALVAREZ VEGA"/>
    <s v="NIT"/>
    <s v="800091594"/>
    <x v="27"/>
  </r>
  <r>
    <x v="2"/>
    <s v="RETENCION DE OTROS IMPUESTOS DISTRITALES Y MUNICIPALES"/>
    <n v="252331423"/>
    <n v="35805"/>
    <x v="74"/>
    <n v="2387010"/>
    <s v="1,500%"/>
    <s v="13-01-01-DT"/>
    <s v="41-04-00"/>
    <s v="252331423"/>
    <s v="1008723"/>
    <s v="Cédula de Ciudadanía"/>
    <s v="1117485858"/>
    <s v="ADRIANA LEYTON TRUJILLO"/>
    <s v="NIT"/>
    <s v="800091594"/>
    <x v="27"/>
  </r>
  <r>
    <x v="2"/>
    <s v="RETENCION DE OTROS IMPUESTOS DISTRITALES Y MUNICIPALES"/>
    <n v="252342323"/>
    <n v="62845"/>
    <x v="73"/>
    <n v="4189680"/>
    <s v="1,500%"/>
    <s v="13-01-01-DT"/>
    <s v="41-04-00"/>
    <s v="252342323"/>
    <s v="1013323"/>
    <s v="Cédula de Ciudadanía"/>
    <s v="1127074909"/>
    <s v="KELLY PABON JAMIOY"/>
    <s v="NIT"/>
    <s v="800091594"/>
    <x v="27"/>
  </r>
  <r>
    <x v="1"/>
    <s v="RETE-ICA-OTRAS CIUDADES-SERVICIOS"/>
    <n v="254862323"/>
    <n v="34302"/>
    <x v="81"/>
    <n v="4287720"/>
    <s v="0,800%"/>
    <s v="13-01-01-DT"/>
    <s v="41-04-00"/>
    <s v="254862323"/>
    <s v="1032723"/>
    <s v="Cédula de Ciudadanía"/>
    <s v="1130678358"/>
    <s v="HEIDY ESTUPIÑAN ESTUPIÑAN"/>
    <s v="NIT"/>
    <s v="800099076"/>
    <x v="29"/>
  </r>
  <r>
    <x v="1"/>
    <s v="RETE-ICA-OTRAS CIUDADES-SERVICIOS"/>
    <n v="254862223"/>
    <n v="9147"/>
    <x v="82"/>
    <n v="1143392"/>
    <s v="0,800%"/>
    <s v="13-01-01-DT"/>
    <s v="41-04-00"/>
    <s v="254862223"/>
    <s v="1032623"/>
    <s v="Cédula de Ciudadanía"/>
    <s v="1130678358"/>
    <s v="HEIDY ESTUPIÑAN ESTUPIÑAN"/>
    <s v="NIT"/>
    <s v="800099076"/>
    <x v="29"/>
  </r>
  <r>
    <x v="2"/>
    <s v="RETENCION DE OTROS IMPUESTOS DISTRITALES Y MUNICIPALES"/>
    <n v="261435023"/>
    <n v="73907"/>
    <x v="83"/>
    <n v="4927110"/>
    <s v="1,500%"/>
    <s v="13-01-01-DT"/>
    <s v="41-04-00"/>
    <s v="261435023"/>
    <s v="1109923"/>
    <s v="Cédula de Ciudadanía"/>
    <s v="16186060"/>
    <s v="DEIBY MADRIGAL BARRERA"/>
    <s v="NIT"/>
    <s v="800091594"/>
    <x v="27"/>
  </r>
  <r>
    <x v="1"/>
    <s v="RETE-ICA-OTRAS CIUDADES-SERVICIOS"/>
    <n v="268685023"/>
    <n v="38637"/>
    <x v="84"/>
    <n v="3863730"/>
    <s v="1,000%"/>
    <s v="13-01-01-DT"/>
    <s v="41-04-00"/>
    <s v="268685023"/>
    <s v="1126523"/>
    <s v="Cédula de Ciudadanía"/>
    <s v="1116811201"/>
    <s v="JULIETA MAYORGA ACUÑA"/>
    <s v="NIT"/>
    <s v="834000552"/>
    <x v="30"/>
  </r>
  <r>
    <x v="1"/>
    <s v="RETE-ICA-OTRAS CIUDADES-SERVICIOS"/>
    <n v="268694123"/>
    <n v="-38637"/>
    <x v="85"/>
    <n v="3863730"/>
    <s v="1,000%"/>
    <s v="13-01-01-DT"/>
    <s v="41-04-00"/>
    <s v="268694123"/>
    <s v="1133623"/>
    <s v="Cédula de Ciudadanía"/>
    <s v="1116811201"/>
    <s v="JULIETA MAYORGA ACUÑA"/>
    <s v="NIT"/>
    <s v="834000552"/>
    <x v="30"/>
  </r>
  <r>
    <x v="1"/>
    <s v="RETE-ICA-OTRAS CIUDADES-SERVICIOS"/>
    <n v="268694123"/>
    <n v="38637"/>
    <x v="84"/>
    <n v="3863730"/>
    <s v="1,000%"/>
    <s v="13-01-01-DT"/>
    <s v="41-04-00"/>
    <s v="268694123"/>
    <s v="1133623"/>
    <s v="Cédula de Ciudadanía"/>
    <s v="1116811201"/>
    <s v="JULIETA MAYORGA ACUÑA"/>
    <s v="NIT"/>
    <s v="834000552"/>
    <x v="30"/>
  </r>
  <r>
    <x v="1"/>
    <s v="RETE-ICA-OTRAS CIUDADES-SERVICIOS"/>
    <n v="268685023"/>
    <n v="-38637"/>
    <x v="85"/>
    <n v="3863730"/>
    <s v="1,000%"/>
    <s v="13-01-01-DT"/>
    <s v="41-04-00"/>
    <s v="268685023"/>
    <s v="1126523"/>
    <s v="Cédula de Ciudadanía"/>
    <s v="1116811201"/>
    <s v="JULIETA MAYORGA ACUÑA"/>
    <s v="NIT"/>
    <s v="834000552"/>
    <x v="30"/>
  </r>
  <r>
    <x v="1"/>
    <s v="RETE-ICA-OTRAS CIUDADES-SERVICIOS"/>
    <n v="268684023"/>
    <n v="-15455"/>
    <x v="86"/>
    <n v="1545492"/>
    <s v="1,000%"/>
    <s v="13-01-01-DT"/>
    <s v="41-04-00"/>
    <s v="268684023"/>
    <s v="1125923"/>
    <s v="Cédula de Ciudadanía"/>
    <s v="1116811201"/>
    <s v="JULIETA MAYORGA ACUÑA"/>
    <s v="NIT"/>
    <s v="834000552"/>
    <x v="30"/>
  </r>
  <r>
    <x v="1"/>
    <s v="RETE-ICA-OTRAS CIUDADES-SERVICIOS"/>
    <n v="268684023"/>
    <n v="15455"/>
    <x v="87"/>
    <n v="1545492"/>
    <s v="1,000%"/>
    <s v="13-01-01-DT"/>
    <s v="41-04-00"/>
    <s v="268684023"/>
    <s v="1125923"/>
    <s v="Cédula de Ciudadanía"/>
    <s v="1116811201"/>
    <s v="JULIETA MAYORGA ACUÑA"/>
    <s v="NIT"/>
    <s v="834000552"/>
    <x v="30"/>
  </r>
  <r>
    <x v="14"/>
    <s v="LIBRANZAS"/>
    <n v="1823"/>
    <n v="-5168"/>
    <x v="88"/>
    <m/>
    <m/>
    <s v="13-01-01-DT"/>
    <s v="41-04-00"/>
    <m/>
    <m/>
    <m/>
    <m/>
    <m/>
    <s v="NIT"/>
    <s v="900985990"/>
    <x v="28"/>
  </r>
  <r>
    <x v="13"/>
    <s v="FONDO DE EMPLEADOS"/>
    <n v="2023"/>
    <n v="-50800"/>
    <x v="89"/>
    <m/>
    <m/>
    <s v="13-01-01-DT"/>
    <s v="41-04-00"/>
    <m/>
    <m/>
    <m/>
    <m/>
    <m/>
    <s v="NIT"/>
    <s v="900336004"/>
    <x v="5"/>
  </r>
  <r>
    <x v="13"/>
    <s v="FONDO DE EMPLEADOS"/>
    <n v="1923"/>
    <n v="-83600"/>
    <x v="90"/>
    <m/>
    <m/>
    <s v="13-01-01-DT"/>
    <s v="41-04-00"/>
    <m/>
    <m/>
    <m/>
    <m/>
    <m/>
    <s v="NIT"/>
    <s v="900336004"/>
    <x v="5"/>
  </r>
  <r>
    <x v="2"/>
    <s v="RETENCION DE OTROS IMPUESTOS DISTRITALES Y MUNICIPALES"/>
    <n v="2523"/>
    <n v="-64316"/>
    <x v="80"/>
    <m/>
    <m/>
    <s v="13-01-01-DT"/>
    <s v="41-04-00"/>
    <m/>
    <m/>
    <m/>
    <m/>
    <m/>
    <s v="NIT"/>
    <s v="800091594"/>
    <x v="27"/>
  </r>
  <r>
    <x v="2"/>
    <s v="RETENCION DE OTROS IMPUESTOS DISTRITALES Y MUNICIPALES"/>
    <n v="2423"/>
    <n v="-62845"/>
    <x v="79"/>
    <m/>
    <m/>
    <s v="13-01-01-DT"/>
    <s v="41-04-00"/>
    <m/>
    <m/>
    <m/>
    <m/>
    <m/>
    <s v="NIT"/>
    <s v="800091594"/>
    <x v="27"/>
  </r>
  <r>
    <x v="2"/>
    <s v="RETENCION DE OTROS IMPUESTOS DISTRITALES Y MUNICIPALES"/>
    <n v="2123"/>
    <n v="-69111"/>
    <x v="5"/>
    <m/>
    <m/>
    <s v="13-01-01-DT"/>
    <s v="41-04-00"/>
    <m/>
    <m/>
    <m/>
    <m/>
    <m/>
    <s v="NIT"/>
    <s v="800091594"/>
    <x v="27"/>
  </r>
  <r>
    <x v="2"/>
    <s v="RETENCION DE OTROS IMPUESTOS DISTRITALES Y MUNICIPALES"/>
    <n v="2223"/>
    <n v="-64316"/>
    <x v="80"/>
    <m/>
    <m/>
    <s v="13-01-01-DT"/>
    <s v="41-04-00"/>
    <m/>
    <m/>
    <m/>
    <m/>
    <m/>
    <s v="NIT"/>
    <s v="800091594"/>
    <x v="27"/>
  </r>
  <r>
    <x v="2"/>
    <s v="RETENCION DE OTROS IMPUESTOS DISTRITALES Y MUNICIPALES"/>
    <n v="2323"/>
    <n v="-35805"/>
    <x v="78"/>
    <m/>
    <m/>
    <s v="13-01-01-DT"/>
    <s v="41-04-00"/>
    <m/>
    <m/>
    <m/>
    <m/>
    <m/>
    <s v="NIT"/>
    <s v="800091594"/>
    <x v="27"/>
  </r>
  <r>
    <x v="2"/>
    <s v="RETENCION DE OTROS IMPUESTOS DISTRITALES Y MUNICIPALES"/>
    <n v="2623"/>
    <n v="-73907"/>
    <x v="91"/>
    <m/>
    <m/>
    <s v="13-01-01-DT"/>
    <s v="41-04-00"/>
    <m/>
    <m/>
    <m/>
    <m/>
    <m/>
    <s v="NIT"/>
    <s v="800091594"/>
    <x v="27"/>
  </r>
  <r>
    <x v="1"/>
    <s v="RETE-ICA-OTRAS CIUDADES-SERVICIOS"/>
    <n v="285074423"/>
    <n v="34302"/>
    <x v="81"/>
    <n v="4287720"/>
    <s v="0,800%"/>
    <s v="13-01-01-DT"/>
    <s v="41-04-00"/>
    <s v="285074423"/>
    <s v="1217223"/>
    <s v="Cédula de Ciudadanía"/>
    <s v="1130678358"/>
    <s v="HEIDY ESTUPIÑAN ESTUPIÑAN"/>
    <s v="NIT"/>
    <s v="800099076"/>
    <x v="29"/>
  </r>
  <r>
    <x v="1"/>
    <s v="RETE-ICA-OTRAS CIUDADES-SERVICIOS"/>
    <n v="293015223"/>
    <n v="34232"/>
    <x v="92"/>
    <n v="3423230"/>
    <s v="1,000%"/>
    <s v="13-01-01-DT"/>
    <s v="41-04-00"/>
    <s v="293015223"/>
    <s v="1245223"/>
    <s v="Cédula de Ciudadanía"/>
    <s v="1116811201"/>
    <s v="JULIETA MAYORGA ACUÑA"/>
    <s v="NIT"/>
    <s v="834000552"/>
    <x v="30"/>
  </r>
  <r>
    <x v="1"/>
    <s v="RETE-ICA-OTRAS CIUDADES-SERVICIOS"/>
    <n v="292918523"/>
    <n v="34232"/>
    <x v="92"/>
    <n v="3423230"/>
    <s v="1,000%"/>
    <s v="13-01-01-DT"/>
    <s v="41-04-00"/>
    <s v="292918523"/>
    <s v="1227623"/>
    <s v="Cédula de Ciudadanía"/>
    <s v="1116811201"/>
    <s v="JULIETA MAYORGA ACUÑA"/>
    <s v="NIT"/>
    <s v="834000552"/>
    <x v="30"/>
  </r>
  <r>
    <x v="1"/>
    <s v="RETE-ICA-OTRAS CIUDADES-SERVICIOS"/>
    <n v="292917023"/>
    <n v="13692"/>
    <x v="93"/>
    <n v="1369192"/>
    <s v="1,000%"/>
    <s v="13-01-01-DT"/>
    <s v="41-04-00"/>
    <s v="292917023"/>
    <s v="1226823"/>
    <s v="Cédula de Ciudadanía"/>
    <s v="1116811201"/>
    <s v="JULIETA MAYORGA ACUÑA"/>
    <s v="NIT"/>
    <s v="834000552"/>
    <x v="30"/>
  </r>
  <r>
    <x v="1"/>
    <s v="RETE-ICA-OTRAS CIUDADES-SERVICIOS"/>
    <n v="292917323"/>
    <n v="34232"/>
    <x v="92"/>
    <n v="3423230"/>
    <s v="1,000%"/>
    <s v="13-01-01-DT"/>
    <s v="41-04-00"/>
    <s v="292917323"/>
    <s v="1227123"/>
    <s v="Cédula de Ciudadanía"/>
    <s v="1116811201"/>
    <s v="JULIETA MAYORGA ACUÑA"/>
    <s v="NIT"/>
    <s v="834000552"/>
    <x v="30"/>
  </r>
  <r>
    <x v="1"/>
    <s v="RETE-ICA-OTRAS CIUDADES-SERVICIOS"/>
    <n v="318464223"/>
    <n v="6274"/>
    <x v="94"/>
    <n v="697097"/>
    <s v="0,900%"/>
    <s v="13-01-01-DT"/>
    <s v="41-04-00"/>
    <s v="318464223"/>
    <s v="1467423"/>
    <s v="NIT"/>
    <s v="860010451"/>
    <s v="CASALIMPIA S.A."/>
    <s v="NIT"/>
    <s v="890201222"/>
    <x v="31"/>
  </r>
  <r>
    <x v="1"/>
    <s v="RETE-ICA-OTRAS CIUDADES-SERVICIOS"/>
    <n v="318507823"/>
    <n v="2230"/>
    <x v="95"/>
    <n v="223043"/>
    <s v="1,000%"/>
    <s v="13-01-01-DT"/>
    <s v="41-04-00"/>
    <s v="318507823"/>
    <s v="1467823"/>
    <s v="NIT"/>
    <s v="860518600"/>
    <s v="ASECOLBAS LIMITADA"/>
    <s v="NIT"/>
    <s v="892099233"/>
    <x v="32"/>
  </r>
  <r>
    <x v="1"/>
    <s v="RETE-ICA-OTRAS CIUDADES-SERVICIOS"/>
    <n v="318486923"/>
    <n v="5646"/>
    <x v="96"/>
    <n v="627388"/>
    <s v="0,900%"/>
    <s v="13-01-01-DT"/>
    <s v="41-04-00"/>
    <s v="318486923"/>
    <s v="1467223"/>
    <s v="NIT"/>
    <s v="860010451"/>
    <s v="CASALIMPIA S.A."/>
    <s v="NIT"/>
    <s v="890201222"/>
    <x v="31"/>
  </r>
  <r>
    <x v="1"/>
    <s v="RETE-ICA-OTRAS CIUDADES-SERVICIOS"/>
    <n v="325697723"/>
    <n v="5646"/>
    <x v="96"/>
    <n v="627388"/>
    <s v="0,900%"/>
    <s v="13-01-01-DT"/>
    <s v="41-04-00"/>
    <s v="325697723"/>
    <s v="1508923"/>
    <s v="NIT"/>
    <s v="860010451"/>
    <s v="CASALIMPIA S.A."/>
    <s v="NIT"/>
    <s v="890201222"/>
    <x v="31"/>
  </r>
  <r>
    <x v="1"/>
    <s v="RETE-ICA-OTRAS CIUDADES-SERVICIOS"/>
    <n v="325772023"/>
    <n v="15495"/>
    <x v="97"/>
    <n v="5165080"/>
    <s v="0,300%"/>
    <s v="13-01-01-DT"/>
    <s v="41-04-00"/>
    <s v="325772023"/>
    <s v="1501023"/>
    <s v="Cédula de Ciudadanía"/>
    <s v="1098647926"/>
    <s v="JUDY MARTINEZ REYES"/>
    <s v="NIT"/>
    <s v="890201222"/>
    <x v="31"/>
  </r>
  <r>
    <x v="1"/>
    <s v="RETE-ICA-OTRAS CIUDADES-SERVICIOS"/>
    <n v="325882223"/>
    <n v="242635"/>
    <x v="98"/>
    <n v="24263543"/>
    <s v="1,000%"/>
    <s v="13-01-01-DT"/>
    <s v="41-04-00"/>
    <s v="325882223"/>
    <s v="1509123"/>
    <s v="NIT"/>
    <s v="830079147"/>
    <s v="COMUNICACIONES REDES Y SISTEMAS SOCIEDAD POR ACCIONES SIMPLIFICADA S A S"/>
    <s v="NIT"/>
    <s v="890905211"/>
    <x v="33"/>
  </r>
  <r>
    <x v="15"/>
    <s v="RETEFUENTE - ARRENDAMIENTOS BIENES INMUEBLES"/>
    <n v="337155023"/>
    <n v="178164"/>
    <x v="99"/>
    <n v="5090400"/>
    <s v="3,500%"/>
    <s v="13-01-01-DT"/>
    <s v="41-04-00"/>
    <s v="337155023"/>
    <s v="1535823"/>
    <s v="Cédula de Ciudadanía"/>
    <s v="40445244"/>
    <s v="MONICA TORRES PORES"/>
    <s v="NIT"/>
    <s v="800197268"/>
    <x v="25"/>
  </r>
  <r>
    <x v="16"/>
    <s v="PRO-UNIVERSIDAD DE LA AMAZONIA"/>
    <n v="337381423"/>
    <n v="209328"/>
    <x v="100"/>
    <n v="6977608"/>
    <s v="3,000%"/>
    <s v="13-01-01-DT"/>
    <s v="41-04-00"/>
    <s v="337381423"/>
    <s v="1538023"/>
    <s v="Cédula de Ciudadanía"/>
    <s v="79791271"/>
    <s v="ALEXANDER SUAREZ SANCHEZ"/>
    <s v="NIT"/>
    <s v="800095728"/>
    <x v="2"/>
  </r>
  <r>
    <x v="1"/>
    <s v="RETE-ICA-OTRAS CIUDADES-SERVICIOS"/>
    <n v="338318123"/>
    <n v="2345"/>
    <x v="101"/>
    <n v="335009"/>
    <s v="0,700%"/>
    <s v="13-01-01-DT"/>
    <s v="41-04-00"/>
    <s v="338318123"/>
    <s v="1537923"/>
    <s v="NIT"/>
    <s v="860518600"/>
    <s v="ASECOLBAS LIMITADA"/>
    <s v="NIT"/>
    <s v="891855017"/>
    <x v="3"/>
  </r>
  <r>
    <x v="1"/>
    <s v="RETE-ICA-OTRAS CIUDADES-SERVICIOS"/>
    <n v="341873223"/>
    <n v="16709"/>
    <x v="102"/>
    <n v="2387010"/>
    <s v="0,700%"/>
    <s v="13-01-01-DT"/>
    <s v="41-04-00"/>
    <s v="341873223"/>
    <s v="1571023"/>
    <s v="Cédula de Ciudadanía"/>
    <s v="1118533867"/>
    <s v="JAVIER OLIVEROS VIRACACHA"/>
    <s v="NIT"/>
    <s v="891855017"/>
    <x v="3"/>
  </r>
  <r>
    <x v="1"/>
    <s v="RETE-ICA-OTRAS CIUDADES-SERVICIOS"/>
    <n v="341841623"/>
    <n v="24769"/>
    <x v="103"/>
    <n v="3538360"/>
    <s v="0,700%"/>
    <s v="13-01-01-DT"/>
    <s v="41-04-00"/>
    <s v="341841623"/>
    <s v="1588823"/>
    <s v="Cédula de Ciudadanía"/>
    <s v="1079233463"/>
    <s v="KAREN BERNAL BELLO"/>
    <s v="NIT"/>
    <s v="899999369"/>
    <x v="34"/>
  </r>
  <r>
    <x v="17"/>
    <s v="RETEFUENTE - HONORARIOS - PERSONAS NO DECLARANTES"/>
    <n v="346632023"/>
    <n v="224977"/>
    <x v="104"/>
    <n v="6483487"/>
    <s v="3,470%"/>
    <s v="13-01-01-DT"/>
    <s v="41-04-00"/>
    <s v="346632023"/>
    <s v="1555023"/>
    <s v="Cédula de Ciudadanía"/>
    <s v="40393760"/>
    <s v="JACQUELINE PUENTES GOMEZ"/>
    <s v="NIT"/>
    <s v="800197268"/>
    <x v="25"/>
  </r>
  <r>
    <x v="17"/>
    <s v="RETEFUENTE - HONORARIOS - PERSONAS NO DECLARANTES"/>
    <n v="346686123"/>
    <n v="490635"/>
    <x v="105"/>
    <n v="8792741"/>
    <s v="5,580%"/>
    <s v="13-01-01-DT"/>
    <s v="41-04-00"/>
    <s v="346686123"/>
    <s v="1555323"/>
    <s v="Cédula de Ciudadanía"/>
    <s v="1053823335"/>
    <s v="ESTEFANIA MARTINEZ MARIN"/>
    <s v="NIT"/>
    <s v="800197268"/>
    <x v="25"/>
  </r>
  <r>
    <x v="17"/>
    <s v="RETEFUENTE - HONORARIOS - PERSONAS NO DECLARANTES"/>
    <n v="345566623"/>
    <n v="248768"/>
    <x v="106"/>
    <n v="5338360"/>
    <s v="4,660%"/>
    <s v="13-01-01-DT"/>
    <s v="41-04-00"/>
    <s v="345566623"/>
    <s v="1598223"/>
    <s v="Cédula de Ciudadanía"/>
    <s v="1065821107"/>
    <s v="SETH BENAVIDES FLOREZ"/>
    <s v="NIT"/>
    <s v="800197268"/>
    <x v="25"/>
  </r>
  <r>
    <x v="17"/>
    <s v="RETEFUENTE - HONORARIOS - PERSONAS NO DECLARANTES"/>
    <n v="345611923"/>
    <n v="13532"/>
    <x v="107"/>
    <n v="4100713"/>
    <s v="0,330%"/>
    <s v="13-01-01-DT"/>
    <s v="41-04-00"/>
    <s v="345611923"/>
    <s v="1598523"/>
    <s v="Cédula de Ciudadanía"/>
    <s v="1058842496"/>
    <s v="CAMILO ZULUAGA ZULUAGA"/>
    <s v="NIT"/>
    <s v="800197268"/>
    <x v="25"/>
  </r>
  <r>
    <x v="1"/>
    <s v="RETE-ICA-OTRAS CIUDADES-SERVICIOS"/>
    <n v="346425923"/>
    <n v="30391"/>
    <x v="108"/>
    <n v="3798820"/>
    <s v="0,800%"/>
    <s v="13-01-01-DT"/>
    <s v="41-04-00"/>
    <s v="346425923"/>
    <s v="1642223"/>
    <s v="Cédula de Ciudadanía"/>
    <s v="1070613988"/>
    <s v="NATALIA MORENO QUIROGA"/>
    <s v="NIT"/>
    <s v="890680142"/>
    <x v="35"/>
  </r>
  <r>
    <x v="1"/>
    <s v="RETE-ICA-OTRAS CIUDADES-SERVICIOS"/>
    <n v="345106223"/>
    <n v="18994"/>
    <x v="109"/>
    <n v="3798820"/>
    <s v="0,500%"/>
    <s v="13-01-01-DT"/>
    <s v="41-04-00"/>
    <s v="345106223"/>
    <s v="1600223"/>
    <s v="Cédula de Ciudadanía"/>
    <s v="1091594982"/>
    <s v="KAREN ASCANIO RUEDAS"/>
    <s v="NIT"/>
    <s v="890501102"/>
    <x v="36"/>
  </r>
  <r>
    <x v="1"/>
    <s v="RETE-ICA-OTRAS CIUDADES-SERVICIOS"/>
    <n v="345719623"/>
    <n v="29696"/>
    <x v="110"/>
    <n v="3711980"/>
    <s v="0,800%"/>
    <s v="13-01-01-DT"/>
    <s v="41-04-00"/>
    <s v="345719623"/>
    <s v="1612323"/>
    <s v="Cédula de Ciudadanía"/>
    <s v="1084901232"/>
    <s v="DAYANA VALENZUELA MARTINEZ"/>
    <s v="NIT"/>
    <s v="891180077"/>
    <x v="37"/>
  </r>
  <r>
    <x v="1"/>
    <s v="RETE-ICA-OTRAS CIUDADES-SERVICIOS"/>
    <n v="346424123"/>
    <n v="37988"/>
    <x v="111"/>
    <n v="3798820"/>
    <s v="1,000%"/>
    <s v="13-01-01-DT"/>
    <s v="41-04-00"/>
    <s v="346424123"/>
    <s v="1641623"/>
    <s v="Cédula de Ciudadanía"/>
    <s v="26947248"/>
    <s v="OSIRIS JIMENEZ ZAPATA"/>
    <s v="NIT"/>
    <s v="890106291"/>
    <x v="38"/>
  </r>
  <r>
    <x v="17"/>
    <s v="RETEFUENTE - HONORARIOS - PERSONAS NO DECLARANTES"/>
    <n v="346845723"/>
    <n v="42877"/>
    <x v="112"/>
    <n v="4287720"/>
    <s v="1,000%"/>
    <s v="13-01-01-DT"/>
    <s v="41-04-00"/>
    <s v="346845723"/>
    <s v="1644523"/>
    <s v="Cédula de Ciudadanía"/>
    <s v="1120568765"/>
    <s v="WILDER TOBO ARDILA"/>
    <s v="NIT"/>
    <s v="800197268"/>
    <x v="25"/>
  </r>
  <r>
    <x v="1"/>
    <s v="RETE-ICA-OTRAS CIUDADES-SERVICIOS"/>
    <n v="32223"/>
    <n v="801"/>
    <x v="113"/>
    <m/>
    <m/>
    <s v="13-01-01-DT"/>
    <s v="41-04-00"/>
    <m/>
    <m/>
    <m/>
    <m/>
    <m/>
    <s v="NIT"/>
    <s v="800102799"/>
    <x v="39"/>
  </r>
  <r>
    <x v="1"/>
    <s v="RETE-ICA-OTRAS CIUDADES-SERVICIOS"/>
    <n v="29923"/>
    <n v="32"/>
    <x v="114"/>
    <m/>
    <m/>
    <s v="13-01-01-DT"/>
    <s v="41-04-00"/>
    <m/>
    <m/>
    <m/>
    <m/>
    <m/>
    <s v="NIT"/>
    <s v="890201222"/>
    <x v="31"/>
  </r>
  <r>
    <x v="1"/>
    <s v="RETE-ICA-OTRAS CIUDADES-SERVICIOS"/>
    <n v="31623"/>
    <n v="132"/>
    <x v="115"/>
    <m/>
    <m/>
    <s v="13-01-01-DT"/>
    <s v="41-04-00"/>
    <m/>
    <m/>
    <m/>
    <m/>
    <m/>
    <s v="NIT"/>
    <s v="800084378"/>
    <x v="40"/>
  </r>
  <r>
    <x v="1"/>
    <s v="RETE-ICA-OTRAS CIUDADES-SERVICIOS"/>
    <n v="348555323"/>
    <n v="56315"/>
    <x v="116"/>
    <n v="5631540"/>
    <s v="1,000%"/>
    <s v="13-01-01-DT"/>
    <s v="41-04-00"/>
    <s v="348555323"/>
    <s v="1654623"/>
    <s v="Cédula de Ciudadanía"/>
    <s v="32833698"/>
    <s v="ISABEL TORRES GONZALEZ"/>
    <s v="NIT"/>
    <s v="890983736"/>
    <x v="41"/>
  </r>
  <r>
    <x v="1"/>
    <s v="RETE-ICA-OTRAS CIUDADES-SERVICIOS"/>
    <n v="30023"/>
    <n v="80"/>
    <x v="117"/>
    <m/>
    <m/>
    <s v="13-01-01-DT"/>
    <s v="41-04-00"/>
    <m/>
    <m/>
    <m/>
    <m/>
    <m/>
    <s v="NIT"/>
    <s v="800113389"/>
    <x v="42"/>
  </r>
  <r>
    <x v="1"/>
    <s v="RETE-ICA-OTRAS CIUDADES-SERVICIOS"/>
    <n v="350580223"/>
    <n v="1519"/>
    <x v="118"/>
    <n v="506496"/>
    <s v="0,300%"/>
    <s v="13-01-01-DT"/>
    <s v="41-04-00"/>
    <s v="350580223"/>
    <s v="1684723"/>
    <s v="Cédula de Ciudadanía"/>
    <s v="1098700431"/>
    <s v="MAYRA QUINTERO DIAZ"/>
    <s v="NIT"/>
    <s v="890201222"/>
    <x v="31"/>
  </r>
  <r>
    <x v="18"/>
    <s v="RETEFUENTE - HONORARIOS - PERSONAS DECLARANTES"/>
    <n v="353129823"/>
    <n v="259546"/>
    <x v="119"/>
    <n v="5395961"/>
    <s v="4,810%"/>
    <s v="13-01-01-DT"/>
    <s v="41-04-00"/>
    <s v="353129823"/>
    <s v="1711323"/>
    <s v="Cédula de Ciudadanía"/>
    <s v="40402211"/>
    <s v="BETTY MONZON CIFUENTES"/>
    <s v="NIT"/>
    <s v="800197268"/>
    <x v="25"/>
  </r>
  <r>
    <x v="17"/>
    <s v="RETEFUENTE - HONORARIOS - PERSONAS NO DECLARANTES"/>
    <n v="352976923"/>
    <n v="200915"/>
    <x v="120"/>
    <n v="5086460"/>
    <s v="3,950%"/>
    <s v="13-01-01-DT"/>
    <s v="41-04-00"/>
    <s v="352976923"/>
    <s v="1693323"/>
    <s v="Cédula de Ciudadanía"/>
    <s v="35260901"/>
    <s v="INES ACOSTA RIVEROS"/>
    <s v="NIT"/>
    <s v="800197268"/>
    <x v="25"/>
  </r>
  <r>
    <x v="17"/>
    <s v="RETEFUENTE - HONORARIOS - PERSONAS NO DECLARANTES"/>
    <n v="352989723"/>
    <n v="22815"/>
    <x v="121"/>
    <n v="4148264"/>
    <s v="0,550%"/>
    <s v="13-01-01-DT"/>
    <s v="41-04-00"/>
    <s v="352989723"/>
    <s v="1694223"/>
    <s v="Cédula de Ciudadanía"/>
    <s v="30320910"/>
    <s v="JULIANA MEJIA GARRIDO"/>
    <s v="NIT"/>
    <s v="800197268"/>
    <x v="25"/>
  </r>
  <r>
    <x v="1"/>
    <s v="RETE-ICA-OTRAS CIUDADES-SERVICIOS"/>
    <n v="352667523"/>
    <n v="34232"/>
    <x v="92"/>
    <n v="3423230"/>
    <s v="1,000%"/>
    <s v="13-01-01-DT"/>
    <s v="41-04-00"/>
    <s v="352667523"/>
    <s v="1702523"/>
    <s v="Cédula de Ciudadanía"/>
    <s v="1116811201"/>
    <s v="JULIETA MAYORGA ACUÑA"/>
    <s v="NIT"/>
    <s v="834000552"/>
    <x v="30"/>
  </r>
  <r>
    <x v="1"/>
    <s v="RETE-ICA-OTRAS CIUDADES-SERVICIOS"/>
    <n v="352670823"/>
    <n v="22793"/>
    <x v="122"/>
    <n v="3798820"/>
    <s v="0,600%"/>
    <s v="13-01-01-DT"/>
    <s v="41-04-00"/>
    <s v="352670823"/>
    <s v="1705323"/>
    <s v="Cédula de Ciudadanía"/>
    <s v="1121827810"/>
    <s v="YULIETH CORTES FRANCO"/>
    <s v="NIT"/>
    <s v="892099243"/>
    <x v="43"/>
  </r>
  <r>
    <x v="1"/>
    <s v="RETE-ICA-OTRAS CIUDADES-SERVICIOS"/>
    <n v="352670023"/>
    <n v="28575"/>
    <x v="123"/>
    <n v="4082100"/>
    <s v="0,700%"/>
    <s v="13-01-01-DT"/>
    <s v="41-04-00"/>
    <s v="352670023"/>
    <s v="1704523"/>
    <s v="Cédula de Ciudadanía"/>
    <s v="40446541"/>
    <s v="INGRID ROZO ALMONACID"/>
    <s v="NIT"/>
    <s v="800136458"/>
    <x v="44"/>
  </r>
  <r>
    <x v="1"/>
    <s v="RETE-ICA-OTRAS CIUDADES-SERVICIOS"/>
    <n v="353135323"/>
    <n v="37988"/>
    <x v="124"/>
    <n v="3798820"/>
    <s v="1,000%"/>
    <s v="13-01-01-DT"/>
    <s v="41-04-00"/>
    <s v="353135323"/>
    <s v="1711223"/>
    <s v="Cédula de Ciudadanía"/>
    <s v="35891001"/>
    <s v="RAQUEL PEREA ECHEVERRY"/>
    <s v="NIT"/>
    <s v="891680001"/>
    <x v="45"/>
  </r>
  <r>
    <x v="1"/>
    <s v="RETE-ICA-OTRAS CIUDADES-SERVICIOS"/>
    <n v="352670723"/>
    <n v="2279"/>
    <x v="125"/>
    <n v="379772"/>
    <s v="0,600%"/>
    <s v="13-01-01-DT"/>
    <s v="41-04-00"/>
    <s v="352670723"/>
    <s v="1705023"/>
    <s v="Cédula de Ciudadanía"/>
    <s v="1121827810"/>
    <s v="YULIETH CORTES FRANCO"/>
    <s v="NIT"/>
    <s v="892099243"/>
    <x v="43"/>
  </r>
  <r>
    <x v="1"/>
    <s v="RETE-ICA-OTRAS CIUDADES-SERVICIOS"/>
    <n v="354294423"/>
    <n v="2449"/>
    <x v="126"/>
    <n v="349865"/>
    <s v="0,700%"/>
    <s v="13-01-01-DT"/>
    <s v="41-04-00"/>
    <s v="354294423"/>
    <s v="1716723"/>
    <s v="NIT"/>
    <s v="860518600"/>
    <s v="ASECOLBAS LIMITADA"/>
    <s v="NIT"/>
    <s v="891855017"/>
    <x v="3"/>
  </r>
  <r>
    <x v="2"/>
    <s v="RETENCION DE OTROS IMPUESTOS DISTRITALES Y MUNICIPALES"/>
    <n v="354294423"/>
    <n v="17"/>
    <x v="127"/>
    <n v="2449"/>
    <s v="0,700%"/>
    <s v="13-01-01-DT"/>
    <s v="41-04-00"/>
    <s v="354294423"/>
    <s v="1716723"/>
    <s v="NIT"/>
    <s v="860518600"/>
    <s v="ASECOLBAS LIMITADA"/>
    <s v="NIT"/>
    <s v="891855017"/>
    <x v="3"/>
  </r>
  <r>
    <x v="18"/>
    <s v="RETEFUENTE - HONORARIOS - PERSONAS DECLARANTES"/>
    <n v="355721923"/>
    <n v="117584"/>
    <x v="128"/>
    <n v="4647574"/>
    <s v="2,530%"/>
    <s v="13-01-01-DT"/>
    <s v="41-04-00"/>
    <s v="355721923"/>
    <s v="1733323"/>
    <s v="Cédula de Ciudadanía"/>
    <s v="80876687"/>
    <s v="JOAQUIN ROJAS PALOMINO"/>
    <s v="NIT"/>
    <s v="800197268"/>
    <x v="25"/>
  </r>
  <r>
    <x v="1"/>
    <s v="RETE-ICA-OTRAS CIUDADES-SERVICIOS"/>
    <n v="355673323"/>
    <n v="2224"/>
    <x v="129"/>
    <n v="222354"/>
    <s v="1,000%"/>
    <s v="13-01-01-DT"/>
    <s v="41-04-00"/>
    <s v="355673323"/>
    <s v="1716923"/>
    <s v="NIT"/>
    <s v="860518600"/>
    <s v="ASECOLBAS LIMITADA"/>
    <s v="NIT"/>
    <s v="800113389"/>
    <x v="42"/>
  </r>
  <r>
    <x v="1"/>
    <s v="RETE-ICA-OTRAS CIUDADES-SERVICIOS"/>
    <n v="355839523"/>
    <n v="37988"/>
    <x v="130"/>
    <n v="3798820"/>
    <s v="1,000%"/>
    <s v="13-01-01-DT"/>
    <s v="41-04-00"/>
    <s v="355839523"/>
    <s v="1736523"/>
    <s v="Cédula de Ciudadanía"/>
    <s v="1098703128"/>
    <s v="CARINA BRITO GAMEZ"/>
    <s v="NIT"/>
    <s v="800096580"/>
    <x v="46"/>
  </r>
  <r>
    <x v="1"/>
    <s v="RETE-ICA-OTRAS CIUDADES-SERVICIOS"/>
    <n v="355660823"/>
    <n v="59628"/>
    <x v="131"/>
    <n v="9937963"/>
    <s v="0,600%"/>
    <s v="13-01-01-DT"/>
    <s v="41-04-00"/>
    <s v="355660823"/>
    <s v="1725723"/>
    <s v="NIT"/>
    <s v="900817053"/>
    <s v="INVERSIONES E INMOBILIARIA DEL ORIENTE INVERCOL S.A.S."/>
    <s v="NIT"/>
    <s v="900817053"/>
    <x v="47"/>
  </r>
  <r>
    <x v="1"/>
    <s v="RETE-ICA-OTRAS CIUDADES-SERVICIOS"/>
    <n v="355841223"/>
    <n v="19057"/>
    <x v="132"/>
    <n v="2117440"/>
    <s v="0,900%"/>
    <s v="13-01-01-DT"/>
    <s v="41-04-00"/>
    <s v="355841223"/>
    <s v="1737923"/>
    <s v="Cédula de Ciudadanía"/>
    <s v="1115733517"/>
    <s v="KARINA BARRERA AGUABLANCA"/>
    <s v="NIT"/>
    <s v="891800846"/>
    <x v="48"/>
  </r>
  <r>
    <x v="1"/>
    <s v="RETE-ICA-OTRAS CIUDADES-SERVICIOS"/>
    <n v="355673323"/>
    <n v="2259"/>
    <x v="133"/>
    <n v="225936"/>
    <s v="1,000%"/>
    <s v="13-01-01-DT"/>
    <s v="41-04-00"/>
    <s v="355673323"/>
    <s v="1716923"/>
    <s v="NIT"/>
    <s v="860518600"/>
    <s v="ASECOLBAS LIMITADA"/>
    <s v="NIT"/>
    <s v="891180009"/>
    <x v="49"/>
  </r>
  <r>
    <x v="1"/>
    <s v="RETE-ICA-OTRAS CIUDADES-SERVICIOS"/>
    <n v="358217223"/>
    <n v="8568"/>
    <x v="134"/>
    <n v="1713679"/>
    <s v="0,500%"/>
    <s v="13-01-01-DT"/>
    <s v="41-04-00"/>
    <s v="358217223"/>
    <s v="1750823"/>
    <s v="Cédula de Ciudadanía"/>
    <s v="1075298528"/>
    <s v="LINA GUTIERREZ JOVEN"/>
    <s v="NIT"/>
    <s v="800095728"/>
    <x v="2"/>
  </r>
  <r>
    <x v="1"/>
    <s v="RETE-ICA-OTRAS CIUDADES-SERVICIOS"/>
    <n v="358190223"/>
    <n v="1519"/>
    <x v="118"/>
    <n v="506496"/>
    <s v="0,300%"/>
    <s v="13-01-01-DT"/>
    <s v="41-04-00"/>
    <s v="358190223"/>
    <s v="1763623"/>
    <s v="Cédula de Ciudadanía"/>
    <s v="91524764"/>
    <s v="LUIS BOHORQUEZ HURTADO"/>
    <s v="NIT"/>
    <s v="890201222"/>
    <x v="31"/>
  </r>
  <r>
    <x v="1"/>
    <s v="RETE-ICA-OTRAS CIUDADES-SERVICIOS"/>
    <n v="358239823"/>
    <n v="18164"/>
    <x v="135"/>
    <n v="2270440"/>
    <s v="0,800%"/>
    <s v="13-01-01-DT"/>
    <s v="41-04-00"/>
    <s v="358239823"/>
    <s v="1764923"/>
    <s v="Cédula de Ciudadanía"/>
    <s v="59664425"/>
    <s v="GERTRUDIS VALENCIA RENTERIA"/>
    <s v="NIT"/>
    <s v="891200916"/>
    <x v="50"/>
  </r>
  <r>
    <x v="1"/>
    <s v="RETE-ICA-OTRAS CIUDADES-SERVICIOS"/>
    <n v="359012223"/>
    <n v="37554"/>
    <x v="136"/>
    <n v="3755400"/>
    <s v="1,000%"/>
    <s v="13-01-01-DT"/>
    <s v="41-04-00"/>
    <s v="359012223"/>
    <s v="1772323"/>
    <s v="Cédula de Ciudadanía"/>
    <s v="1032461918"/>
    <s v="JOSE CUERO CUERO"/>
    <s v="NIT"/>
    <s v="800084378"/>
    <x v="40"/>
  </r>
  <r>
    <x v="1"/>
    <s v="RETE-ICA-OTRAS CIUDADES-SERVICIOS"/>
    <n v="359015123"/>
    <n v="25726"/>
    <x v="137"/>
    <n v="4287720"/>
    <s v="0,600%"/>
    <s v="13-01-01-DT"/>
    <s v="41-04-00"/>
    <s v="359015123"/>
    <s v="1772023"/>
    <s v="Cédula de Ciudadanía"/>
    <s v="10546663"/>
    <s v="carlos ochoa martinez"/>
    <s v="NIT"/>
    <s v="891502194"/>
    <x v="51"/>
  </r>
  <r>
    <x v="1"/>
    <s v="RETE-ICA-OTRAS CIUDADES-SERVICIOS"/>
    <n v="358883323"/>
    <n v="12863"/>
    <x v="138"/>
    <n v="4287720"/>
    <s v="0,300%"/>
    <s v="13-01-01-DT"/>
    <s v="41-04-00"/>
    <s v="358883323"/>
    <s v="1766023"/>
    <s v="Cédula de Ciudadanía"/>
    <s v="1047401338"/>
    <s v="ELKIN MONTEMIRANDA PAJARO"/>
    <s v="NIT"/>
    <s v="890480184"/>
    <x v="52"/>
  </r>
  <r>
    <x v="1"/>
    <s v="RETE-ICA-OTRAS CIUDADES-SERVICIOS"/>
    <n v="359016523"/>
    <n v="30014"/>
    <x v="139"/>
    <n v="4287720"/>
    <s v="0,700%"/>
    <s v="13-01-01-DT"/>
    <s v="41-04-00"/>
    <s v="359016523"/>
    <s v="1772423"/>
    <s v="Cédula de Ciudadanía"/>
    <s v="87719497"/>
    <s v="DANIEL REVELO ERAZO"/>
    <s v="NIT"/>
    <s v="891500269"/>
    <x v="53"/>
  </r>
  <r>
    <x v="1"/>
    <s v="RETE-ICA-OTRAS CIUDADES-SERVICIOS"/>
    <n v="358996823"/>
    <n v="483"/>
    <x v="140"/>
    <n v="48277"/>
    <s v="1,000%"/>
    <s v="13-01-01-DT"/>
    <s v="41-04-00"/>
    <s v="358996823"/>
    <s v="1751423"/>
    <s v="NIT"/>
    <s v="800249637"/>
    <s v="COOPERATIVA DE TRABAJO ASOCIADO SERCONAL"/>
    <s v="NIT"/>
    <s v="890000464"/>
    <x v="54"/>
  </r>
  <r>
    <x v="1"/>
    <s v="RETE-ICA-OTRAS CIUDADES-SERVICIOS"/>
    <n v="358993423"/>
    <n v="2069"/>
    <x v="141"/>
    <n v="295566"/>
    <s v="0,700%"/>
    <s v="13-01-01-DT"/>
    <s v="41-04-00"/>
    <s v="358993423"/>
    <s v="1763823"/>
    <s v="NIT"/>
    <s v="900240753"/>
    <s v="INTERNEGOCIOS S.A.S"/>
    <s v="NIT"/>
    <s v="800096734"/>
    <x v="55"/>
  </r>
  <r>
    <x v="1"/>
    <s v="RETE-ICA-OTRAS CIUDADES-SERVICIOS"/>
    <n v="359001423"/>
    <n v="1264"/>
    <x v="142"/>
    <n v="252842"/>
    <s v="0,500%"/>
    <s v="13-01-01-DT"/>
    <s v="41-04-00"/>
    <s v="359001423"/>
    <s v="1751623"/>
    <s v="NIT"/>
    <s v="900240753"/>
    <s v="INTERNEGOCIOS S.A.S"/>
    <s v="NIT"/>
    <s v="890801053"/>
    <x v="56"/>
  </r>
  <r>
    <x v="1"/>
    <s v="RETE-ICA-OTRAS CIUDADES-SERVICIOS"/>
    <n v="358186523"/>
    <n v="27698"/>
    <x v="143"/>
    <n v="3462240"/>
    <s v="0,800%"/>
    <s v="13-01-01-DT"/>
    <s v="41-04-00"/>
    <s v="358186523"/>
    <s v="1760423"/>
    <s v="Cédula de Ciudadanía"/>
    <s v="43107969"/>
    <s v="CLAUDIA DOMICO USMA"/>
    <s v="NIT"/>
    <s v="890980095"/>
    <x v="57"/>
  </r>
  <r>
    <x v="1"/>
    <s v="RETE-ICA-OTRAS CIUDADES-SERVICIOS"/>
    <n v="358993423"/>
    <n v="2112"/>
    <x v="144"/>
    <n v="301665"/>
    <s v="0,700%"/>
    <s v="13-01-01-DT"/>
    <s v="41-04-00"/>
    <s v="358993423"/>
    <s v="1763823"/>
    <s v="NIT"/>
    <s v="900240753"/>
    <s v="INTERNEGOCIOS S.A.S"/>
    <s v="NIT"/>
    <s v="890102018"/>
    <x v="58"/>
  </r>
  <r>
    <x v="1"/>
    <s v="RETE-ICA-OTRAS CIUDADES-SERVICIOS"/>
    <n v="358993423"/>
    <n v="1938"/>
    <x v="145"/>
    <n v="276880"/>
    <s v="0,700%"/>
    <s v="13-01-01-DT"/>
    <s v="41-04-00"/>
    <s v="358993423"/>
    <s v="1763823"/>
    <s v="NIT"/>
    <s v="900240753"/>
    <s v="INTERNEGOCIOS S.A.S"/>
    <s v="NIT"/>
    <s v="800104062"/>
    <x v="59"/>
  </r>
  <r>
    <x v="1"/>
    <s v="RETE-ICA-OTRAS CIUDADES-SERVICIOS"/>
    <n v="358215523"/>
    <n v="6827"/>
    <x v="146"/>
    <n v="3413610"/>
    <s v="0,200%"/>
    <s v="13-01-01-DT"/>
    <s v="41-04-00"/>
    <s v="358215523"/>
    <s v="1751323"/>
    <s v="Cédula de Ciudadanía"/>
    <s v="1090338765"/>
    <s v="CLAUDIA CHIQUITO BEDOYA"/>
    <s v="NIT"/>
    <s v="891480030"/>
    <x v="60"/>
  </r>
  <r>
    <x v="19"/>
    <s v="RETE-ICA-OTRAS CIUDADES-BIENES"/>
    <n v="358996123"/>
    <n v="70000"/>
    <x v="68"/>
    <n v="7000000"/>
    <s v="1,000%"/>
    <s v="13-01-01-DT"/>
    <s v="41-04-00"/>
    <s v="358996123"/>
    <s v="1750523"/>
    <s v="NIT"/>
    <s v="900035457"/>
    <s v="FUNDACION CARBOANDES"/>
    <s v="NIT"/>
    <s v="892099324"/>
    <x v="61"/>
  </r>
  <r>
    <x v="16"/>
    <s v="PRO-UNIVERSIDAD DE LA AMAZONIA"/>
    <n v="358971423"/>
    <n v="209328"/>
    <x v="100"/>
    <n v="6977608"/>
    <s v="3,000%"/>
    <s v="13-01-01-DT"/>
    <s v="41-04-00"/>
    <s v="358971423"/>
    <s v="1751723"/>
    <s v="Cédula de Ciudadanía"/>
    <s v="79791271"/>
    <s v="ALEXANDER SUAREZ SANCHEZ"/>
    <s v="NIT"/>
    <s v="800095728"/>
    <x v="2"/>
  </r>
  <r>
    <x v="1"/>
    <s v="RETE-ICA-OTRAS CIUDADES-SERVICIOS"/>
    <n v="359505123"/>
    <n v="47058"/>
    <x v="147"/>
    <n v="5882240"/>
    <s v="0,800%"/>
    <s v="13-01-01-DT"/>
    <s v="41-04-00"/>
    <s v="359505123"/>
    <s v="1772723"/>
    <s v="Cédula de Ciudadanía"/>
    <s v="24240068"/>
    <s v="ELSY MANOSALVA DE VILLAMIZAR"/>
    <s v="NIT"/>
    <s v="800102504"/>
    <x v="62"/>
  </r>
  <r>
    <x v="1"/>
    <s v="RETE-ICA-OTRAS CIUDADES-SERVICIOS"/>
    <n v="361945623"/>
    <n v="2271"/>
    <x v="148"/>
    <n v="227078"/>
    <s v="1,000%"/>
    <s v="13-01-01-DT"/>
    <s v="41-04-00"/>
    <s v="361945623"/>
    <s v="1784523"/>
    <s v="NIT"/>
    <s v="800041433"/>
    <s v="CLEANER S.A."/>
    <s v="NIT"/>
    <s v="892099105"/>
    <x v="63"/>
  </r>
  <r>
    <x v="1"/>
    <s v="RETE-ICA-OTRAS CIUDADES-SERVICIOS"/>
    <n v="361991123"/>
    <n v="37988"/>
    <x v="149"/>
    <n v="3798820"/>
    <s v="1,000%"/>
    <s v="13-01-01-DT"/>
    <s v="41-04-00"/>
    <s v="361991123"/>
    <s v="1781723"/>
    <s v="Cédula de Ciudadanía"/>
    <s v="18123443"/>
    <s v="PERMENIDES ROJAS ACOSTA"/>
    <s v="NIT"/>
    <s v="800102891"/>
    <x v="64"/>
  </r>
  <r>
    <x v="1"/>
    <s v="RETE-ICA-OTRAS CIUDADES-SERVICIOS"/>
    <n v="361967523"/>
    <n v="13068"/>
    <x v="150"/>
    <n v="3733800"/>
    <s v="0,350%"/>
    <s v="13-01-01-DT"/>
    <s v="41-04-00"/>
    <s v="361967523"/>
    <s v="1784823"/>
    <s v="Cédula de Ciudadanía"/>
    <s v="79594012"/>
    <s v="JUAN ESCOBAR AGUILAR"/>
    <s v="NIT"/>
    <s v="800113389"/>
    <x v="42"/>
  </r>
  <r>
    <x v="20"/>
    <s v="RETEFUENTE - COMPRAS Y OTROS INGRESOS TRIBUTARIOS EN GENERAL"/>
    <n v="362978723"/>
    <n v="66161380"/>
    <x v="151"/>
    <n v="2646455207"/>
    <s v="2,500%"/>
    <s v="13-01-01-DT"/>
    <s v="41-04-00"/>
    <s v="362978723"/>
    <s v="1785623"/>
    <s v="NIT"/>
    <s v="900664206"/>
    <s v="GRUPO EMPRESARIAL SHALOM GES S.A.S."/>
    <s v="NIT"/>
    <s v="800197268"/>
    <x v="25"/>
  </r>
  <r>
    <x v="1"/>
    <s v="RETE-ICA-OTRAS CIUDADES-SERVICIOS"/>
    <n v="363733823"/>
    <n v="32424"/>
    <x v="152"/>
    <n v="3242396"/>
    <s v="1,000%"/>
    <s v="13-01-01-DT"/>
    <s v="41-04-00"/>
    <s v="363733823"/>
    <s v="1802023"/>
    <s v="Cédula de Ciudadanía"/>
    <s v="17266389"/>
    <s v="SHAMELTH BELTRAN REY"/>
    <s v="NIT"/>
    <s v="892099305"/>
    <x v="65"/>
  </r>
  <r>
    <x v="1"/>
    <s v="RETE-ICA-OTRAS CIUDADES-SERVICIOS"/>
    <n v="362665723"/>
    <n v="21439"/>
    <x v="153"/>
    <n v="4287720"/>
    <s v="0,500%"/>
    <s v="13-01-01-DT"/>
    <s v="41-04-00"/>
    <s v="362665723"/>
    <s v="1785523"/>
    <s v="Cédula de Ciudadanía"/>
    <s v="1085251073"/>
    <s v="INGRID QUIROZ MEJIA"/>
    <s v="NIT"/>
    <s v="891280000"/>
    <x v="66"/>
  </r>
  <r>
    <x v="1"/>
    <s v="RETE-ICA-OTRAS CIUDADES-SERVICIOS"/>
    <n v="363124423"/>
    <n v="56315"/>
    <x v="154"/>
    <n v="5631540"/>
    <s v="1,000%"/>
    <s v="13-01-01-DT"/>
    <s v="41-04-00"/>
    <s v="363124423"/>
    <s v="1793723"/>
    <s v="Cédula de Ciudadanía"/>
    <s v="32833698"/>
    <s v="ISABEL TORRES GONZALEZ"/>
    <s v="NIT"/>
    <s v="800094844"/>
    <x v="67"/>
  </r>
  <r>
    <x v="1"/>
    <s v="RETE-ICA-OTRAS CIUDADES-SERVICIOS"/>
    <n v="362775823"/>
    <n v="2840"/>
    <x v="155"/>
    <n v="568091"/>
    <s v="0,500%"/>
    <s v="13-01-01-DT"/>
    <s v="41-04-00"/>
    <s v="362775823"/>
    <s v="1785923"/>
    <s v="NIT"/>
    <s v="900240753"/>
    <s v="INTERNEGOCIOS S.A.S"/>
    <s v="NIT"/>
    <s v="890399011"/>
    <x v="68"/>
  </r>
  <r>
    <x v="1"/>
    <s v="RETE-ICA-OTRAS CIUDADES-SERVICIOS"/>
    <n v="365722623"/>
    <n v="37988"/>
    <x v="156"/>
    <n v="3798820"/>
    <s v="1,000%"/>
    <s v="13-01-01-DT"/>
    <s v="41-04-00"/>
    <s v="365722623"/>
    <s v="1805923"/>
    <s v="Cédula de Ciudadanía"/>
    <s v="38470980"/>
    <s v="SHIRLEY VASQUEZ IBARGUEN"/>
    <s v="NIT"/>
    <s v="890399045"/>
    <x v="69"/>
  </r>
  <r>
    <x v="17"/>
    <s v="RETEFUENTE - HONORARIOS - PERSONAS NO DECLARANTES"/>
    <n v="369879523"/>
    <n v="196427"/>
    <x v="157"/>
    <n v="5062561"/>
    <s v="3,880%"/>
    <s v="13-01-01-DT"/>
    <s v="41-04-00"/>
    <s v="369879523"/>
    <s v="1809623"/>
    <s v="Cédula de Ciudadanía"/>
    <s v="80082253"/>
    <s v="DAVID QUINTERO ORTIZ"/>
    <s v="NIT"/>
    <s v="800197268"/>
    <x v="25"/>
  </r>
  <r>
    <x v="17"/>
    <s v="RETEFUENTE - HONORARIOS - PERSONAS NO DECLARANTES"/>
    <n v="369891823"/>
    <n v="46600"/>
    <x v="158"/>
    <n v="4275236"/>
    <s v="1,090%"/>
    <s v="13-01-01-DT"/>
    <s v="41-04-00"/>
    <s v="369891823"/>
    <s v="1804623"/>
    <s v="Cédula de Ciudadanía"/>
    <s v="17333835"/>
    <s v="JAIME REYES"/>
    <s v="NIT"/>
    <s v="800197268"/>
    <x v="25"/>
  </r>
  <r>
    <x v="17"/>
    <s v="RETEFUENTE - HONORARIOS - PERSONAS NO DECLARANTES"/>
    <n v="369896023"/>
    <n v="163266"/>
    <x v="159"/>
    <n v="4888213"/>
    <s v="3,340%"/>
    <s v="13-01-01-DT"/>
    <s v="41-04-00"/>
    <s v="369896023"/>
    <s v="1806723"/>
    <s v="Cédula de Ciudadanía"/>
    <s v="1144093918"/>
    <s v="LAYS NUÑEZ DIAZ"/>
    <s v="NIT"/>
    <s v="800197268"/>
    <x v="25"/>
  </r>
  <r>
    <x v="1"/>
    <s v="RETE-ICA-OTRAS CIUDADES-SERVICIOS"/>
    <n v="369682023"/>
    <n v="1429"/>
    <x v="160"/>
    <n v="714620"/>
    <s v="0,200%"/>
    <s v="13-01-01-DT"/>
    <s v="41-04-00"/>
    <s v="369682023"/>
    <s v="1807023"/>
    <s v="Cédula de Ciudadanía"/>
    <s v="25530990"/>
    <s v="ISABEL CARDONA CEBALLOS"/>
    <s v="NIT"/>
    <s v="891580006"/>
    <x v="70"/>
  </r>
  <r>
    <x v="17"/>
    <s v="RETEFUENTE - HONORARIOS - PERSONAS NO DECLARANTES"/>
    <n v="372751923"/>
    <n v="167461"/>
    <x v="161"/>
    <n v="4910873"/>
    <s v="3,410%"/>
    <s v="13-01-01-DT"/>
    <s v="41-04-00"/>
    <s v="372751923"/>
    <s v="1832423"/>
    <s v="Cédula de Ciudadanía"/>
    <s v="20493491"/>
    <s v="SANDRA MONTENEGRO RIAÑO"/>
    <s v="NIT"/>
    <s v="800197268"/>
    <x v="25"/>
  </r>
  <r>
    <x v="18"/>
    <s v="RETEFUENTE - HONORARIOS - PERSONAS DECLARANTES"/>
    <n v="4323"/>
    <n v="-117584"/>
    <x v="162"/>
    <m/>
    <m/>
    <s v="13-01-01-DT"/>
    <s v="41-04-00"/>
    <m/>
    <m/>
    <m/>
    <m/>
    <m/>
    <s v="NIT"/>
    <s v="800197268"/>
    <x v="25"/>
  </r>
  <r>
    <x v="18"/>
    <s v="RETEFUENTE - HONORARIOS - PERSONAS DECLARANTES"/>
    <n v="4023"/>
    <n v="-259546"/>
    <x v="163"/>
    <m/>
    <m/>
    <s v="13-01-01-DT"/>
    <s v="41-04-00"/>
    <m/>
    <m/>
    <m/>
    <m/>
    <m/>
    <s v="NIT"/>
    <s v="800197268"/>
    <x v="25"/>
  </r>
  <r>
    <x v="17"/>
    <s v="RETEFUENTE - HONORARIOS - PERSONAS NO DECLARANTES"/>
    <n v="4423"/>
    <n v="-196427"/>
    <x v="164"/>
    <m/>
    <m/>
    <s v="13-01-01-DT"/>
    <s v="41-04-00"/>
    <m/>
    <m/>
    <m/>
    <m/>
    <m/>
    <s v="NIT"/>
    <s v="800197268"/>
    <x v="25"/>
  </r>
  <r>
    <x v="17"/>
    <s v="RETEFUENTE - HONORARIOS - PERSONAS NO DECLARANTES"/>
    <n v="3923"/>
    <n v="-42877"/>
    <x v="165"/>
    <m/>
    <m/>
    <s v="13-01-01-DT"/>
    <s v="41-04-00"/>
    <m/>
    <m/>
    <m/>
    <m/>
    <m/>
    <s v="NIT"/>
    <s v="800197268"/>
    <x v="25"/>
  </r>
  <r>
    <x v="17"/>
    <s v="RETEFUENTE - HONORARIOS - PERSONAS NO DECLARANTES"/>
    <n v="4623"/>
    <n v="-163266"/>
    <x v="166"/>
    <m/>
    <m/>
    <s v="13-01-01-DT"/>
    <s v="41-04-00"/>
    <m/>
    <m/>
    <m/>
    <m/>
    <m/>
    <s v="NIT"/>
    <s v="800197268"/>
    <x v="25"/>
  </r>
  <r>
    <x v="17"/>
    <s v="RETEFUENTE - HONORARIOS - PERSONAS NO DECLARANTES"/>
    <n v="3623"/>
    <n v="-224977"/>
    <x v="167"/>
    <m/>
    <m/>
    <s v="13-01-01-DT"/>
    <s v="41-04-00"/>
    <m/>
    <m/>
    <m/>
    <m/>
    <m/>
    <s v="NIT"/>
    <s v="800197268"/>
    <x v="25"/>
  </r>
  <r>
    <x v="17"/>
    <s v="RETEFUENTE - HONORARIOS - PERSONAS NO DECLARANTES"/>
    <n v="374587223"/>
    <n v="308727"/>
    <x v="168"/>
    <n v="5654340"/>
    <s v="5,460%"/>
    <s v="13-01-01-DT"/>
    <s v="41-04-00"/>
    <s v="374587223"/>
    <s v="1833323"/>
    <s v="Cédula de Ciudadanía"/>
    <s v="94445897"/>
    <s v="EDWIN CAICEDO MARINEZ"/>
    <s v="NIT"/>
    <s v="800197268"/>
    <x v="25"/>
  </r>
  <r>
    <x v="17"/>
    <s v="RETEFUENTE - HONORARIOS - PERSONAS NO DECLARANTES"/>
    <n v="4223"/>
    <n v="-22815"/>
    <x v="169"/>
    <m/>
    <m/>
    <s v="13-01-01-DT"/>
    <s v="41-04-00"/>
    <m/>
    <m/>
    <m/>
    <m/>
    <m/>
    <s v="NIT"/>
    <s v="800197268"/>
    <x v="25"/>
  </r>
  <r>
    <x v="17"/>
    <s v="RETEFUENTE - HONORARIOS - PERSONAS NO DECLARANTES"/>
    <n v="3823"/>
    <n v="-248768"/>
    <x v="170"/>
    <m/>
    <m/>
    <s v="13-01-01-DT"/>
    <s v="41-04-00"/>
    <m/>
    <m/>
    <m/>
    <m/>
    <m/>
    <s v="NIT"/>
    <s v="800197268"/>
    <x v="25"/>
  </r>
  <r>
    <x v="17"/>
    <s v="RETEFUENTE - HONORARIOS - PERSONAS NO DECLARANTES"/>
    <n v="3723"/>
    <n v="-490635"/>
    <x v="171"/>
    <m/>
    <m/>
    <s v="13-01-01-DT"/>
    <s v="41-04-00"/>
    <m/>
    <m/>
    <m/>
    <m/>
    <m/>
    <s v="NIT"/>
    <s v="800197268"/>
    <x v="25"/>
  </r>
  <r>
    <x v="17"/>
    <s v="RETEFUENTE - HONORARIOS - PERSONAS NO DECLARANTES"/>
    <n v="4723"/>
    <n v="-167461"/>
    <x v="172"/>
    <m/>
    <m/>
    <s v="13-01-01-DT"/>
    <s v="41-04-00"/>
    <m/>
    <m/>
    <m/>
    <m/>
    <m/>
    <s v="NIT"/>
    <s v="800197268"/>
    <x v="25"/>
  </r>
  <r>
    <x v="17"/>
    <s v="RETEFUENTE - HONORARIOS - PERSONAS NO DECLARANTES"/>
    <n v="4123"/>
    <n v="-200915"/>
    <x v="173"/>
    <m/>
    <m/>
    <s v="13-01-01-DT"/>
    <s v="41-04-00"/>
    <m/>
    <m/>
    <m/>
    <m/>
    <m/>
    <s v="NIT"/>
    <s v="800197268"/>
    <x v="25"/>
  </r>
  <r>
    <x v="17"/>
    <s v="RETEFUENTE - HONORARIOS - PERSONAS NO DECLARANTES"/>
    <n v="374581623"/>
    <n v="128996"/>
    <x v="174"/>
    <n v="4707893"/>
    <s v="2,740%"/>
    <s v="13-01-01-DT"/>
    <s v="41-04-00"/>
    <s v="374581623"/>
    <s v="1833523"/>
    <s v="Cédula de Ciudadanía"/>
    <s v="1124379149"/>
    <s v="OSCAR VALBUENA VEGA"/>
    <s v="NIT"/>
    <s v="800197268"/>
    <x v="25"/>
  </r>
  <r>
    <x v="17"/>
    <s v="RETEFUENTE - HONORARIOS - PERSONAS NO DECLARANTES"/>
    <n v="3423"/>
    <n v="-13532"/>
    <x v="175"/>
    <m/>
    <m/>
    <s v="13-01-01-DT"/>
    <s v="41-04-00"/>
    <m/>
    <m/>
    <m/>
    <m/>
    <m/>
    <s v="NIT"/>
    <s v="800197268"/>
    <x v="25"/>
  </r>
  <r>
    <x v="17"/>
    <s v="RETEFUENTE - HONORARIOS - PERSONAS NO DECLARANTES"/>
    <n v="333423"/>
    <n v="-318323"/>
    <x v="176"/>
    <m/>
    <m/>
    <s v="13-01-01-DT"/>
    <s v="41-04-00"/>
    <m/>
    <m/>
    <s v="Cédula de Ciudadanía"/>
    <s v="1053823335"/>
    <s v="ESTEFANIA MARTINEZ MARIN"/>
    <s v="NIT"/>
    <s v="800197268"/>
    <x v="25"/>
  </r>
  <r>
    <x v="17"/>
    <s v="RETEFUENTE - HONORARIOS - PERSONAS NO DECLARANTES"/>
    <n v="4523"/>
    <n v="-46600"/>
    <x v="177"/>
    <m/>
    <m/>
    <s v="13-01-01-DT"/>
    <s v="41-04-00"/>
    <m/>
    <m/>
    <m/>
    <m/>
    <m/>
    <s v="NIT"/>
    <s v="800197268"/>
    <x v="25"/>
  </r>
  <r>
    <x v="21"/>
    <s v="RETEFUENTE- TRANSPORTE NACIONAL DE CARGA - TERRESTRE"/>
    <n v="374226823"/>
    <n v="454965"/>
    <x v="178"/>
    <n v="45496522.740000002"/>
    <s v="1,000%"/>
    <s v="13-01-01-DT"/>
    <s v="41-04-00"/>
    <s v="374226823"/>
    <s v="1837623"/>
    <s v="NIT"/>
    <s v="860004023"/>
    <s v="RAPIDO GIGANTE S.A.S."/>
    <s v="NIT"/>
    <s v="800197268"/>
    <x v="25"/>
  </r>
  <r>
    <x v="22"/>
    <s v="RETEFUENTE - RENTAS DE TRABAJO"/>
    <n v="374603923"/>
    <n v="42986"/>
    <x v="179"/>
    <n v="4256010"/>
    <s v="1,010%"/>
    <s v="13-01-01-DT"/>
    <s v="41-04-00"/>
    <s v="374603923"/>
    <s v="1838023"/>
    <s v="Cédula de Ciudadanía"/>
    <s v="19640561"/>
    <s v="CARLOS PEREZ VIZCAINO"/>
    <s v="NIT"/>
    <s v="800197268"/>
    <x v="25"/>
  </r>
  <r>
    <x v="23"/>
    <s v="RETE IVA - SERVICIOS GRAVADOS - RÉGIMEN COMÚN - ARRENDAMIENTO"/>
    <n v="374176723"/>
    <n v="223242"/>
    <x v="180"/>
    <n v="1488278.93"/>
    <s v="15,000%"/>
    <s v="13-01-01-DT"/>
    <s v="41-04-00"/>
    <s v="374176723"/>
    <s v="1837923"/>
    <s v="Cédula de Ciudadanía"/>
    <s v="12123436"/>
    <s v="RICARDO PERDOMO PINZON"/>
    <s v="NIT"/>
    <s v="800197268"/>
    <x v="25"/>
  </r>
  <r>
    <x v="24"/>
    <s v="RETENCION ICA COMERCIAL SERVICIOS DEMÁS ACTIVIDADES DE SERVICIOS"/>
    <n v="374584023"/>
    <n v="16931"/>
    <x v="181"/>
    <n v="1752696"/>
    <s v="0,966%"/>
    <s v="13-01-01-DT"/>
    <s v="41-04-00"/>
    <s v="374584023"/>
    <s v="1838223"/>
    <s v="Cédula de Ciudadanía"/>
    <s v="1016040679"/>
    <s v="WINNDY CAÑON HERNANDEZ"/>
    <s v="NIT"/>
    <s v="899999061"/>
    <x v="71"/>
  </r>
  <r>
    <x v="1"/>
    <s v="RETE-ICA-OTRAS CIUDADES-SERVICIOS"/>
    <n v="5223"/>
    <n v="-37988"/>
    <x v="182"/>
    <m/>
    <m/>
    <s v="13-01-01-DT"/>
    <s v="41-04-00"/>
    <m/>
    <m/>
    <m/>
    <m/>
    <m/>
    <s v="NIT"/>
    <s v="891680001"/>
    <x v="45"/>
  </r>
  <r>
    <x v="1"/>
    <s v="RETE-ICA-OTRAS CIUDADES-SERVICIOS"/>
    <n v="374147423"/>
    <n v="3909"/>
    <x v="183"/>
    <n v="390919"/>
    <s v="1,000%"/>
    <s v="13-01-01-DT"/>
    <s v="41-04-00"/>
    <s v="374147423"/>
    <s v="1833723"/>
    <s v="NIT"/>
    <s v="800093388"/>
    <s v="CONSERJES INMOBILIARIOS LTDA."/>
    <s v="NIT"/>
    <s v="891680011"/>
    <x v="72"/>
  </r>
  <r>
    <x v="1"/>
    <s v="RETE-ICA-OTRAS CIUDADES-SERVICIOS"/>
    <n v="374142523"/>
    <n v="1695"/>
    <x v="184"/>
    <n v="282583"/>
    <s v="0,600%"/>
    <s v="13-01-01-DT"/>
    <s v="41-04-00"/>
    <s v="374142523"/>
    <s v="1833623"/>
    <s v="NIT"/>
    <s v="900120053"/>
    <s v="SERVICIO INTEGRAL TALENTOS LTDA."/>
    <s v="NIT"/>
    <s v="892099324"/>
    <x v="61"/>
  </r>
  <r>
    <x v="1"/>
    <s v="RETE-ICA-OTRAS CIUDADES-SERVICIOS"/>
    <n v="5923"/>
    <n v="-34232"/>
    <x v="185"/>
    <m/>
    <m/>
    <s v="13-01-01-DT"/>
    <s v="41-04-00"/>
    <m/>
    <m/>
    <m/>
    <m/>
    <m/>
    <s v="NIT"/>
    <s v="834000552"/>
    <x v="30"/>
  </r>
  <r>
    <x v="1"/>
    <s v="RETE-ICA-OTRAS CIUDADES-SERVICIOS"/>
    <n v="374303323"/>
    <n v="2987"/>
    <x v="186"/>
    <n v="298692"/>
    <s v="1,000%"/>
    <s v="13-01-01-DT"/>
    <s v="41-04-00"/>
    <s v="374303323"/>
    <s v="1838523"/>
    <s v="NIT"/>
    <s v="901346888"/>
    <s v="GRUPO GESTIÓN EMPRESARIAL COLOMBIA S.A.S"/>
    <s v="NIT"/>
    <s v="800098911"/>
    <x v="73"/>
  </r>
  <r>
    <x v="1"/>
    <s v="RETE-ICA-OTRAS CIUDADES-SERVICIOS"/>
    <n v="374142523"/>
    <n v="2106"/>
    <x v="187"/>
    <n v="263277"/>
    <s v="0,800%"/>
    <s v="13-01-01-DT"/>
    <s v="41-04-00"/>
    <s v="374142523"/>
    <s v="1833623"/>
    <s v="NIT"/>
    <s v="900120053"/>
    <s v="SERVICIO INTEGRAL TALENTOS LTDA."/>
    <s v="NIT"/>
    <s v="800103180"/>
    <x v="74"/>
  </r>
  <r>
    <x v="1"/>
    <s v="RETE-ICA-OTRAS CIUDADES-SERVICIOS"/>
    <n v="374298523"/>
    <n v="1825"/>
    <x v="188"/>
    <n v="202723"/>
    <s v="0,900%"/>
    <s v="13-01-01-DT"/>
    <s v="41-04-00"/>
    <s v="374298523"/>
    <s v="1838123"/>
    <s v="NIT"/>
    <s v="901677020"/>
    <s v="UNION TEMPORAL OUTSOURCING GIAF"/>
    <s v="NIT"/>
    <s v="890201222"/>
    <x v="31"/>
  </r>
  <r>
    <x v="1"/>
    <s v="RETE-ICA-OTRAS CIUDADES-SERVICIOS"/>
    <n v="374303323"/>
    <n v="2523"/>
    <x v="189"/>
    <n v="252279"/>
    <s v="1,000%"/>
    <s v="13-01-01-DT"/>
    <s v="41-04-00"/>
    <s v="374303323"/>
    <s v="1838523"/>
    <s v="NIT"/>
    <s v="901346888"/>
    <s v="GRUPO GESTIÓN EMPRESARIAL COLOMBIA S.A.S"/>
    <s v="NIT"/>
    <s v="891780009"/>
    <x v="75"/>
  </r>
  <r>
    <x v="1"/>
    <s v="RETE-ICA-OTRAS CIUDADES-SERVICIOS"/>
    <n v="374294323"/>
    <n v="2682"/>
    <x v="190"/>
    <n v="268225"/>
    <s v="1,000%"/>
    <s v="13-01-01-DT"/>
    <s v="41-04-00"/>
    <s v="374294323"/>
    <s v="1838323"/>
    <s v="NIT"/>
    <s v="901677020"/>
    <s v="UNION TEMPORAL OUTSOURCING GIAF"/>
    <s v="NIT"/>
    <s v="890501434"/>
    <x v="76"/>
  </r>
  <r>
    <x v="1"/>
    <s v="RETE-ICA-OTRAS CIUDADES-SERVICIOS"/>
    <n v="5123"/>
    <n v="-56315"/>
    <x v="191"/>
    <m/>
    <m/>
    <s v="13-01-01-DT"/>
    <s v="41-04-00"/>
    <m/>
    <m/>
    <m/>
    <m/>
    <m/>
    <s v="NIT"/>
    <s v="890983736"/>
    <x v="41"/>
  </r>
  <r>
    <x v="1"/>
    <s v="RETE-ICA-OTRAS CIUDADES-SERVICIOS"/>
    <n v="4923"/>
    <n v="-13692"/>
    <x v="192"/>
    <m/>
    <m/>
    <s v="13-01-01-DT"/>
    <s v="41-04-00"/>
    <m/>
    <m/>
    <m/>
    <m/>
    <m/>
    <s v="NIT"/>
    <s v="834000552"/>
    <x v="30"/>
  </r>
  <r>
    <x v="1"/>
    <s v="RETE-ICA-OTRAS CIUDADES-SERVICIOS"/>
    <n v="374294323"/>
    <n v="1305"/>
    <x v="193"/>
    <n v="261098"/>
    <s v="0,500%"/>
    <s v="13-01-01-DT"/>
    <s v="41-04-00"/>
    <s v="374294323"/>
    <s v="1838323"/>
    <s v="NIT"/>
    <s v="901677020"/>
    <s v="UNION TEMPORAL OUTSOURCING GIAF"/>
    <s v="NIT"/>
    <s v="890201222"/>
    <x v="31"/>
  </r>
  <r>
    <x v="1"/>
    <s v="RETE-ICA-OTRAS CIUDADES-SERVICIOS"/>
    <n v="374298523"/>
    <n v="1396"/>
    <x v="194"/>
    <n v="232734"/>
    <s v="0,600%"/>
    <s v="13-01-01-DT"/>
    <s v="41-04-00"/>
    <s v="374298523"/>
    <s v="1838123"/>
    <s v="NIT"/>
    <s v="901677020"/>
    <s v="UNION TEMPORAL OUTSOURCING GIAF"/>
    <s v="NIT"/>
    <s v="890201900"/>
    <x v="77"/>
  </r>
  <r>
    <x v="1"/>
    <s v="RETE-ICA-OTRAS CIUDADES-SERVICIOS"/>
    <n v="5423"/>
    <n v="-34232"/>
    <x v="185"/>
    <m/>
    <m/>
    <s v="13-01-01-DT"/>
    <s v="41-04-00"/>
    <m/>
    <m/>
    <m/>
    <m/>
    <m/>
    <s v="NIT"/>
    <s v="834000552"/>
    <x v="30"/>
  </r>
  <r>
    <x v="1"/>
    <s v="RETE-ICA-OTRAS CIUDADES-SERVICIOS"/>
    <n v="4823"/>
    <n v="-34232"/>
    <x v="185"/>
    <m/>
    <m/>
    <s v="13-01-01-DT"/>
    <s v="41-04-00"/>
    <m/>
    <m/>
    <m/>
    <m/>
    <m/>
    <s v="NIT"/>
    <s v="834000552"/>
    <x v="30"/>
  </r>
  <r>
    <x v="1"/>
    <s v="RETE-ICA-OTRAS CIUDADES-SERVICIOS"/>
    <n v="5323"/>
    <n v="-59628"/>
    <x v="195"/>
    <m/>
    <m/>
    <s v="13-01-01-DT"/>
    <s v="41-04-00"/>
    <m/>
    <m/>
    <m/>
    <m/>
    <m/>
    <s v="NIT"/>
    <s v="900817053"/>
    <x v="47"/>
  </r>
  <r>
    <x v="1"/>
    <s v="RETE-ICA-OTRAS CIUDADES-SERVICIOS"/>
    <n v="5723"/>
    <n v="-34232"/>
    <x v="185"/>
    <m/>
    <m/>
    <s v="13-01-01-DT"/>
    <s v="41-04-00"/>
    <m/>
    <m/>
    <m/>
    <m/>
    <m/>
    <s v="NIT"/>
    <s v="834000552"/>
    <x v="30"/>
  </r>
  <r>
    <x v="1"/>
    <s v="RETE-ICA-OTRAS CIUDADES-SERVICIOS"/>
    <n v="5723"/>
    <n v="34232"/>
    <x v="196"/>
    <m/>
    <m/>
    <s v="13-01-01-DT"/>
    <s v="41-04-00"/>
    <m/>
    <m/>
    <m/>
    <m/>
    <m/>
    <s v="NIT"/>
    <s v="800102801"/>
    <x v="78"/>
  </r>
  <r>
    <x v="1"/>
    <s v="RETE-ICA-OTRAS CIUDADES-SERVICIOS"/>
    <n v="374303323"/>
    <n v="1621"/>
    <x v="197"/>
    <n v="270189"/>
    <s v="0,600%"/>
    <s v="13-01-01-DT"/>
    <s v="41-04-00"/>
    <s v="374303323"/>
    <s v="1838523"/>
    <s v="NIT"/>
    <s v="901346888"/>
    <s v="GRUPO GESTIÓN EMPRESARIAL COLOMBIA S.A.S"/>
    <s v="NIT"/>
    <s v="892115007"/>
    <x v="79"/>
  </r>
  <r>
    <x v="1"/>
    <s v="RETE-ICA-OTRAS CIUDADES-SERVICIOS"/>
    <n v="374596823"/>
    <n v="43653"/>
    <x v="198"/>
    <n v="4365310"/>
    <s v="1,000%"/>
    <s v="13-01-01-DT"/>
    <s v="41-04-00"/>
    <s v="374596823"/>
    <s v="1838423"/>
    <s v="Cédula de Ciudadanía"/>
    <s v="15878945"/>
    <s v="JULMER CAISARA PACAYA"/>
    <s v="NIT"/>
    <s v="899999302"/>
    <x v="80"/>
  </r>
  <r>
    <x v="19"/>
    <s v="RETE-ICA-OTRAS CIUDADES-BIENES"/>
    <n v="5523"/>
    <n v="-70000"/>
    <x v="69"/>
    <m/>
    <m/>
    <s v="13-01-01-DT"/>
    <s v="41-04-00"/>
    <m/>
    <m/>
    <m/>
    <m/>
    <m/>
    <s v="NIT"/>
    <s v="892099324"/>
    <x v="61"/>
  </r>
  <r>
    <x v="25"/>
    <s v="RETENCION DE OTROS IMPUESTOS DEPARTAMENTAL Y/O MUNICIPAL"/>
    <n v="374294323"/>
    <n v="131"/>
    <x v="199"/>
    <n v="1305"/>
    <s v="10,000%"/>
    <s v="13-01-01-DT"/>
    <s v="41-04-00"/>
    <s v="374294323"/>
    <s v="1838323"/>
    <s v="NIT"/>
    <s v="901677020"/>
    <s v="UNION TEMPORAL OUTSOURCING GIAF"/>
    <s v="NIT"/>
    <s v="890201222"/>
    <x v="31"/>
  </r>
  <r>
    <x v="16"/>
    <s v="PRO-UNIVERSIDAD DE LA AMAZONIA"/>
    <n v="5623"/>
    <n v="209328"/>
    <x v="200"/>
    <m/>
    <m/>
    <s v="13-01-01-DT"/>
    <s v="41-04-00"/>
    <m/>
    <m/>
    <m/>
    <m/>
    <m/>
    <s v="NIT"/>
    <s v="800091594"/>
    <x v="27"/>
  </r>
  <r>
    <x v="16"/>
    <s v="PRO-UNIVERSIDAD DE LA AMAZONIA"/>
    <n v="5023"/>
    <n v="-209328"/>
    <x v="201"/>
    <m/>
    <m/>
    <s v="13-01-01-DT"/>
    <s v="41-04-00"/>
    <m/>
    <m/>
    <m/>
    <m/>
    <m/>
    <s v="NIT"/>
    <s v="800095728"/>
    <x v="2"/>
  </r>
  <r>
    <x v="16"/>
    <s v="PRO-UNIVERSIDAD DE LA AMAZONIA"/>
    <n v="5623"/>
    <n v="-209328"/>
    <x v="201"/>
    <m/>
    <m/>
    <s v="13-01-01-DT"/>
    <s v="41-04-00"/>
    <m/>
    <m/>
    <m/>
    <m/>
    <m/>
    <s v="NIT"/>
    <s v="800095728"/>
    <x v="2"/>
  </r>
  <r>
    <x v="26"/>
    <s v="OTROS DTOS- MAYOR VALOR PAGADO RECURSOS NACION CSF"/>
    <n v="36123"/>
    <n v="126154"/>
    <x v="202"/>
    <m/>
    <m/>
    <s v="13-01-01-DT"/>
    <s v="41-04-00"/>
    <m/>
    <m/>
    <s v="Cédula de Ciudadanía"/>
    <s v="80912861"/>
    <s v="GUILLERMO CORREA MUÑOZ"/>
    <s v="NIT"/>
    <s v="900490473"/>
    <x v="81"/>
  </r>
  <r>
    <x v="26"/>
    <s v="OTROS DTOS- MAYOR VALOR PAGADO RECURSOS NACION CSF"/>
    <n v="36123"/>
    <n v="-126154"/>
    <x v="203"/>
    <m/>
    <m/>
    <s v="13-01-01-DT"/>
    <s v="41-04-00"/>
    <m/>
    <m/>
    <s v="Cédula de Ciudadanía"/>
    <s v="80912861"/>
    <s v="GUILLERMO CORREA MUÑOZ"/>
    <s v="NIT"/>
    <s v="900490473"/>
    <x v="81"/>
  </r>
  <r>
    <x v="15"/>
    <s v="RETEFUENTE - ARRENDAMIENTOS BIENES INMUEBLES"/>
    <n v="380654823"/>
    <n v="280000"/>
    <x v="204"/>
    <n v="8000000"/>
    <s v="3,500%"/>
    <s v="13-01-01-DT"/>
    <s v="41-04-00"/>
    <s v="380654823"/>
    <s v="1843023"/>
    <s v="NIT"/>
    <s v="890207305"/>
    <s v="INMOBILIARIA ESTEBAN RIOS S.A.S."/>
    <s v="NIT"/>
    <s v="800197268"/>
    <x v="25"/>
  </r>
  <r>
    <x v="23"/>
    <s v="RETE IVA - SERVICIOS GRAVADOS - RÉGIMEN COMÚN - ARRENDAMIENTO"/>
    <n v="380648823"/>
    <n v="199500"/>
    <x v="205"/>
    <n v="1330000"/>
    <s v="15,000%"/>
    <s v="13-01-01-DT"/>
    <s v="41-04-00"/>
    <s v="380648823"/>
    <s v="1842823"/>
    <s v="NIT"/>
    <s v="900035457"/>
    <s v="FUNDACION CARBOANDES"/>
    <s v="NIT"/>
    <s v="800197268"/>
    <x v="25"/>
  </r>
  <r>
    <x v="23"/>
    <s v="RETE IVA - SERVICIOS GRAVADOS - RÉGIMEN COMÚN - ARRENDAMIENTO"/>
    <n v="380654823"/>
    <n v="228000"/>
    <x v="206"/>
    <n v="1520000"/>
    <s v="15,000%"/>
    <s v="13-01-01-DT"/>
    <s v="41-04-00"/>
    <s v="380654823"/>
    <s v="1843023"/>
    <s v="NIT"/>
    <s v="890207305"/>
    <s v="INMOBILIARIA ESTEBAN RIOS S.A.S."/>
    <s v="NIT"/>
    <s v="800197268"/>
    <x v="25"/>
  </r>
  <r>
    <x v="1"/>
    <s v="RETE-ICA-OTRAS CIUDADES-SERVICIOS"/>
    <n v="380654823"/>
    <n v="57600"/>
    <x v="207"/>
    <n v="8000000"/>
    <s v="0,720%"/>
    <s v="13-01-01-DT"/>
    <s v="41-04-00"/>
    <s v="380654823"/>
    <s v="1843023"/>
    <s v="NIT"/>
    <s v="890207305"/>
    <s v="INMOBILIARIA ESTEBAN RIOS S.A.S."/>
    <s v="NIT"/>
    <s v="890201222"/>
    <x v="31"/>
  </r>
  <r>
    <x v="1"/>
    <s v="RETE-ICA-OTRAS CIUDADES-SERVICIOS"/>
    <n v="380648823"/>
    <n v="70000"/>
    <x v="68"/>
    <n v="7000000"/>
    <s v="1,000%"/>
    <s v="13-01-01-DT"/>
    <s v="41-04-00"/>
    <s v="380648823"/>
    <s v="1842823"/>
    <s v="NIT"/>
    <s v="900035457"/>
    <s v="FUNDACION CARBOANDES"/>
    <s v="NIT"/>
    <s v="800098911"/>
    <x v="73"/>
  </r>
  <r>
    <x v="2"/>
    <s v="RETENCION DE OTROS IMPUESTOS DISTRITALES Y MUNICIPALES"/>
    <n v="380654823"/>
    <n v="5760"/>
    <x v="208"/>
    <n v="57600"/>
    <s v="10,000%"/>
    <s v="13-01-01-DT"/>
    <s v="41-04-00"/>
    <s v="380654823"/>
    <s v="1843023"/>
    <s v="NIT"/>
    <s v="890207305"/>
    <s v="INMOBILIARIA ESTEBAN RIOS S.A.S."/>
    <s v="NIT"/>
    <s v="890201222"/>
    <x v="31"/>
  </r>
  <r>
    <x v="15"/>
    <s v="RETEFUENTE - ARRENDAMIENTOS BIENES INMUEBLES"/>
    <n v="382888023"/>
    <n v="288131"/>
    <x v="209"/>
    <n v="8232321"/>
    <s v="3,500%"/>
    <s v="13-01-01-DT"/>
    <s v="41-04-00"/>
    <s v="382888023"/>
    <s v="1843923"/>
    <s v="NIT"/>
    <s v="900376825"/>
    <s v="MULTIMOTOS BIKE S.A.S."/>
    <s v="NIT"/>
    <s v="800197268"/>
    <x v="25"/>
  </r>
  <r>
    <x v="15"/>
    <s v="RETEFUENTE - ARRENDAMIENTOS BIENES INMUEBLES"/>
    <n v="382907523"/>
    <n v="161765"/>
    <x v="210"/>
    <n v="4621849"/>
    <s v="3,500%"/>
    <s v="13-01-01-DT"/>
    <s v="41-04-00"/>
    <s v="382907523"/>
    <s v="1869723"/>
    <s v="Cédula de Ciudadanía"/>
    <s v="23587961"/>
    <s v="LUCIA MARIÑO BARRERA"/>
    <s v="NIT"/>
    <s v="800197268"/>
    <x v="25"/>
  </r>
  <r>
    <x v="15"/>
    <s v="RETEFUENTE - ARRENDAMIENTOS BIENES INMUEBLES"/>
    <n v="382901523"/>
    <n v="161765"/>
    <x v="210"/>
    <n v="4621849"/>
    <s v="3,500%"/>
    <s v="13-01-01-DT"/>
    <s v="41-04-00"/>
    <s v="382901523"/>
    <s v="1869823"/>
    <s v="Cédula de Ciudadanía"/>
    <s v="23587961"/>
    <s v="LUCIA MARIÑO BARRERA"/>
    <s v="NIT"/>
    <s v="800197268"/>
    <x v="25"/>
  </r>
  <r>
    <x v="27"/>
    <s v="RETEFUENTE - TRANSPORTE NACIONAL DE PASAJEROS - TERRESTRE"/>
    <n v="381914123"/>
    <n v="1287036"/>
    <x v="211"/>
    <n v="36772454"/>
    <s v="3,500%"/>
    <s v="13-01-01-DT"/>
    <s v="41-04-00"/>
    <s v="381914123"/>
    <s v="1843223"/>
    <s v="NIT"/>
    <s v="901668416"/>
    <s v="CONSORCIO TRANSPORTES CCE 2"/>
    <s v="NIT"/>
    <s v="800197268"/>
    <x v="25"/>
  </r>
  <r>
    <x v="27"/>
    <s v="RETEFUENTE - TRANSPORTE NACIONAL DE PASAJEROS - TERRESTRE"/>
    <n v="382966123"/>
    <n v="798798"/>
    <x v="212"/>
    <n v="22822802"/>
    <s v="3,500%"/>
    <s v="13-01-01-DT"/>
    <s v="41-04-00"/>
    <s v="382966123"/>
    <s v="1869623"/>
    <s v="NIT"/>
    <s v="901668416"/>
    <s v="CONSORCIO TRANSPORTES CCE 2"/>
    <s v="NIT"/>
    <s v="800197268"/>
    <x v="25"/>
  </r>
  <r>
    <x v="27"/>
    <s v="RETEFUENTE - TRANSPORTE NACIONAL DE PASAJEROS - TERRESTRE"/>
    <n v="381914323"/>
    <n v="1058290"/>
    <x v="213"/>
    <n v="30236868"/>
    <s v="3,500%"/>
    <s v="13-01-01-DT"/>
    <s v="41-04-00"/>
    <s v="381914323"/>
    <s v="1843523"/>
    <s v="NIT"/>
    <s v="901668643"/>
    <s v="UNION TEMPORAL SRD TRANSPORTE DE PASAJEROS COLOMBIA"/>
    <s v="NIT"/>
    <s v="800197268"/>
    <x v="25"/>
  </r>
  <r>
    <x v="27"/>
    <s v="RETEFUENTE - TRANSPORTE NACIONAL DE PASAJEROS - TERRESTRE"/>
    <n v="381914223"/>
    <n v="850905"/>
    <x v="214"/>
    <n v="24311574"/>
    <s v="3,500%"/>
    <s v="13-01-01-DT"/>
    <s v="41-04-00"/>
    <s v="381914223"/>
    <s v="1843323"/>
    <s v="NIT"/>
    <s v="901668416"/>
    <s v="CONSORCIO TRANSPORTES CCE 2"/>
    <s v="NIT"/>
    <s v="800197268"/>
    <x v="25"/>
  </r>
  <r>
    <x v="27"/>
    <s v="RETEFUENTE - TRANSPORTE NACIONAL DE PASAJEROS - TERRESTRE"/>
    <n v="381914023"/>
    <n v="362655"/>
    <x v="215"/>
    <n v="10361582"/>
    <s v="3,500%"/>
    <s v="13-01-01-DT"/>
    <s v="41-04-00"/>
    <s v="381914023"/>
    <s v="1843123"/>
    <s v="NIT"/>
    <s v="901668416"/>
    <s v="CONSORCIO TRANSPORTES CCE 2"/>
    <s v="NIT"/>
    <s v="800197268"/>
    <x v="25"/>
  </r>
  <r>
    <x v="23"/>
    <s v="RETE IVA - SERVICIOS GRAVADOS - RÉGIMEN COMÚN - ARRENDAMIENTO"/>
    <n v="382901523"/>
    <n v="131723"/>
    <x v="216"/>
    <n v="878151.26"/>
    <s v="15,000%"/>
    <s v="13-01-01-DT"/>
    <s v="41-04-00"/>
    <s v="382901523"/>
    <s v="1869823"/>
    <s v="Cédula de Ciudadanía"/>
    <s v="23587961"/>
    <s v="LUCIA MARIÑO BARRERA"/>
    <s v="NIT"/>
    <s v="800197268"/>
    <x v="25"/>
  </r>
  <r>
    <x v="23"/>
    <s v="RETE IVA - SERVICIOS GRAVADOS - RÉGIMEN COMÚN - ARRENDAMIENTO"/>
    <n v="382907523"/>
    <n v="131723"/>
    <x v="216"/>
    <n v="878151.26"/>
    <s v="15,000%"/>
    <s v="13-01-01-DT"/>
    <s v="41-04-00"/>
    <s v="382907523"/>
    <s v="1869723"/>
    <s v="Cédula de Ciudadanía"/>
    <s v="23587961"/>
    <s v="LUCIA MARIÑO BARRERA"/>
    <s v="NIT"/>
    <s v="800197268"/>
    <x v="25"/>
  </r>
  <r>
    <x v="23"/>
    <s v="RETE IVA - SERVICIOS GRAVADOS - RÉGIMEN COMÚN - ARRENDAMIENTO"/>
    <n v="382888023"/>
    <n v="234621"/>
    <x v="217"/>
    <n v="1564140.99"/>
    <s v="15,000%"/>
    <s v="13-01-01-DT"/>
    <s v="41-04-00"/>
    <s v="382888023"/>
    <s v="1843923"/>
    <s v="NIT"/>
    <s v="900376825"/>
    <s v="MULTIMOTOS BIKE S.A.S."/>
    <s v="NIT"/>
    <s v="800197268"/>
    <x v="25"/>
  </r>
  <r>
    <x v="28"/>
    <s v="RETENCION ICA COMERCIAL SERVICIOS TRANSPORTE PUBLICACIÓN DE REVISTAS, LIBROS Y PERIÓDICOS RADIODIFUSIÓN Y PROGRAMACIÓN DE TELEVISIÓN"/>
    <n v="381914123"/>
    <n v="152238"/>
    <x v="218"/>
    <n v="36772454"/>
    <s v="0,414%"/>
    <s v="13-01-01-DT"/>
    <s v="41-04-00"/>
    <s v="381914123"/>
    <s v="1843223"/>
    <s v="NIT"/>
    <s v="901668416"/>
    <s v="CONSORCIO TRANSPORTES CCE 2"/>
    <s v="NIT"/>
    <s v="899999061"/>
    <x v="71"/>
  </r>
  <r>
    <x v="28"/>
    <s v="RETENCION ICA COMERCIAL SERVICIOS TRANSPORTE PUBLICACIÓN DE REVISTAS, LIBROS Y PERIÓDICOS RADIODIFUSIÓN Y PROGRAMACIÓN DE TELEVISIÓN"/>
    <n v="382966123"/>
    <n v="94486"/>
    <x v="219"/>
    <n v="22822802"/>
    <s v="0,414%"/>
    <s v="13-01-01-DT"/>
    <s v="41-04-00"/>
    <s v="382966123"/>
    <s v="1869623"/>
    <s v="NIT"/>
    <s v="901668416"/>
    <s v="CONSORCIO TRANSPORTES CCE 2"/>
    <s v="NIT"/>
    <s v="899999061"/>
    <x v="71"/>
  </r>
  <r>
    <x v="28"/>
    <s v="RETENCION ICA COMERCIAL SERVICIOS TRANSPORTE PUBLICACIÓN DE REVISTAS, LIBROS Y PERIÓDICOS RADIODIFUSIÓN Y PROGRAMACIÓN DE TELEVISIÓN"/>
    <n v="381914323"/>
    <n v="125181"/>
    <x v="220"/>
    <n v="30236868"/>
    <s v="0,414%"/>
    <s v="13-01-01-DT"/>
    <s v="41-04-00"/>
    <s v="381914323"/>
    <s v="1843523"/>
    <s v="NIT"/>
    <s v="901668643"/>
    <s v="UNION TEMPORAL SRD TRANSPORTE DE PASAJEROS COLOMBIA"/>
    <s v="NIT"/>
    <s v="899999061"/>
    <x v="71"/>
  </r>
  <r>
    <x v="28"/>
    <s v="RETENCION ICA COMERCIAL SERVICIOS TRANSPORTE PUBLICACIÓN DE REVISTAS, LIBROS Y PERIÓDICOS RADIODIFUSIÓN Y PROGRAMACIÓN DE TELEVISIÓN"/>
    <n v="381914223"/>
    <n v="100650"/>
    <x v="221"/>
    <n v="24311574"/>
    <s v="0,414%"/>
    <s v="13-01-01-DT"/>
    <s v="41-04-00"/>
    <s v="381914223"/>
    <s v="1843323"/>
    <s v="NIT"/>
    <s v="901668416"/>
    <s v="CONSORCIO TRANSPORTES CCE 2"/>
    <s v="NIT"/>
    <s v="899999061"/>
    <x v="71"/>
  </r>
  <r>
    <x v="28"/>
    <s v="RETENCION ICA COMERCIAL SERVICIOS TRANSPORTE PUBLICACIÓN DE REVISTAS, LIBROS Y PERIÓDICOS RADIODIFUSIÓN Y PROGRAMACIÓN DE TELEVISIÓN"/>
    <n v="381914023"/>
    <n v="42897"/>
    <x v="222"/>
    <n v="10361582"/>
    <s v="0,414%"/>
    <s v="13-01-01-DT"/>
    <s v="41-04-00"/>
    <s v="381914023"/>
    <s v="1843123"/>
    <s v="NIT"/>
    <s v="901668416"/>
    <s v="CONSORCIO TRANSPORTES CCE 2"/>
    <s v="NIT"/>
    <s v="899999061"/>
    <x v="71"/>
  </r>
  <r>
    <x v="1"/>
    <s v="RETE-ICA-OTRAS CIUDADES-SERVICIOS"/>
    <n v="382907523"/>
    <n v="32353"/>
    <x v="223"/>
    <n v="4621849"/>
    <s v="0,700%"/>
    <s v="13-01-01-DT"/>
    <s v="41-04-00"/>
    <s v="382907523"/>
    <s v="1869723"/>
    <s v="Cédula de Ciudadanía"/>
    <s v="23587961"/>
    <s v="LUCIA MARIÑO BARRERA"/>
    <s v="NIT"/>
    <s v="891855017"/>
    <x v="3"/>
  </r>
  <r>
    <x v="1"/>
    <s v="RETE-ICA-OTRAS CIUDADES-SERVICIOS"/>
    <n v="382888023"/>
    <n v="65859"/>
    <x v="224"/>
    <n v="8232321"/>
    <s v="0,800%"/>
    <s v="13-01-01-DT"/>
    <s v="41-04-00"/>
    <s v="382888023"/>
    <s v="1843923"/>
    <s v="NIT"/>
    <s v="900376825"/>
    <s v="MULTIMOTOS BIKE S.A.S."/>
    <s v="NIT"/>
    <s v="890980095"/>
    <x v="57"/>
  </r>
  <r>
    <x v="1"/>
    <s v="RETE-ICA-OTRAS CIUDADES-SERVICIOS"/>
    <n v="382901523"/>
    <n v="32353"/>
    <x v="223"/>
    <n v="4621849"/>
    <s v="0,700%"/>
    <s v="13-01-01-DT"/>
    <s v="41-04-00"/>
    <s v="382901523"/>
    <s v="1869823"/>
    <s v="Cédula de Ciudadanía"/>
    <s v="23587961"/>
    <s v="LUCIA MARIÑO BARRERA"/>
    <s v="NIT"/>
    <s v="891855017"/>
    <x v="3"/>
  </r>
  <r>
    <x v="2"/>
    <s v="RETENCION DE OTROS IMPUESTOS DISTRITALES Y MUNICIPALES"/>
    <n v="382907523"/>
    <n v="647"/>
    <x v="225"/>
    <n v="32353"/>
    <s v="2,000%"/>
    <s v="13-01-01-DT"/>
    <s v="41-04-00"/>
    <s v="382907523"/>
    <s v="1869723"/>
    <s v="Cédula de Ciudadanía"/>
    <s v="23587961"/>
    <s v="LUCIA MARIÑO BARRERA"/>
    <s v="NIT"/>
    <s v="891855017"/>
    <x v="3"/>
  </r>
  <r>
    <x v="2"/>
    <s v="RETENCION DE OTROS IMPUESTOS DISTRITALES Y MUNICIPALES"/>
    <n v="382901523"/>
    <n v="647"/>
    <x v="225"/>
    <n v="32353"/>
    <s v="2,000%"/>
    <s v="13-01-01-DT"/>
    <s v="41-04-00"/>
    <s v="382901523"/>
    <s v="1869823"/>
    <s v="Cédula de Ciudadanía"/>
    <s v="23587961"/>
    <s v="LUCIA MARIÑO BARRERA"/>
    <s v="NIT"/>
    <s v="891855017"/>
    <x v="3"/>
  </r>
  <r>
    <x v="29"/>
    <s v="RETEFUENTE - SERVICIO DE VIGILANCIA Y ASEO"/>
    <n v="384395723"/>
    <n v="5820"/>
    <x v="226"/>
    <n v="291009"/>
    <s v="2,000%"/>
    <s v="13-01-01-DT"/>
    <s v="41-04-00"/>
    <s v="384395723"/>
    <s v="1869523"/>
    <s v="NIT"/>
    <s v="860518600"/>
    <s v="ASECOLBAS LIMITADA"/>
    <s v="NIT"/>
    <s v="800197268"/>
    <x v="25"/>
  </r>
  <r>
    <x v="29"/>
    <s v="RETEFUENTE - SERVICIO DE VIGILANCIA Y ASEO"/>
    <n v="384354223"/>
    <n v="7436"/>
    <x v="227"/>
    <n v="371810"/>
    <s v="2,000%"/>
    <s v="13-01-01-DT"/>
    <s v="41-04-00"/>
    <s v="384354223"/>
    <s v="1870923"/>
    <s v="NIT"/>
    <s v="860518600"/>
    <s v="ASECOLBAS LIMITADA"/>
    <s v="NIT"/>
    <s v="800197268"/>
    <x v="25"/>
  </r>
  <r>
    <x v="29"/>
    <s v="RETEFUENTE - SERVICIO DE VIGILANCIA Y ASEO"/>
    <n v="384345923"/>
    <n v="7406"/>
    <x v="228"/>
    <n v="370317"/>
    <s v="2,000%"/>
    <s v="13-01-01-DT"/>
    <s v="41-04-00"/>
    <s v="384345923"/>
    <s v="1870823"/>
    <s v="NIT"/>
    <s v="860518600"/>
    <s v="ASECOLBAS LIMITADA"/>
    <s v="NIT"/>
    <s v="800197268"/>
    <x v="25"/>
  </r>
  <r>
    <x v="29"/>
    <s v="RETEFUENTE - SERVICIO DE VIGILANCIA Y ASEO"/>
    <n v="384361223"/>
    <n v="7258"/>
    <x v="229"/>
    <n v="362890"/>
    <s v="2,000%"/>
    <s v="13-01-01-DT"/>
    <s v="41-04-00"/>
    <s v="384361223"/>
    <s v="1871023"/>
    <s v="NIT"/>
    <s v="860518600"/>
    <s v="ASECOLBAS LIMITADA"/>
    <s v="NIT"/>
    <s v="800197268"/>
    <x v="25"/>
  </r>
  <r>
    <x v="29"/>
    <s v="RETEFUENTE - SERVICIO DE VIGILANCIA Y ASEO"/>
    <n v="384910223"/>
    <n v="10919"/>
    <x v="230"/>
    <n v="545925"/>
    <s v="2,000%"/>
    <s v="13-01-01-DT"/>
    <s v="41-04-00"/>
    <s v="384910223"/>
    <s v="1870123"/>
    <s v="NIT"/>
    <s v="860518600"/>
    <s v="ASECOLBAS LIMITADA"/>
    <s v="NIT"/>
    <s v="800197268"/>
    <x v="25"/>
  </r>
  <r>
    <x v="29"/>
    <s v="RETEFUENTE - SERVICIO DE VIGILANCIA Y ASEO"/>
    <n v="384392023"/>
    <n v="6443"/>
    <x v="231"/>
    <n v="322146"/>
    <s v="2,000%"/>
    <s v="13-01-01-DT"/>
    <s v="41-04-00"/>
    <s v="384392023"/>
    <s v="1871123"/>
    <s v="NIT"/>
    <s v="860518600"/>
    <s v="ASECOLBAS LIMITADA"/>
    <s v="NIT"/>
    <s v="800197268"/>
    <x v="25"/>
  </r>
  <r>
    <x v="29"/>
    <s v="RETEFUENTE - SERVICIO DE VIGILANCIA Y ASEO"/>
    <n v="384112523"/>
    <n v="5604"/>
    <x v="232"/>
    <n v="280182"/>
    <s v="2,000%"/>
    <s v="13-01-01-DT"/>
    <s v="41-04-00"/>
    <s v="384112523"/>
    <s v="1870723"/>
    <s v="NIT"/>
    <s v="860518600"/>
    <s v="ASECOLBAS LIMITADA"/>
    <s v="NIT"/>
    <s v="800197268"/>
    <x v="25"/>
  </r>
  <r>
    <x v="27"/>
    <s v="RETEFUENTE - TRANSPORTE NACIONAL DE PASAJEROS - TERRESTRE"/>
    <n v="384950123"/>
    <n v="399641"/>
    <x v="233"/>
    <n v="11418313"/>
    <s v="3,500%"/>
    <s v="13-01-01-DT"/>
    <s v="41-04-00"/>
    <s v="384950123"/>
    <s v="1870323"/>
    <s v="NIT"/>
    <s v="901668416"/>
    <s v="CONSORCIO TRANSPORTES CCE 2"/>
    <s v="NIT"/>
    <s v="800197268"/>
    <x v="25"/>
  </r>
  <r>
    <x v="27"/>
    <s v="RETEFUENTE - TRANSPORTE NACIONAL DE PASAJEROS - TERRESTRE"/>
    <n v="384941523"/>
    <n v="877885"/>
    <x v="234"/>
    <n v="25082424"/>
    <s v="3,500%"/>
    <s v="13-01-01-DT"/>
    <s v="41-04-00"/>
    <s v="384941523"/>
    <s v="1870223"/>
    <s v="NIT"/>
    <s v="901668416"/>
    <s v="CONSORCIO TRANSPORTES CCE 2"/>
    <s v="NIT"/>
    <s v="800197268"/>
    <x v="25"/>
  </r>
  <r>
    <x v="27"/>
    <s v="RETEFUENTE - TRANSPORTE NACIONAL DE PASAJEROS - TERRESTRE"/>
    <n v="384953323"/>
    <n v="1338549"/>
    <x v="235"/>
    <n v="38244243"/>
    <s v="3,500%"/>
    <s v="13-01-01-DT"/>
    <s v="41-04-00"/>
    <s v="384953323"/>
    <s v="1869923"/>
    <s v="NIT"/>
    <s v="901668416"/>
    <s v="CONSORCIO TRANSPORTES CCE 2"/>
    <s v="NIT"/>
    <s v="800197268"/>
    <x v="25"/>
  </r>
  <r>
    <x v="30"/>
    <s v="RETE IVA - SERVICIOS GRAVADOS - RÉGIMEN COMÚN - SERVICIOS"/>
    <n v="384345923"/>
    <n v="10554"/>
    <x v="236"/>
    <n v="70360.31"/>
    <s v="15,000%"/>
    <s v="13-01-01-DT"/>
    <s v="41-04-00"/>
    <s v="384345923"/>
    <s v="1870823"/>
    <s v="NIT"/>
    <s v="860518600"/>
    <s v="ASECOLBAS LIMITADA"/>
    <s v="NIT"/>
    <s v="800197268"/>
    <x v="25"/>
  </r>
  <r>
    <x v="30"/>
    <s v="RETE IVA - SERVICIOS GRAVADOS - RÉGIMEN COMÚN - SERVICIOS"/>
    <n v="384361223"/>
    <n v="10342"/>
    <x v="237"/>
    <n v="68949.070000000007"/>
    <s v="15,000%"/>
    <s v="13-01-01-DT"/>
    <s v="41-04-00"/>
    <s v="384361223"/>
    <s v="1871023"/>
    <s v="NIT"/>
    <s v="860518600"/>
    <s v="ASECOLBAS LIMITADA"/>
    <s v="NIT"/>
    <s v="800197268"/>
    <x v="25"/>
  </r>
  <r>
    <x v="30"/>
    <s v="RETE IVA - SERVICIOS GRAVADOS - RÉGIMEN COMÚN - SERVICIOS"/>
    <n v="384354223"/>
    <n v="10597"/>
    <x v="238"/>
    <n v="70643.95"/>
    <s v="15,000%"/>
    <s v="13-01-01-DT"/>
    <s v="41-04-00"/>
    <s v="384354223"/>
    <s v="1870923"/>
    <s v="NIT"/>
    <s v="860518600"/>
    <s v="ASECOLBAS LIMITADA"/>
    <s v="NIT"/>
    <s v="800197268"/>
    <x v="25"/>
  </r>
  <r>
    <x v="30"/>
    <s v="RETE IVA - SERVICIOS GRAVADOS - RÉGIMEN COMÚN - SERVICIOS"/>
    <n v="384395723"/>
    <n v="8294"/>
    <x v="239"/>
    <n v="55291.78"/>
    <s v="15,000%"/>
    <s v="13-01-01-DT"/>
    <s v="41-04-00"/>
    <s v="384395723"/>
    <s v="1869523"/>
    <s v="NIT"/>
    <s v="860518600"/>
    <s v="ASECOLBAS LIMITADA"/>
    <s v="NIT"/>
    <s v="800197268"/>
    <x v="25"/>
  </r>
  <r>
    <x v="30"/>
    <s v="RETE IVA - SERVICIOS GRAVADOS - RÉGIMEN COMÚN - SERVICIOS"/>
    <n v="384392023"/>
    <n v="9181"/>
    <x v="240"/>
    <n v="61207.7"/>
    <s v="15,000%"/>
    <s v="13-01-01-DT"/>
    <s v="41-04-00"/>
    <s v="384392023"/>
    <s v="1871123"/>
    <s v="NIT"/>
    <s v="860518600"/>
    <s v="ASECOLBAS LIMITADA"/>
    <s v="NIT"/>
    <s v="800197268"/>
    <x v="25"/>
  </r>
  <r>
    <x v="30"/>
    <s v="RETE IVA - SERVICIOS GRAVADOS - RÉGIMEN COMÚN - SERVICIOS"/>
    <n v="384112523"/>
    <n v="7985"/>
    <x v="241"/>
    <n v="53234.559999999998"/>
    <s v="15,000%"/>
    <s v="13-01-01-DT"/>
    <s v="41-04-00"/>
    <s v="384112523"/>
    <s v="1870723"/>
    <s v="NIT"/>
    <s v="860518600"/>
    <s v="ASECOLBAS LIMITADA"/>
    <s v="NIT"/>
    <s v="800197268"/>
    <x v="25"/>
  </r>
  <r>
    <x v="30"/>
    <s v="RETE IVA - SERVICIOS GRAVADOS - RÉGIMEN COMÚN - SERVICIOS"/>
    <n v="384910223"/>
    <n v="15559"/>
    <x v="242"/>
    <n v="103725.77"/>
    <s v="15,000%"/>
    <s v="13-01-01-DT"/>
    <s v="41-04-00"/>
    <s v="384910223"/>
    <s v="1870123"/>
    <s v="NIT"/>
    <s v="860518600"/>
    <s v="ASECOLBAS LIMITADA"/>
    <s v="NIT"/>
    <s v="800197268"/>
    <x v="25"/>
  </r>
  <r>
    <x v="23"/>
    <s v="RETE IVA - SERVICIOS GRAVADOS - RÉGIMEN COMÚN - ARRENDAMIENTO"/>
    <n v="384371723"/>
    <n v="20765842"/>
    <x v="243"/>
    <n v="138438946.87"/>
    <s v="15,000%"/>
    <s v="13-01-01-DT"/>
    <s v="41-04-00"/>
    <s v="384371723"/>
    <s v="1870523"/>
    <s v="NIT"/>
    <s v="860033419"/>
    <s v="FAMOC DEPANEL S.A.S"/>
    <s v="NIT"/>
    <s v="800197268"/>
    <x v="25"/>
  </r>
  <r>
    <x v="28"/>
    <s v="RETENCION ICA COMERCIAL SERVICIOS TRANSPORTE PUBLICACIÓN DE REVISTAS, LIBROS Y PERIÓDICOS RADIODIFUSIÓN Y PROGRAMACIÓN DE TELEVISIÓN"/>
    <n v="384953323"/>
    <n v="158331"/>
    <x v="244"/>
    <n v="38244243"/>
    <s v="0,414%"/>
    <s v="13-01-01-DT"/>
    <s v="41-04-00"/>
    <s v="384953323"/>
    <s v="1869923"/>
    <s v="NIT"/>
    <s v="901668416"/>
    <s v="CONSORCIO TRANSPORTES CCE 2"/>
    <s v="NIT"/>
    <s v="899999061"/>
    <x v="71"/>
  </r>
  <r>
    <x v="28"/>
    <s v="RETENCION ICA COMERCIAL SERVICIOS TRANSPORTE PUBLICACIÓN DE REVISTAS, LIBROS Y PERIÓDICOS RADIODIFUSIÓN Y PROGRAMACIÓN DE TELEVISIÓN"/>
    <n v="384941523"/>
    <n v="103841"/>
    <x v="245"/>
    <n v="25082424"/>
    <s v="0,414%"/>
    <s v="13-01-01-DT"/>
    <s v="41-04-00"/>
    <s v="384941523"/>
    <s v="1870223"/>
    <s v="NIT"/>
    <s v="901668416"/>
    <s v="CONSORCIO TRANSPORTES CCE 2"/>
    <s v="NIT"/>
    <s v="899999061"/>
    <x v="71"/>
  </r>
  <r>
    <x v="28"/>
    <s v="RETENCION ICA COMERCIAL SERVICIOS TRANSPORTE PUBLICACIÓN DE REVISTAS, LIBROS Y PERIÓDICOS RADIODIFUSIÓN Y PROGRAMACIÓN DE TELEVISIÓN"/>
    <n v="384950123"/>
    <n v="47272"/>
    <x v="246"/>
    <n v="11418313"/>
    <s v="0,414%"/>
    <s v="13-01-01-DT"/>
    <s v="41-04-00"/>
    <s v="384950123"/>
    <s v="1870323"/>
    <s v="NIT"/>
    <s v="901668416"/>
    <s v="CONSORCIO TRANSPORTES CCE 2"/>
    <s v="NIT"/>
    <s v="899999061"/>
    <x v="71"/>
  </r>
  <r>
    <x v="24"/>
    <s v="RETENCION ICA COMERCIAL SERVICIOS DEMÁS ACTIVIDADES DE SERVICIOS"/>
    <n v="384371723"/>
    <n v="7038528"/>
    <x v="247"/>
    <n v="728626036"/>
    <s v="0,966%"/>
    <s v="13-01-01-DT"/>
    <s v="41-04-00"/>
    <s v="384371723"/>
    <s v="1870523"/>
    <s v="NIT"/>
    <s v="860033419"/>
    <s v="FAMOC DEPANEL S.A.S"/>
    <s v="NIT"/>
    <s v="899999061"/>
    <x v="71"/>
  </r>
  <r>
    <x v="1"/>
    <s v="RETE-ICA-OTRAS CIUDADES-SERVICIOS"/>
    <n v="384345923"/>
    <n v="3703"/>
    <x v="248"/>
    <n v="370317"/>
    <s v="1,000%"/>
    <s v="13-01-01-DT"/>
    <s v="41-04-00"/>
    <s v="384345923"/>
    <s v="1870823"/>
    <s v="NIT"/>
    <s v="860518600"/>
    <s v="ASECOLBAS LIMITADA"/>
    <s v="NIT"/>
    <s v="892099305"/>
    <x v="65"/>
  </r>
  <r>
    <x v="1"/>
    <s v="RETE-ICA-OTRAS CIUDADES-SERVICIOS"/>
    <n v="384354223"/>
    <n v="2231"/>
    <x v="249"/>
    <n v="371810"/>
    <s v="0,600%"/>
    <s v="13-01-01-DT"/>
    <s v="41-04-00"/>
    <s v="384354223"/>
    <s v="1870923"/>
    <s v="NIT"/>
    <s v="860518600"/>
    <s v="ASECOLBAS LIMITADA"/>
    <s v="NIT"/>
    <s v="891280000"/>
    <x v="66"/>
  </r>
  <r>
    <x v="1"/>
    <s v="RETE-ICA-OTRAS CIUDADES-SERVICIOS"/>
    <n v="384361223"/>
    <n v="2177"/>
    <x v="250"/>
    <n v="362889"/>
    <s v="0,600%"/>
    <s v="13-01-01-DT"/>
    <s v="41-04-00"/>
    <s v="384361223"/>
    <s v="1871023"/>
    <s v="NIT"/>
    <s v="860518600"/>
    <s v="ASECOLBAS LIMITADA"/>
    <s v="NIT"/>
    <s v="891280000"/>
    <x v="66"/>
  </r>
  <r>
    <x v="1"/>
    <s v="RETE-ICA-OTRAS CIUDADES-SERVICIOS"/>
    <n v="384910223"/>
    <n v="2250"/>
    <x v="251"/>
    <n v="321393"/>
    <s v="0,700%"/>
    <s v="13-01-01-DT"/>
    <s v="41-04-00"/>
    <s v="384910223"/>
    <s v="1870123"/>
    <s v="NIT"/>
    <s v="860518600"/>
    <s v="ASECOLBAS LIMITADA"/>
    <s v="NIT"/>
    <s v="891855017"/>
    <x v="3"/>
  </r>
  <r>
    <x v="1"/>
    <s v="RETE-ICA-OTRAS CIUDADES-SERVICIOS"/>
    <n v="384910223"/>
    <n v="2245"/>
    <x v="252"/>
    <n v="224531"/>
    <s v="1,000%"/>
    <s v="13-01-01-DT"/>
    <s v="41-04-00"/>
    <s v="384910223"/>
    <s v="1870123"/>
    <s v="NIT"/>
    <s v="860518600"/>
    <s v="ASECOLBAS LIMITADA"/>
    <s v="NIT"/>
    <s v="891800846"/>
    <x v="48"/>
  </r>
  <r>
    <x v="1"/>
    <s v="RETE-ICA-OTRAS CIUDADES-SERVICIOS"/>
    <n v="384392023"/>
    <n v="3221"/>
    <x v="253"/>
    <n v="322145"/>
    <s v="1,000%"/>
    <s v="13-01-01-DT"/>
    <s v="41-04-00"/>
    <s v="384392023"/>
    <s v="1871123"/>
    <s v="NIT"/>
    <s v="860518600"/>
    <s v="ASECOLBAS LIMITADA"/>
    <s v="NIT"/>
    <s v="800102504"/>
    <x v="62"/>
  </r>
  <r>
    <x v="1"/>
    <s v="RETE-ICA-OTRAS CIUDADES-SERVICIOS"/>
    <n v="384395723"/>
    <n v="2910"/>
    <x v="254"/>
    <n v="291009"/>
    <s v="1,000%"/>
    <s v="13-01-01-DT"/>
    <s v="41-04-00"/>
    <s v="384395723"/>
    <s v="1869523"/>
    <s v="NIT"/>
    <s v="860518600"/>
    <s v="ASECOLBAS LIMITADA"/>
    <s v="NIT"/>
    <s v="800102504"/>
    <x v="62"/>
  </r>
  <r>
    <x v="1"/>
    <s v="RETE-ICA-OTRAS CIUDADES-SERVICIOS"/>
    <n v="384112523"/>
    <n v="2802"/>
    <x v="255"/>
    <n v="280181"/>
    <s v="1,000%"/>
    <s v="13-01-01-DT"/>
    <s v="41-04-00"/>
    <s v="384112523"/>
    <s v="1870723"/>
    <s v="NIT"/>
    <s v="860518600"/>
    <s v="ASECOLBAS LIMITADA"/>
    <s v="NIT"/>
    <s v="892099305"/>
    <x v="65"/>
  </r>
  <r>
    <x v="2"/>
    <s v="RETENCION DE OTROS IMPUESTOS DISTRITALES Y MUNICIPALES"/>
    <n v="384910223"/>
    <n v="45"/>
    <x v="256"/>
    <n v="2250"/>
    <s v="2,000%"/>
    <s v="13-01-01-DT"/>
    <s v="41-04-00"/>
    <s v="384910223"/>
    <s v="1870123"/>
    <s v="NIT"/>
    <s v="860518600"/>
    <s v="ASECOLBAS LIMITADA"/>
    <s v="NIT"/>
    <s v="891855017"/>
    <x v="3"/>
  </r>
  <r>
    <x v="29"/>
    <s v="RETEFUENTE - SERVICIO DE VIGILANCIA Y ASEO"/>
    <n v="386896323"/>
    <n v="7259"/>
    <x v="257"/>
    <n v="362965"/>
    <s v="2,000%"/>
    <s v="13-01-01-DT"/>
    <s v="41-04-00"/>
    <s v="386896323"/>
    <s v="1882923"/>
    <s v="NIT"/>
    <s v="860518600"/>
    <s v="ASECOLBAS LIMITADA"/>
    <s v="NIT"/>
    <s v="800197268"/>
    <x v="25"/>
  </r>
  <r>
    <x v="29"/>
    <s v="RETEFUENTE - SERVICIO DE VIGILANCIA Y ASEO"/>
    <n v="386863323"/>
    <n v="7039"/>
    <x v="258"/>
    <n v="351954"/>
    <s v="2,000%"/>
    <s v="13-01-01-DT"/>
    <s v="41-04-00"/>
    <s v="386863323"/>
    <s v="1883023"/>
    <s v="NIT"/>
    <s v="860518600"/>
    <s v="ASECOLBAS LIMITADA"/>
    <s v="NIT"/>
    <s v="800197268"/>
    <x v="25"/>
  </r>
  <r>
    <x v="29"/>
    <s v="RETEFUENTE - SERVICIO DE VIGILANCIA Y ASEO"/>
    <n v="386825723"/>
    <n v="12002"/>
    <x v="259"/>
    <n v="600098"/>
    <s v="2,000%"/>
    <s v="13-01-01-DT"/>
    <s v="41-04-00"/>
    <s v="386825723"/>
    <s v="1882423"/>
    <s v="NIT"/>
    <s v="860518600"/>
    <s v="ASECOLBAS LIMITADA"/>
    <s v="NIT"/>
    <s v="800197268"/>
    <x v="25"/>
  </r>
  <r>
    <x v="29"/>
    <s v="RETEFUENTE - SERVICIO DE VIGILANCIA Y ASEO"/>
    <n v="386846923"/>
    <n v="13752"/>
    <x v="260"/>
    <n v="687576"/>
    <s v="2,000%"/>
    <s v="13-01-01-DT"/>
    <s v="41-04-00"/>
    <s v="386846923"/>
    <s v="1882823"/>
    <s v="NIT"/>
    <s v="860518600"/>
    <s v="ASECOLBAS LIMITADA"/>
    <s v="NIT"/>
    <s v="800197268"/>
    <x v="25"/>
  </r>
  <r>
    <x v="29"/>
    <s v="RETEFUENTE - SERVICIO DE VIGILANCIA Y ASEO"/>
    <n v="386880023"/>
    <n v="6233"/>
    <x v="261"/>
    <n v="311643"/>
    <s v="2,000%"/>
    <s v="13-01-01-DT"/>
    <s v="41-04-00"/>
    <s v="386880023"/>
    <s v="1883123"/>
    <s v="NIT"/>
    <s v="860518600"/>
    <s v="ASECOLBAS LIMITADA"/>
    <s v="NIT"/>
    <s v="800197268"/>
    <x v="25"/>
  </r>
  <r>
    <x v="15"/>
    <s v="RETEFUENTE - ARRENDAMIENTOS BIENES INMUEBLES"/>
    <n v="386795323"/>
    <n v="133564"/>
    <x v="262"/>
    <n v="3816117"/>
    <s v="3,500%"/>
    <s v="13-01-01-DT"/>
    <s v="41-04-00"/>
    <s v="386795323"/>
    <s v="1874623"/>
    <s v="Cédula de Ciudadanía"/>
    <s v="41885116"/>
    <s v="LUZ LOPEZ DE CASTAÑO"/>
    <s v="NIT"/>
    <s v="800197268"/>
    <x v="25"/>
  </r>
  <r>
    <x v="22"/>
    <s v="RETEFUENTE - RENTAS DE TRABAJO"/>
    <n v="386857223"/>
    <n v="2175000"/>
    <x v="263"/>
    <n v="23577724"/>
    <s v="9,225%"/>
    <s v="13-01-01-DT"/>
    <s v="41-04-00"/>
    <s v="386857223"/>
    <s v="1883423"/>
    <s v="Cédula de Ciudadanía"/>
    <s v="14270521"/>
    <s v="CÉSAR HOYOS GÓMEZ"/>
    <s v="NIT"/>
    <s v="800197268"/>
    <x v="25"/>
  </r>
  <r>
    <x v="22"/>
    <s v="RETEFUENTE - RENTAS DE TRABAJO"/>
    <n v="386843023"/>
    <n v="2050000"/>
    <x v="264"/>
    <n v="32929369"/>
    <s v="6,225%"/>
    <s v="13-01-01-DT"/>
    <s v="41-04-00"/>
    <s v="386843023"/>
    <s v="1883223"/>
    <s v="Cédula de Ciudadanía"/>
    <s v="60253460"/>
    <s v="HAYLEEN ALBORNOZ FERREIRA"/>
    <s v="NIT"/>
    <s v="800197268"/>
    <x v="25"/>
  </r>
  <r>
    <x v="30"/>
    <s v="RETE IVA - SERVICIOS GRAVADOS - RÉGIMEN COMÚN - SERVICIOS"/>
    <n v="386863323"/>
    <n v="10031"/>
    <x v="265"/>
    <n v="66871"/>
    <s v="15,000%"/>
    <s v="13-01-01-DT"/>
    <s v="41-04-00"/>
    <s v="386863323"/>
    <s v="1883023"/>
    <s v="NIT"/>
    <s v="860518600"/>
    <s v="ASECOLBAS LIMITADA"/>
    <s v="NIT"/>
    <s v="800197268"/>
    <x v="25"/>
  </r>
  <r>
    <x v="30"/>
    <s v="RETE IVA - SERVICIOS GRAVADOS - RÉGIMEN COMÚN - SERVICIOS"/>
    <n v="386896323"/>
    <n v="10345"/>
    <x v="266"/>
    <n v="68968"/>
    <s v="15,000%"/>
    <s v="13-01-01-DT"/>
    <s v="41-04-00"/>
    <s v="386896323"/>
    <s v="1882923"/>
    <s v="NIT"/>
    <s v="860518600"/>
    <s v="ASECOLBAS LIMITADA"/>
    <s v="NIT"/>
    <s v="800197268"/>
    <x v="25"/>
  </r>
  <r>
    <x v="30"/>
    <s v="RETE IVA - SERVICIOS GRAVADOS - RÉGIMEN COMÚN - SERVICIOS"/>
    <n v="386880023"/>
    <n v="8882"/>
    <x v="267"/>
    <n v="59212.17"/>
    <s v="15,000%"/>
    <s v="13-01-01-DT"/>
    <s v="41-04-00"/>
    <s v="386880023"/>
    <s v="1883123"/>
    <s v="NIT"/>
    <s v="860518600"/>
    <s v="ASECOLBAS LIMITADA"/>
    <s v="NIT"/>
    <s v="800197268"/>
    <x v="25"/>
  </r>
  <r>
    <x v="30"/>
    <s v="RETE IVA - SERVICIOS GRAVADOS - RÉGIMEN COMÚN - SERVICIOS"/>
    <n v="386825723"/>
    <n v="17103"/>
    <x v="268"/>
    <n v="114018.61"/>
    <s v="15,000%"/>
    <s v="13-01-01-DT"/>
    <s v="41-04-00"/>
    <s v="386825723"/>
    <s v="1882423"/>
    <s v="NIT"/>
    <s v="860518600"/>
    <s v="ASECOLBAS LIMITADA"/>
    <s v="NIT"/>
    <s v="800197268"/>
    <x v="25"/>
  </r>
  <r>
    <x v="30"/>
    <s v="RETE IVA - SERVICIOS GRAVADOS - RÉGIMEN COMÚN - SERVICIOS"/>
    <n v="386846923"/>
    <n v="19596"/>
    <x v="269"/>
    <n v="130639.36"/>
    <s v="15,000%"/>
    <s v="13-01-01-DT"/>
    <s v="41-04-00"/>
    <s v="386846923"/>
    <s v="1882823"/>
    <s v="NIT"/>
    <s v="860518600"/>
    <s v="ASECOLBAS LIMITADA"/>
    <s v="NIT"/>
    <s v="800197268"/>
    <x v="25"/>
  </r>
  <r>
    <x v="1"/>
    <s v="RETE-ICA-OTRAS CIUDADES-SERVICIOS"/>
    <n v="386587323"/>
    <n v="32028"/>
    <x v="270"/>
    <n v="3202770"/>
    <s v="1,000%"/>
    <s v="13-01-01-DT"/>
    <s v="41-04-00"/>
    <s v="386587323"/>
    <s v="1870423"/>
    <s v="Cédula de Ciudadanía"/>
    <s v="1125408584"/>
    <s v="LEYDY MUÑOZ"/>
    <s v="NIT"/>
    <s v="800102891"/>
    <x v="64"/>
  </r>
  <r>
    <x v="1"/>
    <s v="RETE-ICA-OTRAS CIUDADES-SERVICIOS"/>
    <n v="386834623"/>
    <n v="6274"/>
    <x v="94"/>
    <n v="697097"/>
    <s v="0,900%"/>
    <s v="13-01-01-DT"/>
    <s v="41-04-00"/>
    <s v="386834623"/>
    <s v="1887223"/>
    <s v="NIT"/>
    <s v="860010451"/>
    <s v="CASALIMPIA S.A."/>
    <s v="NIT"/>
    <s v="890201222"/>
    <x v="31"/>
  </r>
  <r>
    <x v="1"/>
    <s v="RETE-ICA-OTRAS CIUDADES-SERVICIOS"/>
    <n v="386825723"/>
    <n v="2466"/>
    <x v="271"/>
    <n v="352290"/>
    <s v="0,700%"/>
    <s v="13-01-01-DT"/>
    <s v="41-04-00"/>
    <s v="386825723"/>
    <s v="1882423"/>
    <s v="NIT"/>
    <s v="860518600"/>
    <s v="ASECOLBAS LIMITADA"/>
    <s v="NIT"/>
    <s v="891855017"/>
    <x v="3"/>
  </r>
  <r>
    <x v="1"/>
    <s v="RETE-ICA-OTRAS CIUDADES-SERVICIOS"/>
    <n v="386863323"/>
    <n v="3520"/>
    <x v="272"/>
    <n v="351954"/>
    <s v="1,000%"/>
    <s v="13-01-01-DT"/>
    <s v="41-04-00"/>
    <s v="386863323"/>
    <s v="1883023"/>
    <s v="NIT"/>
    <s v="860518600"/>
    <s v="ASECOLBAS LIMITADA"/>
    <s v="NIT"/>
    <s v="892099105"/>
    <x v="63"/>
  </r>
  <r>
    <x v="1"/>
    <s v="RETE-ICA-OTRAS CIUDADES-SERVICIOS"/>
    <n v="386825723"/>
    <n v="2478"/>
    <x v="273"/>
    <n v="247807"/>
    <s v="1,000%"/>
    <s v="13-01-01-DT"/>
    <s v="41-04-00"/>
    <s v="386825723"/>
    <s v="1882423"/>
    <s v="NIT"/>
    <s v="860518600"/>
    <s v="ASECOLBAS LIMITADA"/>
    <s v="NIT"/>
    <s v="891800846"/>
    <x v="48"/>
  </r>
  <r>
    <x v="1"/>
    <s v="RETE-ICA-OTRAS CIUDADES-SERVICIOS"/>
    <n v="386795323"/>
    <n v="30529"/>
    <x v="274"/>
    <n v="3816117"/>
    <s v="0,800%"/>
    <s v="13-01-01-DT"/>
    <s v="41-04-00"/>
    <s v="386795323"/>
    <s v="1874623"/>
    <s v="Cédula de Ciudadanía"/>
    <s v="41885116"/>
    <s v="LUZ LOPEZ DE CASTAÑO"/>
    <s v="NIT"/>
    <s v="890000464"/>
    <x v="54"/>
  </r>
  <r>
    <x v="1"/>
    <s v="RETE-ICA-OTRAS CIUDADES-SERVICIOS"/>
    <n v="386880023"/>
    <n v="3116"/>
    <x v="275"/>
    <n v="311642"/>
    <s v="1,000%"/>
    <s v="13-01-01-DT"/>
    <s v="41-04-00"/>
    <s v="386880023"/>
    <s v="1883123"/>
    <s v="NIT"/>
    <s v="860518600"/>
    <s v="ASECOLBAS LIMITADA"/>
    <s v="NIT"/>
    <s v="800102504"/>
    <x v="62"/>
  </r>
  <r>
    <x v="1"/>
    <s v="RETE-ICA-OTRAS CIUDADES-SERVICIOS"/>
    <n v="386896323"/>
    <n v="3630"/>
    <x v="276"/>
    <n v="362965"/>
    <s v="1,000%"/>
    <s v="13-01-01-DT"/>
    <s v="41-04-00"/>
    <s v="386896323"/>
    <s v="1882923"/>
    <s v="NIT"/>
    <s v="860518600"/>
    <s v="ASECOLBAS LIMITADA"/>
    <s v="NIT"/>
    <s v="892099233"/>
    <x v="32"/>
  </r>
  <r>
    <x v="1"/>
    <s v="RETE-ICA-OTRAS CIUDADES-SERVICIOS"/>
    <n v="386846923"/>
    <n v="2466"/>
    <x v="271"/>
    <n v="352290"/>
    <s v="0,700%"/>
    <s v="13-01-01-DT"/>
    <s v="41-04-00"/>
    <s v="386846923"/>
    <s v="1882823"/>
    <s v="NIT"/>
    <s v="860518600"/>
    <s v="ASECOLBAS LIMITADA"/>
    <s v="NIT"/>
    <s v="891855017"/>
    <x v="3"/>
  </r>
  <r>
    <x v="1"/>
    <s v="RETE-ICA-OTRAS CIUDADES-SERVICIOS"/>
    <n v="386846923"/>
    <n v="3353"/>
    <x v="277"/>
    <n v="335284"/>
    <s v="1,000%"/>
    <s v="13-01-01-DT"/>
    <s v="41-04-00"/>
    <s v="386846923"/>
    <s v="1882823"/>
    <s v="NIT"/>
    <s v="860518600"/>
    <s v="ASECOLBAS LIMITADA"/>
    <s v="NIT"/>
    <s v="891800846"/>
    <x v="48"/>
  </r>
  <r>
    <x v="2"/>
    <s v="RETENCION DE OTROS IMPUESTOS DISTRITALES Y MUNICIPALES"/>
    <n v="386846923"/>
    <n v="49"/>
    <x v="278"/>
    <n v="2466"/>
    <s v="2,000%"/>
    <s v="13-01-01-DT"/>
    <s v="41-04-00"/>
    <s v="386846923"/>
    <s v="1882823"/>
    <s v="NIT"/>
    <s v="860518600"/>
    <s v="ASECOLBAS LIMITADA"/>
    <s v="NIT"/>
    <s v="891855017"/>
    <x v="3"/>
  </r>
  <r>
    <x v="2"/>
    <s v="RETENCION DE OTROS IMPUESTOS DISTRITALES Y MUNICIPALES"/>
    <n v="386825723"/>
    <n v="49"/>
    <x v="278"/>
    <n v="2466"/>
    <s v="2,000%"/>
    <s v="13-01-01-DT"/>
    <s v="41-04-00"/>
    <s v="386825723"/>
    <s v="1882423"/>
    <s v="NIT"/>
    <s v="860518600"/>
    <s v="ASECOLBAS LIMITADA"/>
    <s v="NIT"/>
    <s v="891855017"/>
    <x v="3"/>
  </r>
  <r>
    <x v="17"/>
    <s v="RETEFUENTE - HONORARIOS - PERSONAS NO DECLARANTES"/>
    <n v="390210023"/>
    <n v="46142"/>
    <x v="279"/>
    <n v="4272433"/>
    <s v="1,080%"/>
    <s v="13-01-01-DT"/>
    <s v="41-04-00"/>
    <s v="390210023"/>
    <s v="1895423"/>
    <s v="Cédula de Ciudadanía"/>
    <s v="41960543"/>
    <s v="JOHANNA CASTILLO VALENCIA"/>
    <s v="NIT"/>
    <s v="800197268"/>
    <x v="25"/>
  </r>
  <r>
    <x v="17"/>
    <s v="RETEFUENTE - HONORARIOS - PERSONAS NO DECLARANTES"/>
    <n v="390610623"/>
    <n v="129041"/>
    <x v="280"/>
    <n v="4709512"/>
    <s v="2,740%"/>
    <s v="13-01-01-DT"/>
    <s v="41-04-00"/>
    <s v="390610623"/>
    <s v="1895323"/>
    <s v="Cédula de Ciudadanía"/>
    <s v="30332744"/>
    <s v="GABRIELA MORENO MASSEY"/>
    <s v="NIT"/>
    <s v="800197268"/>
    <x v="25"/>
  </r>
  <r>
    <x v="17"/>
    <s v="RETEFUENTE - HONORARIOS - PERSONAS NO DECLARANTES"/>
    <n v="390572923"/>
    <n v="6913"/>
    <x v="281"/>
    <n v="4066512"/>
    <s v="0,170%"/>
    <s v="13-01-01-DT"/>
    <s v="41-04-00"/>
    <s v="390572923"/>
    <s v="1895223"/>
    <s v="Cédula de Ciudadanía"/>
    <s v="18123443"/>
    <s v="PERMENIDES ROJAS ACOSTA"/>
    <s v="NIT"/>
    <s v="800197268"/>
    <x v="25"/>
  </r>
  <r>
    <x v="21"/>
    <s v="RETEFUENTE- TRANSPORTE NACIONAL DE CARGA - TERRESTRE"/>
    <n v="389067823"/>
    <n v="1082758"/>
    <x v="282"/>
    <n v="108275800"/>
    <s v="1,000%"/>
    <s v="13-01-01-DT"/>
    <s v="41-04-00"/>
    <s v="389067823"/>
    <s v="1844123"/>
    <s v="NIT"/>
    <s v="860004023"/>
    <s v="RAPIDO GIGANTE S.A.S."/>
    <s v="NIT"/>
    <s v="800197268"/>
    <x v="25"/>
  </r>
  <r>
    <x v="22"/>
    <s v="RETEFUENTE - RENTAS DE TRABAJO"/>
    <n v="389642623"/>
    <n v="74252"/>
    <x v="283"/>
    <n v="4419785"/>
    <s v="1,680%"/>
    <s v="13-01-01-DT"/>
    <s v="41-04-00"/>
    <s v="389642623"/>
    <s v="1890423"/>
    <s v="Cédula de Ciudadanía"/>
    <s v="1106774369"/>
    <s v="LIPZA NAVARRO AROCA"/>
    <s v="NIT"/>
    <s v="800197268"/>
    <x v="25"/>
  </r>
  <r>
    <x v="22"/>
    <s v="RETEFUENTE - RENTAS DE TRABAJO"/>
    <n v="390650723"/>
    <n v="742499"/>
    <x v="284"/>
    <n v="7499993"/>
    <s v="9,900%"/>
    <s v="13-01-01-DT"/>
    <s v="41-04-00"/>
    <s v="390650723"/>
    <s v="1906223"/>
    <s v="Cédula de Ciudadanía"/>
    <s v="80852848"/>
    <s v="jorge palomares garcia"/>
    <s v="NIT"/>
    <s v="800197268"/>
    <x v="25"/>
  </r>
  <r>
    <x v="22"/>
    <s v="RETEFUENTE - RENTAS DE TRABAJO"/>
    <n v="389561923"/>
    <n v="21110"/>
    <x v="285"/>
    <n v="4139239"/>
    <s v="0,510%"/>
    <s v="13-01-01-DT"/>
    <s v="41-04-00"/>
    <s v="389561923"/>
    <s v="1888723"/>
    <s v="Cédula de Ciudadanía"/>
    <s v="1020749452"/>
    <s v="JONATHAN COHECHA DIAZ"/>
    <s v="NIT"/>
    <s v="800197268"/>
    <x v="25"/>
  </r>
  <r>
    <x v="22"/>
    <s v="RETEFUENTE - RENTAS DE TRABAJO"/>
    <n v="389563123"/>
    <n v="70873"/>
    <x v="286"/>
    <n v="4402042"/>
    <s v="1,610%"/>
    <s v="13-01-01-DT"/>
    <s v="41-04-00"/>
    <s v="389563123"/>
    <s v="1889823"/>
    <s v="Cédula de Ciudadanía"/>
    <s v="80756495"/>
    <s v="JONATHAN LUNA BLANCO"/>
    <s v="NIT"/>
    <s v="800197268"/>
    <x v="25"/>
  </r>
  <r>
    <x v="22"/>
    <s v="RETEFUENTE - RENTAS DE TRABAJO"/>
    <n v="390627623"/>
    <n v="48420"/>
    <x v="287"/>
    <n v="4284963"/>
    <s v="1,130%"/>
    <s v="13-01-01-DT"/>
    <s v="41-04-00"/>
    <s v="390627623"/>
    <s v="1890523"/>
    <s v="Cédula de Ciudadanía"/>
    <s v="80818618"/>
    <s v="WILIAM SABOGAL"/>
    <s v="NIT"/>
    <s v="800197268"/>
    <x v="25"/>
  </r>
  <r>
    <x v="22"/>
    <s v="RETEFUENTE - RENTAS DE TRABAJO"/>
    <n v="389642323"/>
    <n v="74252"/>
    <x v="283"/>
    <n v="4419785"/>
    <s v="1,680%"/>
    <s v="13-01-01-DT"/>
    <s v="41-04-00"/>
    <s v="389642323"/>
    <s v="1890223"/>
    <s v="Cédula de Ciudadanía"/>
    <s v="52817294"/>
    <s v="DIANA DUSSAN DUSSAN"/>
    <s v="NIT"/>
    <s v="800197268"/>
    <x v="25"/>
  </r>
  <r>
    <x v="22"/>
    <s v="RETEFUENTE - RENTAS DE TRABAJO"/>
    <n v="389642123"/>
    <n v="178988"/>
    <x v="288"/>
    <n v="4971893"/>
    <s v="3,600%"/>
    <s v="13-01-01-DT"/>
    <s v="41-04-00"/>
    <s v="389642123"/>
    <s v="1889923"/>
    <s v="Cédula de Ciudadanía"/>
    <s v="80804593"/>
    <s v="JUAN ROMERO TOBON"/>
    <s v="NIT"/>
    <s v="800197268"/>
    <x v="25"/>
  </r>
  <r>
    <x v="22"/>
    <s v="RETEFUENTE - RENTAS DE TRABAJO"/>
    <n v="390757823"/>
    <n v="217891"/>
    <x v="289"/>
    <n v="5175570"/>
    <s v="4,210%"/>
    <s v="13-01-01-DT"/>
    <s v="41-04-00"/>
    <s v="390757823"/>
    <s v="1891323"/>
    <s v="Cédula de Ciudadanía"/>
    <s v="80218572"/>
    <s v="CARLOS GUERRERO BENITEZ"/>
    <s v="NIT"/>
    <s v="800197268"/>
    <x v="25"/>
  </r>
  <r>
    <x v="22"/>
    <s v="RETEFUENTE - RENTAS DE TRABAJO"/>
    <n v="389642223"/>
    <n v="388078"/>
    <x v="290"/>
    <n v="6073215"/>
    <s v="6,390%"/>
    <s v="13-01-01-DT"/>
    <s v="41-04-00"/>
    <s v="389642223"/>
    <s v="1890023"/>
    <s v="Cédula de Ciudadanía"/>
    <s v="1019003534"/>
    <s v="DAVID VARGAS MEJIA"/>
    <s v="NIT"/>
    <s v="800197268"/>
    <x v="25"/>
  </r>
  <r>
    <x v="22"/>
    <s v="RETEFUENTE - RENTAS DE TRABAJO"/>
    <n v="389561623"/>
    <n v="77166"/>
    <x v="291"/>
    <n v="4434807"/>
    <s v="1,740%"/>
    <s v="13-01-01-DT"/>
    <s v="41-04-00"/>
    <s v="389561623"/>
    <s v="1888223"/>
    <s v="Cédula de Ciudadanía"/>
    <s v="46451230"/>
    <s v="JULLY VELANDIA VALCARCEL"/>
    <s v="NIT"/>
    <s v="800197268"/>
    <x v="25"/>
  </r>
  <r>
    <x v="22"/>
    <s v="RETEFUENTE - RENTAS DE TRABAJO"/>
    <n v="389669123"/>
    <n v="13112"/>
    <x v="292"/>
    <n v="4097355"/>
    <s v="0,320%"/>
    <s v="13-01-01-DT"/>
    <s v="41-04-00"/>
    <s v="389669123"/>
    <s v="1889023"/>
    <s v="Cédula de Ciudadanía"/>
    <s v="93419477"/>
    <s v="JORGE BERMUDEZ BETANCOUR"/>
    <s v="NIT"/>
    <s v="800197268"/>
    <x v="25"/>
  </r>
  <r>
    <x v="22"/>
    <s v="RETEFUENTE - RENTAS DE TRABAJO"/>
    <n v="389561423"/>
    <n v="439506"/>
    <x v="293"/>
    <n v="6416150"/>
    <s v="6,850%"/>
    <s v="13-01-01-DT"/>
    <s v="41-04-00"/>
    <s v="389561423"/>
    <s v="1888123"/>
    <s v="Cédula de Ciudadanía"/>
    <s v="53029163"/>
    <s v="ELSA MARTINEZ AMORTEGUI"/>
    <s v="NIT"/>
    <s v="800197268"/>
    <x v="25"/>
  </r>
  <r>
    <x v="24"/>
    <s v="RETENCION ICA COMERCIAL SERVICIOS DEMÁS ACTIVIDADES DE SERVICIOS"/>
    <n v="389562423"/>
    <n v="26125"/>
    <x v="294"/>
    <n v="3410610"/>
    <s v="0,766%"/>
    <s v="13-01-01-DT"/>
    <s v="41-04-00"/>
    <s v="389562423"/>
    <s v="1889323"/>
    <s v="Cédula de Ciudadanía"/>
    <s v="1019150400"/>
    <s v="MARIA DORADO CASTIBLANCO"/>
    <s v="NIT"/>
    <s v="899999061"/>
    <x v="71"/>
  </r>
  <r>
    <x v="24"/>
    <s v="RETENCION ICA COMERCIAL SERVICIOS DEMÁS ACTIVIDADES DE SERVICIOS"/>
    <n v="389561023"/>
    <n v="47345"/>
    <x v="295"/>
    <n v="6180840"/>
    <s v="0,766%"/>
    <s v="13-01-01-DT"/>
    <s v="41-04-00"/>
    <s v="389561023"/>
    <s v="1888023"/>
    <s v="Cédula de Ciudadanía"/>
    <s v="7180869"/>
    <s v="OSCAR GARZON ACUÑA"/>
    <s v="NIT"/>
    <s v="899999061"/>
    <x v="71"/>
  </r>
  <r>
    <x v="24"/>
    <s v="RETENCION ICA COMERCIAL SERVICIOS DEMÁS ACTIVIDADES DE SERVICIOS"/>
    <n v="389561423"/>
    <n v="76367"/>
    <x v="296"/>
    <n v="9969630"/>
    <s v="0,766%"/>
    <s v="13-01-01-DT"/>
    <s v="41-04-00"/>
    <s v="389561423"/>
    <s v="1888123"/>
    <s v="Cédula de Ciudadanía"/>
    <s v="53029163"/>
    <s v="ELSA MARTINEZ AMORTEGUI"/>
    <s v="NIT"/>
    <s v="899999061"/>
    <x v="71"/>
  </r>
  <r>
    <x v="24"/>
    <s v="RETENCION ICA COMERCIAL SERVICIOS DEMÁS ACTIVIDADES DE SERVICIOS"/>
    <n v="389562323"/>
    <n v="48841"/>
    <x v="297"/>
    <n v="5056050"/>
    <s v="0,966%"/>
    <s v="13-01-01-DT"/>
    <s v="41-04-00"/>
    <s v="389562323"/>
    <s v="1889123"/>
    <s v="Cédula de Ciudadanía"/>
    <s v="1121210780"/>
    <s v="KEYLA OSPINA ORTIZ"/>
    <s v="NIT"/>
    <s v="899999061"/>
    <x v="71"/>
  </r>
  <r>
    <x v="24"/>
    <s v="RETENCION ICA COMERCIAL SERVICIOS DEMÁS ACTIVIDADES DE SERVICIOS"/>
    <n v="389642323"/>
    <n v="63252"/>
    <x v="298"/>
    <n v="6547830"/>
    <s v="0,966%"/>
    <s v="13-01-01-DT"/>
    <s v="41-04-00"/>
    <s v="389642323"/>
    <s v="1890223"/>
    <s v="Cédula de Ciudadanía"/>
    <s v="52817294"/>
    <s v="DIANA DUSSAN DUSSAN"/>
    <s v="NIT"/>
    <s v="899999061"/>
    <x v="71"/>
  </r>
  <r>
    <x v="24"/>
    <s v="RETENCION ICA COMERCIAL SERVICIOS DEMÁS ACTIVIDADES DE SERVICIOS"/>
    <n v="390701623"/>
    <n v="23088"/>
    <x v="299"/>
    <n v="2390040"/>
    <s v="0,966%"/>
    <s v="13-01-01-DT"/>
    <s v="41-04-00"/>
    <s v="390701623"/>
    <s v="1888423"/>
    <s v="Cédula de Ciudadanía"/>
    <s v="16070760"/>
    <s v="CAMILO VARGAS GIL"/>
    <s v="NIT"/>
    <s v="899999061"/>
    <x v="71"/>
  </r>
  <r>
    <x v="24"/>
    <s v="RETENCION ICA COMERCIAL SERVICIOS DEMÁS ACTIVIDADES DE SERVICIOS"/>
    <n v="389561923"/>
    <n v="43901"/>
    <x v="300"/>
    <n v="5731190"/>
    <s v="0,766%"/>
    <s v="13-01-01-DT"/>
    <s v="41-04-00"/>
    <s v="389561923"/>
    <s v="1888723"/>
    <s v="Cédula de Ciudadanía"/>
    <s v="1020749452"/>
    <s v="JONATHAN COHECHA DIAZ"/>
    <s v="NIT"/>
    <s v="899999061"/>
    <x v="71"/>
  </r>
  <r>
    <x v="24"/>
    <s v="RETENCION ICA COMERCIAL SERVICIOS DEMÁS ACTIVIDADES DE SERVICIOS"/>
    <n v="390757823"/>
    <n v="45960"/>
    <x v="301"/>
    <n v="6000000"/>
    <s v="0,766%"/>
    <s v="13-01-01-DT"/>
    <s v="41-04-00"/>
    <s v="390757823"/>
    <s v="1891323"/>
    <s v="Cédula de Ciudadanía"/>
    <s v="80218572"/>
    <s v="CARLOS GUERRERO BENITEZ"/>
    <s v="NIT"/>
    <s v="899999061"/>
    <x v="71"/>
  </r>
  <r>
    <x v="24"/>
    <s v="RETENCION ICA COMERCIAL SERVICIOS DEMÁS ACTIVIDADES DE SERVICIOS"/>
    <n v="389641923"/>
    <n v="27039"/>
    <x v="302"/>
    <n v="3529960"/>
    <s v="0,766%"/>
    <s v="13-01-01-DT"/>
    <s v="41-04-00"/>
    <s v="389641923"/>
    <s v="1889223"/>
    <s v="Cédula de Ciudadanía"/>
    <s v="1110568903"/>
    <s v="ANDRES ROLDAN GOMEZ"/>
    <s v="NIT"/>
    <s v="899999061"/>
    <x v="71"/>
  </r>
  <r>
    <x v="24"/>
    <s v="RETENCION ICA COMERCIAL SERVICIOS DEMÁS ACTIVIDADES DE SERVICIOS"/>
    <n v="389563123"/>
    <n v="50156"/>
    <x v="303"/>
    <n v="6547830"/>
    <s v="0,766%"/>
    <s v="13-01-01-DT"/>
    <s v="41-04-00"/>
    <s v="389563123"/>
    <s v="1889823"/>
    <s v="Cédula de Ciudadanía"/>
    <s v="80756495"/>
    <s v="JONATHAN LUNA BLANCO"/>
    <s v="NIT"/>
    <s v="899999061"/>
    <x v="71"/>
  </r>
  <r>
    <x v="24"/>
    <s v="RETENCION ICA COMERCIAL SERVICIOS DEMÁS ACTIVIDADES DE SERVICIOS"/>
    <n v="389067823"/>
    <n v="448262"/>
    <x v="304"/>
    <n v="108275800"/>
    <s v="0,414%"/>
    <s v="13-01-01-DT"/>
    <s v="41-04-00"/>
    <s v="389067823"/>
    <s v="1844123"/>
    <s v="NIT"/>
    <s v="860004023"/>
    <s v="RAPIDO GIGANTE S.A.S."/>
    <s v="NIT"/>
    <s v="899999061"/>
    <x v="71"/>
  </r>
  <r>
    <x v="24"/>
    <s v="RETENCION ICA COMERCIAL SERVICIOS DEMÁS ACTIVIDADES DE SERVICIOS"/>
    <n v="389669123"/>
    <n v="41848"/>
    <x v="305"/>
    <n v="5463140"/>
    <s v="0,766%"/>
    <s v="13-01-01-DT"/>
    <s v="41-04-00"/>
    <s v="389669123"/>
    <s v="1889023"/>
    <s v="Cédula de Ciudadanía"/>
    <s v="93419477"/>
    <s v="JORGE BERMUDEZ BETANCOUR"/>
    <s v="NIT"/>
    <s v="899999061"/>
    <x v="71"/>
  </r>
  <r>
    <x v="24"/>
    <s v="RETENCION ICA COMERCIAL SERVICIOS DEMÁS ACTIVIDADES DE SERVICIOS"/>
    <n v="389642623"/>
    <n v="50156"/>
    <x v="303"/>
    <n v="6547830"/>
    <s v="0,766%"/>
    <s v="13-01-01-DT"/>
    <s v="41-04-00"/>
    <s v="389642623"/>
    <s v="1890423"/>
    <s v="Cédula de Ciudadanía"/>
    <s v="1106774369"/>
    <s v="LIPZA NAVARRO AROCA"/>
    <s v="NIT"/>
    <s v="899999061"/>
    <x v="71"/>
  </r>
  <r>
    <x v="24"/>
    <s v="RETENCION ICA COMERCIAL SERVICIOS DEMÁS ACTIVIDADES DE SERVICIOS"/>
    <n v="389641823"/>
    <n v="41419"/>
    <x v="306"/>
    <n v="4287720"/>
    <s v="0,966%"/>
    <s v="13-01-01-DT"/>
    <s v="41-04-00"/>
    <s v="389641823"/>
    <s v="1888323"/>
    <s v="Cédula de Ciudadanía"/>
    <s v="20716461"/>
    <s v="YULY CONTRERAS ROJAS"/>
    <s v="NIT"/>
    <s v="899999061"/>
    <x v="71"/>
  </r>
  <r>
    <x v="24"/>
    <s v="RETENCION ICA COMERCIAL SERVICIOS DEMÁS ACTIVIDADES DE SERVICIOS"/>
    <n v="389644723"/>
    <n v="23112"/>
    <x v="307"/>
    <n v="3017210"/>
    <s v="0,766%"/>
    <s v="13-01-01-DT"/>
    <s v="41-04-00"/>
    <s v="389644723"/>
    <s v="1888523"/>
    <s v="Cédula de Ciudadanía"/>
    <s v="1032504268"/>
    <s v="DIEGO VESGA LIZCANO"/>
    <s v="NIT"/>
    <s v="899999061"/>
    <x v="71"/>
  </r>
  <r>
    <x v="24"/>
    <s v="RETENCION ICA COMERCIAL SERVICIOS DEMÁS ACTIVIDADES DE SERVICIOS"/>
    <n v="390684823"/>
    <n v="39976"/>
    <x v="308"/>
    <n v="4138290"/>
    <s v="0,966%"/>
    <s v="13-01-01-DT"/>
    <s v="41-04-00"/>
    <s v="390684823"/>
    <s v="1905523"/>
    <s v="Cédula de Ciudadanía"/>
    <s v="1013609728"/>
    <s v="SANDRA VARGAS MESA"/>
    <s v="NIT"/>
    <s v="899999061"/>
    <x v="71"/>
  </r>
  <r>
    <x v="24"/>
    <s v="RETENCION ICA COMERCIAL SERVICIOS DEMÁS ACTIVIDADES DE SERVICIOS"/>
    <n v="389563023"/>
    <n v="17839"/>
    <x v="309"/>
    <n v="2059958"/>
    <s v="0,866%"/>
    <s v="13-01-01-DT"/>
    <s v="41-04-00"/>
    <s v="389563023"/>
    <s v="1889723"/>
    <s v="Cédula de Ciudadanía"/>
    <s v="51869656"/>
    <s v="LILIANA RAMIREZ GUTIERREZ"/>
    <s v="NIT"/>
    <s v="899999061"/>
    <x v="71"/>
  </r>
  <r>
    <x v="24"/>
    <s v="RETENCION ICA COMERCIAL SERVICIOS DEMÁS ACTIVIDADES DE SERVICIOS"/>
    <n v="389561623"/>
    <n v="50645"/>
    <x v="310"/>
    <n v="6611640"/>
    <s v="0,766%"/>
    <s v="13-01-01-DT"/>
    <s v="41-04-00"/>
    <s v="389561623"/>
    <s v="1888223"/>
    <s v="Cédula de Ciudadanía"/>
    <s v="46451230"/>
    <s v="JULLY VELANDIA VALCARCEL"/>
    <s v="NIT"/>
    <s v="899999061"/>
    <x v="71"/>
  </r>
  <r>
    <x v="24"/>
    <s v="RETENCION ICA COMERCIAL SERVICIOS DEMÁS ACTIVIDADES DE SERVICIOS"/>
    <n v="389562523"/>
    <n v="45967"/>
    <x v="311"/>
    <n v="5308010"/>
    <s v="0,866%"/>
    <s v="13-01-01-DT"/>
    <s v="41-04-00"/>
    <s v="389562523"/>
    <s v="1889423"/>
    <s v="Cédula de Ciudadanía"/>
    <s v="80241009"/>
    <s v="JORGE LUGO OLARTE"/>
    <s v="NIT"/>
    <s v="899999061"/>
    <x v="71"/>
  </r>
  <r>
    <x v="24"/>
    <s v="RETENCION ICA COMERCIAL SERVICIOS DEMÁS ACTIVIDADES DE SERVICIOS"/>
    <n v="390830423"/>
    <n v="40065"/>
    <x v="312"/>
    <n v="5230460"/>
    <s v="0,766%"/>
    <s v="13-01-01-DT"/>
    <s v="41-04-00"/>
    <s v="390830423"/>
    <s v="1895523"/>
    <s v="Cédula de Ciudadanía"/>
    <s v="79471763"/>
    <s v="FRANCISCO QUIROGA PACHON"/>
    <s v="NIT"/>
    <s v="899999061"/>
    <x v="71"/>
  </r>
  <r>
    <x v="24"/>
    <s v="RETENCION ICA COMERCIAL SERVICIOS DEMÁS ACTIVIDADES DE SERVICIOS"/>
    <n v="389641723"/>
    <n v="23088"/>
    <x v="299"/>
    <n v="2390040"/>
    <s v="0,966%"/>
    <s v="13-01-01-DT"/>
    <s v="41-04-00"/>
    <s v="389641723"/>
    <s v="1887423"/>
    <s v="Cédula de Ciudadanía"/>
    <s v="30204794"/>
    <s v="CLAUDIA ARDILA LUENGAS"/>
    <s v="NIT"/>
    <s v="899999061"/>
    <x v="71"/>
  </r>
  <r>
    <x v="24"/>
    <s v="RETENCION ICA COMERCIAL SERVICIOS DEMÁS ACTIVIDADES DE SERVICIOS"/>
    <n v="389642223"/>
    <n v="89398"/>
    <x v="313"/>
    <n v="8097620"/>
    <s v="1,104%"/>
    <s v="13-01-01-DT"/>
    <s v="41-04-00"/>
    <s v="389642223"/>
    <s v="1890023"/>
    <s v="Cédula de Ciudadanía"/>
    <s v="1019003534"/>
    <s v="DAVID VARGAS MEJIA"/>
    <s v="NIT"/>
    <s v="899999061"/>
    <x v="71"/>
  </r>
  <r>
    <x v="24"/>
    <s v="RETENCION ICA COMERCIAL SERVICIOS DEMÁS ACTIVIDADES DE SERVICIOS"/>
    <n v="390810523"/>
    <n v="32732"/>
    <x v="314"/>
    <n v="3388440"/>
    <s v="0,966%"/>
    <s v="13-01-01-DT"/>
    <s v="41-04-00"/>
    <s v="390810523"/>
    <s v="1893223"/>
    <s v="Cédula de Ciudadanía"/>
    <s v="1016048829"/>
    <s v="JULIO RIOS MARTINEZ"/>
    <s v="NIT"/>
    <s v="899999061"/>
    <x v="71"/>
  </r>
  <r>
    <x v="24"/>
    <s v="RETENCION ICA COMERCIAL SERVICIOS DEMÁS ACTIVIDADES DE SERVICIOS"/>
    <n v="389562723"/>
    <n v="6707"/>
    <x v="315"/>
    <n v="774448"/>
    <s v="0,866%"/>
    <s v="13-01-01-DT"/>
    <s v="41-04-00"/>
    <s v="389562723"/>
    <s v="1889623"/>
    <s v="Cédula de Ciudadanía"/>
    <s v="1014184078"/>
    <s v="DIANA MOZO MORALES"/>
    <s v="NIT"/>
    <s v="899999061"/>
    <x v="71"/>
  </r>
  <r>
    <x v="24"/>
    <s v="RETENCION ICA COMERCIAL SERVICIOS DEMÁS ACTIVIDADES DE SERVICIOS"/>
    <n v="390627623"/>
    <n v="57164"/>
    <x v="316"/>
    <n v="5917560"/>
    <s v="0,966%"/>
    <s v="13-01-01-DT"/>
    <s v="41-04-00"/>
    <s v="390627623"/>
    <s v="1890523"/>
    <s v="Cédula de Ciudadanía"/>
    <s v="80818618"/>
    <s v="WILIAM SABOGAL"/>
    <s v="NIT"/>
    <s v="899999061"/>
    <x v="71"/>
  </r>
  <r>
    <x v="24"/>
    <s v="RETENCION ICA COMERCIAL SERVICIOS DEMÁS ACTIVIDADES DE SERVICIOS"/>
    <n v="390765923"/>
    <n v="12256"/>
    <x v="317"/>
    <n v="1600000"/>
    <s v="0,766%"/>
    <s v="13-01-01-DT"/>
    <s v="41-04-00"/>
    <s v="390765923"/>
    <s v="1891423"/>
    <s v="Cédula de Ciudadanía"/>
    <s v="80218572"/>
    <s v="CARLOS GUERRERO BENITEZ"/>
    <s v="NIT"/>
    <s v="899999061"/>
    <x v="71"/>
  </r>
  <r>
    <x v="24"/>
    <s v="RETENCION ICA COMERCIAL SERVICIOS DEMÁS ACTIVIDADES DE SERVICIOS"/>
    <n v="390650723"/>
    <n v="76600"/>
    <x v="318"/>
    <n v="9999990"/>
    <s v="0,766%"/>
    <s v="13-01-01-DT"/>
    <s v="41-04-00"/>
    <s v="390650723"/>
    <s v="1906223"/>
    <s v="Cédula de Ciudadanía"/>
    <s v="80852848"/>
    <s v="jorge palomares garcia"/>
    <s v="NIT"/>
    <s v="899999061"/>
    <x v="71"/>
  </r>
  <r>
    <x v="24"/>
    <s v="RETENCION ICA COMERCIAL SERVICIOS DEMÁS ACTIVIDADES DE SERVICIOS"/>
    <n v="390800923"/>
    <n v="18308"/>
    <x v="319"/>
    <n v="2390040"/>
    <s v="0,766%"/>
    <s v="13-01-01-DT"/>
    <s v="41-04-00"/>
    <s v="390800923"/>
    <s v="1892823"/>
    <s v="Cédula de Ciudadanía"/>
    <s v="1018413318"/>
    <s v="LUZ ZAMBRANO AGUIRRE"/>
    <s v="NIT"/>
    <s v="899999061"/>
    <x v="71"/>
  </r>
  <r>
    <x v="24"/>
    <s v="RETENCION ICA COMERCIAL SERVICIOS DEMÁS ACTIVIDADES DE SERVICIOS"/>
    <n v="389642123"/>
    <n v="50780"/>
    <x v="320"/>
    <n v="6629190"/>
    <s v="0,766%"/>
    <s v="13-01-01-DT"/>
    <s v="41-04-00"/>
    <s v="389642123"/>
    <s v="1889923"/>
    <s v="Cédula de Ciudadanía"/>
    <s v="80804593"/>
    <s v="JUAN ROMERO TOBON"/>
    <s v="NIT"/>
    <s v="899999061"/>
    <x v="71"/>
  </r>
  <r>
    <x v="24"/>
    <s v="RETENCION ICA COMERCIAL SERVICIOS DEMÁS ACTIVIDADES DE SERVICIOS"/>
    <n v="389562223"/>
    <n v="25955"/>
    <x v="321"/>
    <n v="3388440"/>
    <s v="0,766%"/>
    <s v="13-01-01-DT"/>
    <s v="41-04-00"/>
    <s v="389562223"/>
    <s v="1888923"/>
    <s v="Cédula de Ciudadanía"/>
    <s v="39583276"/>
    <s v="LINA RODRIGUEZ LERMA"/>
    <s v="NIT"/>
    <s v="899999061"/>
    <x v="71"/>
  </r>
  <r>
    <x v="24"/>
    <s v="RETENCION ICA COMERCIAL SERVICIOS DEMÁS ACTIVIDADES DE SERVICIOS"/>
    <n v="389562123"/>
    <n v="37725"/>
    <x v="322"/>
    <n v="4924970"/>
    <s v="0,766%"/>
    <s v="13-01-01-DT"/>
    <s v="41-04-00"/>
    <s v="389562123"/>
    <s v="1888823"/>
    <s v="Cédula de Ciudadanía"/>
    <s v="1018419156"/>
    <s v="ANGELICA TOLOSA ZAPATA"/>
    <s v="NIT"/>
    <s v="899999061"/>
    <x v="71"/>
  </r>
  <r>
    <x v="24"/>
    <s v="RETENCION ICA COMERCIAL SERVICIOS DEMÁS ACTIVIDADES DE SERVICIOS"/>
    <n v="389562623"/>
    <n v="51275"/>
    <x v="323"/>
    <n v="5308010"/>
    <s v="0,966%"/>
    <s v="13-01-01-DT"/>
    <s v="41-04-00"/>
    <s v="389562623"/>
    <s v="1889523"/>
    <s v="Cédula de Ciudadanía"/>
    <s v="1082156125"/>
    <s v="JHON NAVARRO ROJAS"/>
    <s v="NIT"/>
    <s v="899999061"/>
    <x v="71"/>
  </r>
  <r>
    <x v="1"/>
    <s v="RETE-ICA-OTRAS CIUDADES-SERVICIOS"/>
    <n v="389561723"/>
    <n v="7214"/>
    <x v="324"/>
    <n v="3607040"/>
    <s v="0,200%"/>
    <s v="13-01-01-DT"/>
    <s v="41-04-00"/>
    <s v="389561723"/>
    <s v="1888623"/>
    <s v="Cédula de Ciudadanía"/>
    <s v="1063725316"/>
    <s v="ISAAC PETRO MORA"/>
    <s v="NIT"/>
    <s v="800096734"/>
    <x v="55"/>
  </r>
  <r>
    <x v="1"/>
    <s v="RETE-ICA-OTRAS CIUDADES-SERVICIOS"/>
    <n v="390210023"/>
    <n v="8575"/>
    <x v="325"/>
    <n v="4287720"/>
    <s v="0,200%"/>
    <s v="13-01-01-DT"/>
    <s v="41-04-00"/>
    <s v="390210023"/>
    <s v="1895423"/>
    <s v="Cédula de Ciudadanía"/>
    <s v="41960543"/>
    <s v="JOHANNA CASTILLO VALENCIA"/>
    <s v="NIT"/>
    <s v="891480030"/>
    <x v="60"/>
  </r>
  <r>
    <x v="1"/>
    <s v="RETE-ICA-OTRAS CIUDADES-SERVICIOS"/>
    <n v="390822023"/>
    <n v="37988"/>
    <x v="124"/>
    <n v="3798820"/>
    <s v="1,000%"/>
    <s v="13-01-01-DT"/>
    <s v="41-04-00"/>
    <s v="390822023"/>
    <s v="1894823"/>
    <s v="Cédula de Ciudadanía"/>
    <s v="7722089"/>
    <s v="ALVARO GALINDO MORALES"/>
    <s v="NIT"/>
    <s v="800102891"/>
    <x v="64"/>
  </r>
  <r>
    <x v="1"/>
    <s v="RETE-ICA-OTRAS CIUDADES-SERVICIOS"/>
    <n v="390787423"/>
    <n v="4774"/>
    <x v="326"/>
    <n v="2387010"/>
    <s v="0,200%"/>
    <s v="13-01-01-DT"/>
    <s v="41-04-00"/>
    <s v="390787423"/>
    <s v="1891823"/>
    <s v="Cédula de Ciudadanía"/>
    <s v="1077842058"/>
    <s v="LUDY JOVEN URRIAGO"/>
    <s v="NIT"/>
    <s v="891480030"/>
    <x v="60"/>
  </r>
  <r>
    <x v="1"/>
    <s v="RETE-ICA-OTRAS CIUDADES-SERVICIOS"/>
    <n v="390785723"/>
    <n v="14769"/>
    <x v="327"/>
    <n v="2109810"/>
    <s v="0,700%"/>
    <s v="13-01-01-DT"/>
    <s v="41-04-00"/>
    <s v="390785723"/>
    <s v="1905423"/>
    <s v="Cédula de Ciudadanía"/>
    <s v="1065122994"/>
    <s v="DUVIS SIERRA GARCIA"/>
    <s v="NIT"/>
    <s v="891780009"/>
    <x v="75"/>
  </r>
  <r>
    <x v="1"/>
    <s v="RETE-ICA-OTRAS CIUDADES-SERVICIOS"/>
    <n v="389686223"/>
    <n v="6827"/>
    <x v="328"/>
    <n v="3413610"/>
    <s v="0,200%"/>
    <s v="13-01-01-DT"/>
    <s v="41-04-00"/>
    <s v="389686223"/>
    <s v="1887723"/>
    <s v="Cédula de Ciudadanía"/>
    <s v="1090338765"/>
    <s v="CLAUDIA CHIQUITO BEDOYA"/>
    <s v="NIT"/>
    <s v="891480030"/>
    <x v="60"/>
  </r>
  <r>
    <x v="1"/>
    <s v="RETE-ICA-OTRAS CIUDADES-SERVICIOS"/>
    <n v="390639223"/>
    <n v="7598"/>
    <x v="329"/>
    <n v="3798820"/>
    <s v="0,200%"/>
    <s v="13-01-01-DT"/>
    <s v="41-04-00"/>
    <s v="390639223"/>
    <s v="1906123"/>
    <s v="Cédula de Ciudadanía"/>
    <s v="18523302"/>
    <s v="CHRISTIAN CASTAÑO PINEDA"/>
    <s v="NIT"/>
    <s v="891480030"/>
    <x v="60"/>
  </r>
  <r>
    <x v="1"/>
    <s v="RETE-ICA-OTRAS CIUDADES-SERVICIOS"/>
    <n v="390501223"/>
    <n v="10330"/>
    <x v="330"/>
    <n v="5165080"/>
    <s v="0,200%"/>
    <s v="13-01-01-DT"/>
    <s v="41-04-00"/>
    <s v="390501223"/>
    <s v="1905023"/>
    <s v="Cédula de Ciudadanía"/>
    <s v="1067878617"/>
    <s v="EMIRO TEHERAN SICILIANI"/>
    <s v="NIT"/>
    <s v="800096734"/>
    <x v="55"/>
  </r>
  <r>
    <x v="1"/>
    <s v="RETE-ICA-OTRAS CIUDADES-SERVICIOS"/>
    <n v="390610623"/>
    <n v="42877"/>
    <x v="112"/>
    <n v="4287720"/>
    <s v="1,000%"/>
    <s v="13-01-01-DT"/>
    <s v="41-04-00"/>
    <s v="390610623"/>
    <s v="1895323"/>
    <s v="Cédula de Ciudadanía"/>
    <s v="30332744"/>
    <s v="GABRIELA MORENO MASSEY"/>
    <s v="NIT"/>
    <s v="800102891"/>
    <x v="64"/>
  </r>
  <r>
    <x v="1"/>
    <s v="RETE-ICA-OTRAS CIUDADES-SERVICIOS"/>
    <n v="390572923"/>
    <n v="37988"/>
    <x v="124"/>
    <n v="3798820"/>
    <s v="1,000%"/>
    <s v="13-01-01-DT"/>
    <s v="41-04-00"/>
    <s v="390572923"/>
    <s v="1895223"/>
    <s v="Cédula de Ciudadanía"/>
    <s v="18123443"/>
    <s v="PERMENIDES ROJAS ACOSTA"/>
    <s v="NIT"/>
    <s v="800102891"/>
    <x v="64"/>
  </r>
  <r>
    <x v="1"/>
    <s v="RETE-ICA-OTRAS CIUDADES-SERVICIOS"/>
    <n v="390538923"/>
    <n v="7598"/>
    <x v="329"/>
    <n v="3798820"/>
    <s v="0,200%"/>
    <s v="13-01-01-DT"/>
    <s v="41-04-00"/>
    <s v="390538923"/>
    <s v="1904923"/>
    <s v="Cédula de Ciudadanía"/>
    <s v="1094887232"/>
    <s v="VIVIANA CASTAÑO MARTINEZ"/>
    <s v="NIT"/>
    <s v="891480030"/>
    <x v="60"/>
  </r>
  <r>
    <x v="1"/>
    <s v="RETE-ICA-OTRAS CIUDADES-SERVICIOS"/>
    <n v="389675723"/>
    <n v="37988"/>
    <x v="124"/>
    <n v="3798820"/>
    <s v="1,000%"/>
    <s v="13-01-01-DT"/>
    <s v="41-04-00"/>
    <s v="389675723"/>
    <s v="1887523"/>
    <s v="Cédula de Ciudadanía"/>
    <s v="69027104"/>
    <s v="CRISTINA DELGADO ALVARADO"/>
    <s v="NIT"/>
    <s v="800102891"/>
    <x v="64"/>
  </r>
  <r>
    <x v="1"/>
    <s v="RETE-ICA-OTRAS CIUDADES-SERVICIOS"/>
    <n v="390713123"/>
    <n v="21098"/>
    <x v="331"/>
    <n v="2109810"/>
    <s v="1,000%"/>
    <s v="13-01-01-DT"/>
    <s v="41-04-00"/>
    <s v="390713123"/>
    <s v="1904723"/>
    <s v="Cédula de Ciudadanía"/>
    <s v="42546703"/>
    <s v="DORIS LOPEZ MEDINA"/>
    <s v="NIT"/>
    <s v="892099105"/>
    <x v="63"/>
  </r>
  <r>
    <x v="22"/>
    <s v="RETEFUENTE - RENTAS DE TRABAJO"/>
    <n v="391960423"/>
    <n v="281717"/>
    <x v="332"/>
    <n v="5513061"/>
    <s v="5,110%"/>
    <s v="13-01-01-DT"/>
    <s v="41-04-00"/>
    <s v="391960423"/>
    <s v="1892623"/>
    <s v="Cédula de Ciudadanía"/>
    <s v="52960579"/>
    <s v="YANETH GIRALDO CAMARGO"/>
    <s v="NIT"/>
    <s v="800197268"/>
    <x v="25"/>
  </r>
  <r>
    <x v="22"/>
    <s v="RETEFUENTE - RENTAS DE TRABAJO"/>
    <n v="392597423"/>
    <n v="140157"/>
    <x v="333"/>
    <n v="4767255"/>
    <s v="2,940%"/>
    <s v="13-01-01-DT"/>
    <s v="41-04-00"/>
    <s v="392597423"/>
    <s v="1923123"/>
    <s v="Cédula de Ciudadanía"/>
    <s v="1019055141"/>
    <s v="CAMILO LEON ROMERO"/>
    <s v="NIT"/>
    <s v="800197268"/>
    <x v="25"/>
  </r>
  <r>
    <x v="22"/>
    <s v="RETEFUENTE - RENTAS DE TRABAJO"/>
    <n v="391892023"/>
    <n v="204094"/>
    <x v="334"/>
    <n v="5102348"/>
    <s v="4,000%"/>
    <s v="13-01-01-DT"/>
    <s v="41-04-00"/>
    <s v="391892023"/>
    <s v="1894523"/>
    <s v="Cédula de Ciudadanía"/>
    <s v="1015392895"/>
    <s v="DIEGO SALAMANCA RODRIGUEZ"/>
    <s v="NIT"/>
    <s v="800197268"/>
    <x v="25"/>
  </r>
  <r>
    <x v="22"/>
    <s v="RETEFUENTE - RENTAS DE TRABAJO"/>
    <n v="393089223"/>
    <n v="218623"/>
    <x v="335"/>
    <n v="5180633"/>
    <s v="4,220%"/>
    <s v="13-01-01-DT"/>
    <s v="41-04-00"/>
    <s v="393089223"/>
    <s v="1912223"/>
    <s v="Cédula de Ciudadanía"/>
    <s v="52919199"/>
    <s v="LINA GAFARO PEREZ"/>
    <s v="NIT"/>
    <s v="800197268"/>
    <x v="25"/>
  </r>
  <r>
    <x v="22"/>
    <s v="RETEFUENTE - RENTAS DE TRABAJO"/>
    <n v="392622323"/>
    <n v="24959"/>
    <x v="336"/>
    <n v="4159862"/>
    <s v="0,600%"/>
    <s v="13-01-01-DT"/>
    <s v="41-04-00"/>
    <s v="392622323"/>
    <s v="1916923"/>
    <s v="Cédula de Ciudadanía"/>
    <s v="1088334094"/>
    <s v="BRAYAN PEREA HURTADO"/>
    <s v="NIT"/>
    <s v="800197268"/>
    <x v="25"/>
  </r>
  <r>
    <x v="22"/>
    <s v="RETEFUENTE - RENTAS DE TRABAJO"/>
    <n v="391777523"/>
    <n v="3237"/>
    <x v="337"/>
    <n v="4045943"/>
    <s v="0,080%"/>
    <s v="13-01-01-DT"/>
    <s v="41-04-00"/>
    <s v="391777523"/>
    <s v="1894323"/>
    <s v="Cédula de Ciudadanía"/>
    <s v="1094945031"/>
    <s v="MICHEL VELEZ ROSERO"/>
    <s v="NIT"/>
    <s v="800197268"/>
    <x v="25"/>
  </r>
  <r>
    <x v="22"/>
    <s v="RETEFUENTE - RENTAS DE TRABAJO"/>
    <n v="392920223"/>
    <n v="118160"/>
    <x v="338"/>
    <n v="4651986"/>
    <s v="2,540%"/>
    <s v="13-01-01-DT"/>
    <s v="41-04-00"/>
    <s v="392920223"/>
    <s v="1916723"/>
    <s v="Cédula de Ciudadanía"/>
    <s v="24437730"/>
    <s v="SANDRA SEGURA SIERRA"/>
    <s v="NIT"/>
    <s v="800197268"/>
    <x v="25"/>
  </r>
  <r>
    <x v="22"/>
    <s v="RETEFUENTE - RENTAS DE TRABAJO"/>
    <n v="392919823"/>
    <n v="27984"/>
    <x v="339"/>
    <n v="4176683"/>
    <s v="0,670%"/>
    <s v="13-01-01-DT"/>
    <s v="41-04-00"/>
    <s v="392919823"/>
    <s v="1909823"/>
    <s v="Cédula de Ciudadanía"/>
    <s v="1072425120"/>
    <s v="DIEGO DUARTE RUIZ"/>
    <s v="NIT"/>
    <s v="800197268"/>
    <x v="25"/>
  </r>
  <r>
    <x v="22"/>
    <s v="RETEFUENTE - RENTAS DE TRABAJO"/>
    <n v="393087823"/>
    <n v="167461"/>
    <x v="161"/>
    <n v="4910873"/>
    <s v="3,410%"/>
    <s v="13-01-01-DT"/>
    <s v="41-04-00"/>
    <s v="393087823"/>
    <s v="1908223"/>
    <s v="Cédula de Ciudadanía"/>
    <s v="1032435642"/>
    <s v="DIANA RAMIREZ BARRERA"/>
    <s v="NIT"/>
    <s v="800197268"/>
    <x v="25"/>
  </r>
  <r>
    <x v="22"/>
    <s v="RETEFUENTE - RENTAS DE TRABAJO"/>
    <n v="392899023"/>
    <n v="160294"/>
    <x v="340"/>
    <n v="4872143"/>
    <s v="3,290%"/>
    <s v="13-01-01-DT"/>
    <s v="41-04-00"/>
    <s v="392899023"/>
    <s v="1917623"/>
    <s v="Cédula de Ciudadanía"/>
    <s v="1030588313"/>
    <s v="GLORIA FERNANDEZ GUTIERREZ"/>
    <s v="NIT"/>
    <s v="800197268"/>
    <x v="25"/>
  </r>
  <r>
    <x v="22"/>
    <s v="RETEFUENTE - RENTAS DE TRABAJO"/>
    <n v="392909223"/>
    <n v="136760"/>
    <x v="341"/>
    <n v="4748625"/>
    <s v="2,880%"/>
    <s v="13-01-01-DT"/>
    <s v="41-04-00"/>
    <s v="392909223"/>
    <s v="1910123"/>
    <s v="Cédula de Ciudadanía"/>
    <s v="79567074"/>
    <s v="ALFONSO COMBARIZA SERJE"/>
    <s v="NIT"/>
    <s v="800197268"/>
    <x v="25"/>
  </r>
  <r>
    <x v="22"/>
    <s v="RETEFUENTE - RENTAS DE TRABAJO"/>
    <n v="392596323"/>
    <n v="77668"/>
    <x v="342"/>
    <n v="4438170"/>
    <s v="1,750%"/>
    <s v="13-01-01-DT"/>
    <s v="41-04-00"/>
    <s v="392596323"/>
    <s v="1903323"/>
    <s v="Cédula de Ciudadanía"/>
    <s v="1022944211"/>
    <s v="CHRISTIAN GELVEZ TORRES"/>
    <s v="NIT"/>
    <s v="800197268"/>
    <x v="25"/>
  </r>
  <r>
    <x v="22"/>
    <s v="RETEFUENTE - RENTAS DE TRABAJO"/>
    <n v="391888823"/>
    <n v="388078"/>
    <x v="290"/>
    <n v="6073215"/>
    <s v="6,390%"/>
    <s v="13-01-01-DT"/>
    <s v="41-04-00"/>
    <s v="391888823"/>
    <s v="1924123"/>
    <s v="Cédula de Ciudadanía"/>
    <s v="51982300"/>
    <s v="MARTHA CABRERA PUENTES"/>
    <s v="NIT"/>
    <s v="800197268"/>
    <x v="25"/>
  </r>
  <r>
    <x v="22"/>
    <s v="RETEFUENTE - RENTAS DE TRABAJO"/>
    <n v="393090423"/>
    <n v="600504"/>
    <x v="343"/>
    <n v="6990733"/>
    <s v="8,590%"/>
    <s v="13-01-01-DT"/>
    <s v="41-04-00"/>
    <s v="393090423"/>
    <s v="1913123"/>
    <s v="Cédula de Ciudadanía"/>
    <s v="1010173086"/>
    <s v="JOSE BECERRA OSORIO"/>
    <s v="NIT"/>
    <s v="800197268"/>
    <x v="25"/>
  </r>
  <r>
    <x v="22"/>
    <s v="RETEFUENTE - RENTAS DE TRABAJO"/>
    <n v="391640423"/>
    <n v="77668"/>
    <x v="342"/>
    <n v="4438170"/>
    <s v="1,750%"/>
    <s v="13-01-01-DT"/>
    <s v="41-04-00"/>
    <s v="391640423"/>
    <s v="1913723"/>
    <s v="Cédula de Ciudadanía"/>
    <s v="1030609569"/>
    <s v="OSCAR PALACIO RODRIGUEZ"/>
    <s v="NIT"/>
    <s v="800197268"/>
    <x v="25"/>
  </r>
  <r>
    <x v="22"/>
    <s v="RETEFUENTE - RENTAS DE TRABAJO"/>
    <n v="391645823"/>
    <n v="77668"/>
    <x v="342"/>
    <n v="4438170"/>
    <s v="1,750%"/>
    <s v="13-01-01-DT"/>
    <s v="41-04-00"/>
    <s v="391645823"/>
    <s v="1913923"/>
    <s v="Cédula de Ciudadanía"/>
    <s v="74083616"/>
    <s v="FABIO BALLESTEROS"/>
    <s v="NIT"/>
    <s v="800197268"/>
    <x v="25"/>
  </r>
  <r>
    <x v="22"/>
    <s v="RETEFUENTE - RENTAS DE TRABAJO"/>
    <n v="391801723"/>
    <n v="361229"/>
    <x v="344"/>
    <n v="5931509"/>
    <s v="6,090%"/>
    <s v="13-01-01-DT"/>
    <s v="41-04-00"/>
    <s v="391801723"/>
    <s v="1890823"/>
    <s v="Cédula de Ciudadanía"/>
    <s v="80767794"/>
    <s v="JAVIER TELLEZ MENDEZ"/>
    <s v="NIT"/>
    <s v="800197268"/>
    <x v="25"/>
  </r>
  <r>
    <x v="22"/>
    <s v="RETEFUENTE - RENTAS DE TRABAJO"/>
    <n v="391893923"/>
    <n v="59034"/>
    <x v="345"/>
    <n v="4340723"/>
    <s v="1,360%"/>
    <s v="13-01-01-DT"/>
    <s v="41-04-00"/>
    <s v="391893923"/>
    <s v="1914723"/>
    <s v="Cédula de Ciudadanía"/>
    <s v="1026299435"/>
    <s v="CARLOS TISOY JACANAMIJOY"/>
    <s v="NIT"/>
    <s v="800197268"/>
    <x v="25"/>
  </r>
  <r>
    <x v="22"/>
    <s v="RETEFUENTE - RENTAS DE TRABAJO"/>
    <n v="391893223"/>
    <n v="47032"/>
    <x v="346"/>
    <n v="4275630"/>
    <s v="1,100%"/>
    <s v="13-01-01-DT"/>
    <s v="41-04-00"/>
    <s v="391893223"/>
    <s v="1913623"/>
    <s v="Cédula de Ciudadanía"/>
    <s v="1012360555"/>
    <s v="AMPARO PEÑA BLANCO"/>
    <s v="NIT"/>
    <s v="800197268"/>
    <x v="25"/>
  </r>
  <r>
    <x v="22"/>
    <s v="RETEFUENTE - RENTAS DE TRABAJO"/>
    <n v="392050823"/>
    <n v="868976"/>
    <x v="347"/>
    <n v="7950378"/>
    <s v="10,930%"/>
    <s v="13-01-01-DT"/>
    <s v="41-04-00"/>
    <s v="392050823"/>
    <s v="1915923"/>
    <s v="Cédula de Ciudadanía"/>
    <s v="1053823335"/>
    <s v="ESTEFANIA MARTINEZ MARIN"/>
    <s v="NIT"/>
    <s v="800197268"/>
    <x v="25"/>
  </r>
  <r>
    <x v="22"/>
    <s v="RETEFUENTE - RENTAS DE TRABAJO"/>
    <n v="393089123"/>
    <n v="114401"/>
    <x v="348"/>
    <n v="4631639"/>
    <s v="2,470%"/>
    <s v="13-01-01-DT"/>
    <s v="41-04-00"/>
    <s v="393089123"/>
    <s v="1912123"/>
    <s v="Cédula de Ciudadanía"/>
    <s v="79649746"/>
    <s v="BASCO RICAURTE GUERRA"/>
    <s v="NIT"/>
    <s v="800197268"/>
    <x v="25"/>
  </r>
  <r>
    <x v="22"/>
    <s v="RETEFUENTE - RENTAS DE TRABAJO"/>
    <n v="392495423"/>
    <n v="206797"/>
    <x v="349"/>
    <n v="5118740"/>
    <s v="4,040%"/>
    <s v="13-01-01-DT"/>
    <s v="41-04-00"/>
    <s v="392495423"/>
    <s v="1919823"/>
    <s v="Cédula de Ciudadanía"/>
    <s v="1032357722"/>
    <s v="JUAN CARDENAS URIBE"/>
    <s v="NIT"/>
    <s v="800197268"/>
    <x v="25"/>
  </r>
  <r>
    <x v="22"/>
    <s v="RETEFUENTE - RENTAS DE TRABAJO"/>
    <n v="391892123"/>
    <n v="100753"/>
    <x v="350"/>
    <n v="4558955"/>
    <s v="2,210%"/>
    <s v="13-01-01-DT"/>
    <s v="41-04-00"/>
    <s v="391892123"/>
    <s v="1903823"/>
    <s v="Cédula de Ciudadanía"/>
    <s v="79596209"/>
    <s v="FABIO MESA SANABRIA"/>
    <s v="NIT"/>
    <s v="800197268"/>
    <x v="25"/>
  </r>
  <r>
    <x v="22"/>
    <s v="RETEFUENTE - RENTAS DE TRABAJO"/>
    <n v="391892523"/>
    <n v="403"/>
    <x v="351"/>
    <n v="4031972"/>
    <s v="0,010%"/>
    <s v="13-01-01-DT"/>
    <s v="41-04-00"/>
    <s v="391892523"/>
    <s v="1905623"/>
    <s v="Cédula de Ciudadanía"/>
    <s v="1129488446"/>
    <s v="CINDY BALLESTAS CORONADO"/>
    <s v="NIT"/>
    <s v="800197268"/>
    <x v="25"/>
  </r>
  <r>
    <x v="22"/>
    <s v="RETEFUENTE - RENTAS DE TRABAJO"/>
    <n v="392906423"/>
    <n v="152678"/>
    <x v="352"/>
    <n v="4831583"/>
    <s v="3,160%"/>
    <s v="13-01-01-DT"/>
    <s v="41-04-00"/>
    <s v="392906423"/>
    <s v="1904023"/>
    <s v="Cédula de Ciudadanía"/>
    <s v="79040014"/>
    <s v="JAIME GONZALEZ ACERO"/>
    <s v="NIT"/>
    <s v="800197268"/>
    <x v="25"/>
  </r>
  <r>
    <x v="22"/>
    <s v="RETEFUENTE - RENTAS DE TRABAJO"/>
    <n v="391893023"/>
    <n v="212628"/>
    <x v="353"/>
    <n v="5148383"/>
    <s v="4,130%"/>
    <s v="13-01-01-DT"/>
    <s v="41-04-00"/>
    <s v="391893023"/>
    <s v="1911023"/>
    <s v="Cédula de Ciudadanía"/>
    <s v="10009763"/>
    <s v="EDWIN HERRERA BARTOLO"/>
    <s v="NIT"/>
    <s v="800197268"/>
    <x v="25"/>
  </r>
  <r>
    <x v="22"/>
    <s v="RETEFUENTE - RENTAS DE TRABAJO"/>
    <n v="392908823"/>
    <n v="33646"/>
    <x v="354"/>
    <n v="4205700"/>
    <s v="0,800%"/>
    <s v="13-01-01-DT"/>
    <s v="41-04-00"/>
    <s v="392908823"/>
    <s v="1907923"/>
    <s v="Cédula de Ciudadanía"/>
    <s v="1090383543"/>
    <s v="JESSICA GRANADOS MALDONADO"/>
    <s v="NIT"/>
    <s v="800197268"/>
    <x v="25"/>
  </r>
  <r>
    <x v="22"/>
    <s v="RETEFUENTE - RENTAS DE TRABAJO"/>
    <n v="391893623"/>
    <n v="249426"/>
    <x v="355"/>
    <n v="5341035"/>
    <s v="4,670%"/>
    <s v="13-01-01-DT"/>
    <s v="41-04-00"/>
    <s v="391893623"/>
    <s v="1914323"/>
    <s v="Cédula de Ciudadanía"/>
    <s v="1004616723"/>
    <s v="VICKY CORTES CASTILLO"/>
    <s v="NIT"/>
    <s v="800197268"/>
    <x v="25"/>
  </r>
  <r>
    <x v="22"/>
    <s v="RETEFUENTE - RENTAS DE TRABAJO"/>
    <n v="392598123"/>
    <n v="428825"/>
    <x v="356"/>
    <n v="6287756"/>
    <s v="6,820%"/>
    <s v="13-01-01-DT"/>
    <s v="41-04-00"/>
    <s v="392598123"/>
    <s v="1927423"/>
    <s v="Cédula de Ciudadanía"/>
    <s v="1077420503"/>
    <s v="LEONARDO ROSERO CORDOBA"/>
    <s v="NIT"/>
    <s v="800197268"/>
    <x v="25"/>
  </r>
  <r>
    <x v="22"/>
    <s v="RETEFUENTE - RENTAS DE TRABAJO"/>
    <n v="392908123"/>
    <n v="139555"/>
    <x v="357"/>
    <n v="4762986"/>
    <s v="2,930%"/>
    <s v="13-01-01-DT"/>
    <s v="41-04-00"/>
    <s v="392908123"/>
    <s v="1907323"/>
    <s v="Cédula de Ciudadanía"/>
    <s v="30231028"/>
    <s v="ELSA PATIÑO GRISALES"/>
    <s v="NIT"/>
    <s v="800197268"/>
    <x v="25"/>
  </r>
  <r>
    <x v="22"/>
    <s v="RETEFUENTE - RENTAS DE TRABAJO"/>
    <n v="391892423"/>
    <n v="190718"/>
    <x v="358"/>
    <n v="5032125"/>
    <s v="3,790%"/>
    <s v="13-01-01-DT"/>
    <s v="41-04-00"/>
    <s v="391892423"/>
    <s v="1904123"/>
    <s v="Cédula de Ciudadanía"/>
    <s v="85467984"/>
    <s v="ALEXANDER HERNANDEZ MATURANA"/>
    <s v="NIT"/>
    <s v="800197268"/>
    <x v="25"/>
  </r>
  <r>
    <x v="22"/>
    <s v="RETEFUENTE - RENTAS DE TRABAJO"/>
    <n v="391803123"/>
    <n v="742499"/>
    <x v="284"/>
    <n v="7499993"/>
    <s v="9,900%"/>
    <s v="13-01-01-DT"/>
    <s v="41-04-00"/>
    <s v="391803123"/>
    <s v="1909423"/>
    <s v="Cédula de Ciudadanía"/>
    <s v="52989061"/>
    <s v="DIANA ACOSTA ESCALANTE"/>
    <s v="NIT"/>
    <s v="800197268"/>
    <x v="25"/>
  </r>
  <r>
    <x v="22"/>
    <s v="RETEFUENTE - RENTAS DE TRABAJO"/>
    <n v="393086123"/>
    <n v="300070"/>
    <x v="359"/>
    <n v="5608778"/>
    <s v="5,350%"/>
    <s v="13-01-01-DT"/>
    <s v="41-04-00"/>
    <s v="393086123"/>
    <s v="1904623"/>
    <s v="Cédula de Ciudadanía"/>
    <s v="1110491736"/>
    <s v="JUAN DIMEY MANRIQUE"/>
    <s v="NIT"/>
    <s v="800197268"/>
    <x v="25"/>
  </r>
  <r>
    <x v="22"/>
    <s v="RETEFUENTE - RENTAS DE TRABAJO"/>
    <n v="393087423"/>
    <n v="469800"/>
    <x v="360"/>
    <n v="6525000"/>
    <s v="7,200%"/>
    <s v="13-01-01-DT"/>
    <s v="41-04-00"/>
    <s v="393087423"/>
    <s v="1907823"/>
    <s v="Cédula de Ciudadanía"/>
    <s v="93300229"/>
    <s v="WILSON PRIETO CASTELLANOS"/>
    <s v="NIT"/>
    <s v="800197268"/>
    <x v="25"/>
  </r>
  <r>
    <x v="22"/>
    <s v="RETEFUENTE - RENTAS DE TRABAJO"/>
    <n v="392920723"/>
    <n v="77190"/>
    <x v="361"/>
    <n v="4436223"/>
    <s v="1,740%"/>
    <s v="13-01-01-DT"/>
    <s v="41-04-00"/>
    <s v="392920723"/>
    <s v="1918523"/>
    <s v="Cédula de Ciudadanía"/>
    <s v="1093767070"/>
    <s v="CARLOS LEON SAJONERO"/>
    <s v="NIT"/>
    <s v="800197268"/>
    <x v="25"/>
  </r>
  <r>
    <x v="22"/>
    <s v="RETEFUENTE - RENTAS DE TRABAJO"/>
    <n v="393085123"/>
    <n v="441532"/>
    <x v="362"/>
    <n v="6352976"/>
    <s v="6,950%"/>
    <s v="13-01-01-DT"/>
    <s v="41-04-00"/>
    <s v="393085123"/>
    <s v="1903423"/>
    <s v="Cédula de Extranjería"/>
    <s v="235880"/>
    <s v="TATIANA PETROVA"/>
    <s v="NIT"/>
    <s v="800197268"/>
    <x v="25"/>
  </r>
  <r>
    <x v="22"/>
    <s v="RETEFUENTE - RENTAS DE TRABAJO"/>
    <n v="392921223"/>
    <n v="249458"/>
    <x v="363"/>
    <n v="5341703"/>
    <s v="4,670%"/>
    <s v="13-01-01-DT"/>
    <s v="41-04-00"/>
    <s v="392921223"/>
    <s v="1922523"/>
    <s v="Cédula de Ciudadanía"/>
    <s v="71763178"/>
    <s v="CESAR TAPIAS HERNANDEZ"/>
    <s v="NIT"/>
    <s v="800197268"/>
    <x v="25"/>
  </r>
  <r>
    <x v="22"/>
    <s v="RETEFUENTE - RENTAS DE TRABAJO"/>
    <n v="392036923"/>
    <n v="368127"/>
    <x v="364"/>
    <n v="5966400"/>
    <s v="6,170%"/>
    <s v="13-01-01-DT"/>
    <s v="41-04-00"/>
    <s v="392036923"/>
    <s v="1911923"/>
    <s v="Cédula de Ciudadanía"/>
    <s v="1032435307"/>
    <s v="DEISY MEJIA FLORIAN"/>
    <s v="NIT"/>
    <s v="800197268"/>
    <x v="25"/>
  </r>
  <r>
    <x v="22"/>
    <s v="RETEFUENTE - RENTAS DE TRABAJO"/>
    <n v="392454723"/>
    <n v="61349"/>
    <x v="365"/>
    <n v="4350998"/>
    <s v="1,410%"/>
    <s v="13-01-01-DT"/>
    <s v="41-04-00"/>
    <s v="392454723"/>
    <s v="1920223"/>
    <s v="Cédula de Ciudadanía"/>
    <s v="1003965065"/>
    <s v="GLORIANA GUERRERO CUESTA"/>
    <s v="NIT"/>
    <s v="800197268"/>
    <x v="25"/>
  </r>
  <r>
    <x v="22"/>
    <s v="RETEFUENTE - RENTAS DE TRABAJO"/>
    <n v="391802223"/>
    <n v="246013"/>
    <x v="366"/>
    <n v="5324951"/>
    <s v="4,620%"/>
    <s v="13-01-01-DT"/>
    <s v="41-04-00"/>
    <s v="391802223"/>
    <s v="1891923"/>
    <s v="Cédula de Ciudadanía"/>
    <s v="1010173224"/>
    <s v="MONICA RIOS GARCIA"/>
    <s v="NIT"/>
    <s v="800197268"/>
    <x v="25"/>
  </r>
  <r>
    <x v="22"/>
    <s v="RETEFUENTE - RENTAS DE TRABAJO"/>
    <n v="392597623"/>
    <n v="72799"/>
    <x v="367"/>
    <n v="4412070"/>
    <s v="1,650%"/>
    <s v="13-01-01-DT"/>
    <s v="41-04-00"/>
    <s v="392597623"/>
    <s v="1923623"/>
    <s v="Cédula de Ciudadanía"/>
    <s v="42076873"/>
    <s v="NORMA BERMUDEZ GOMEZ"/>
    <s v="NIT"/>
    <s v="800197268"/>
    <x v="25"/>
  </r>
  <r>
    <x v="22"/>
    <s v="RETEFUENTE - RENTAS DE TRABAJO"/>
    <n v="393088823"/>
    <n v="229307"/>
    <x v="368"/>
    <n v="5235322"/>
    <s v="4,380%"/>
    <s v="13-01-01-DT"/>
    <s v="41-04-00"/>
    <s v="393088823"/>
    <s v="1912023"/>
    <s v="Cédula de Ciudadanía"/>
    <s v="79909422"/>
    <s v="HUGO CAMACHO VERA"/>
    <s v="NIT"/>
    <s v="800197268"/>
    <x v="25"/>
  </r>
  <r>
    <x v="22"/>
    <s v="RETEFUENTE - RENTAS DE TRABAJO"/>
    <n v="392907023"/>
    <n v="4459"/>
    <x v="369"/>
    <n v="4053584"/>
    <s v="0,110%"/>
    <s v="13-01-01-DT"/>
    <s v="41-04-00"/>
    <s v="392907023"/>
    <s v="1906623"/>
    <s v="Cédula de Ciudadanía"/>
    <s v="1030627553"/>
    <s v="ALISON GONZALEZ FRACICA"/>
    <s v="NIT"/>
    <s v="800197268"/>
    <x v="25"/>
  </r>
  <r>
    <x v="22"/>
    <s v="RETEFUENTE - RENTAS DE TRABAJO"/>
    <n v="392597023"/>
    <n v="239642"/>
    <x v="370"/>
    <n v="5290100"/>
    <s v="4,530%"/>
    <s v="13-01-01-DT"/>
    <s v="41-04-00"/>
    <s v="392597023"/>
    <s v="1915523"/>
    <s v="Cédula de Ciudadanía"/>
    <s v="79868250"/>
    <s v="ROMMEY RUIZ RIVERA"/>
    <s v="NIT"/>
    <s v="800197268"/>
    <x v="25"/>
  </r>
  <r>
    <x v="22"/>
    <s v="RETEFUENTE - RENTAS DE TRABAJO"/>
    <n v="392921023"/>
    <n v="77668"/>
    <x v="342"/>
    <n v="4438170"/>
    <s v="1,750%"/>
    <s v="13-01-01-DT"/>
    <s v="41-04-00"/>
    <s v="392921023"/>
    <s v="1922423"/>
    <s v="Cédula de Ciudadanía"/>
    <s v="80201794"/>
    <s v="RICARDO PARDO CARRASCO"/>
    <s v="NIT"/>
    <s v="800197268"/>
    <x v="25"/>
  </r>
  <r>
    <x v="22"/>
    <s v="RETEFUENTE - RENTAS DE TRABAJO"/>
    <n v="393088123"/>
    <n v="156796"/>
    <x v="371"/>
    <n v="4854362"/>
    <s v="3,230%"/>
    <s v="13-01-01-DT"/>
    <s v="41-04-00"/>
    <s v="393088123"/>
    <s v="1908423"/>
    <s v="Cédula de Ciudadanía"/>
    <s v="1019083369"/>
    <s v="JORDY PUENTES BELTRAN"/>
    <s v="NIT"/>
    <s v="800197268"/>
    <x v="25"/>
  </r>
  <r>
    <x v="22"/>
    <s v="RETEFUENTE - RENTAS DE TRABAJO"/>
    <n v="392909423"/>
    <n v="331404"/>
    <x v="372"/>
    <n v="5773590"/>
    <s v="5,740%"/>
    <s v="13-01-01-DT"/>
    <s v="41-04-00"/>
    <s v="392909423"/>
    <s v="1910223"/>
    <s v="Cédula de Ciudadanía"/>
    <s v="80067836"/>
    <s v="DANIEL CORREA RODRIGUEZ"/>
    <s v="NIT"/>
    <s v="800197268"/>
    <x v="25"/>
  </r>
  <r>
    <x v="22"/>
    <s v="RETEFUENTE - RENTAS DE TRABAJO"/>
    <n v="392040623"/>
    <n v="240367"/>
    <x v="373"/>
    <n v="5294435"/>
    <s v="4,540%"/>
    <s v="13-01-01-DT"/>
    <s v="41-04-00"/>
    <s v="392040623"/>
    <s v="1916223"/>
    <s v="Cédula de Ciudadanía"/>
    <s v="19601269"/>
    <s v="ZADOC CASTRILLON HOYOS"/>
    <s v="NIT"/>
    <s v="800197268"/>
    <x v="25"/>
  </r>
  <r>
    <x v="22"/>
    <s v="RETEFUENTE - RENTAS DE TRABAJO"/>
    <n v="392908923"/>
    <n v="65148"/>
    <x v="374"/>
    <n v="4372335"/>
    <s v="1,490%"/>
    <s v="13-01-01-DT"/>
    <s v="41-04-00"/>
    <s v="392908923"/>
    <s v="1908023"/>
    <s v="Cédula de Ciudadanía"/>
    <s v="1032459599"/>
    <s v="MAYRA PRECIADO BUSTOS"/>
    <s v="NIT"/>
    <s v="800197268"/>
    <x v="25"/>
  </r>
  <r>
    <x v="22"/>
    <s v="RETEFUENTE - RENTAS DE TRABAJO"/>
    <n v="392920923"/>
    <n v="245921"/>
    <x v="375"/>
    <n v="5322975"/>
    <s v="4,620%"/>
    <s v="13-01-01-DT"/>
    <s v="41-04-00"/>
    <s v="392920923"/>
    <s v="1918823"/>
    <s v="Cédula de Ciudadanía"/>
    <s v="1030539099"/>
    <s v="CRISTIAN ANGULO ESCOBAR"/>
    <s v="NIT"/>
    <s v="800197268"/>
    <x v="25"/>
  </r>
  <r>
    <x v="22"/>
    <s v="RETEFUENTE - RENTAS DE TRABAJO"/>
    <n v="392526823"/>
    <n v="34974"/>
    <x v="376"/>
    <n v="4213680"/>
    <s v="0,830%"/>
    <s v="13-01-01-DT"/>
    <s v="41-04-00"/>
    <s v="392526823"/>
    <s v="1924023"/>
    <s v="Cédula de Ciudadanía"/>
    <s v="1032371466"/>
    <s v="CRISTIAN SANDOVAL PUENTES"/>
    <s v="NIT"/>
    <s v="800197268"/>
    <x v="25"/>
  </r>
  <r>
    <x v="22"/>
    <s v="RETEFUENTE - RENTAS DE TRABAJO"/>
    <n v="392906623"/>
    <n v="420983"/>
    <x v="377"/>
    <n v="6246032"/>
    <s v="6,740%"/>
    <s v="13-01-01-DT"/>
    <s v="41-04-00"/>
    <s v="392906623"/>
    <s v="1906423"/>
    <s v="Cédula de Ciudadanía"/>
    <s v="1121850733"/>
    <s v="NOHORA LOZANO RODRIGUEZ"/>
    <s v="NIT"/>
    <s v="800197268"/>
    <x v="25"/>
  </r>
  <r>
    <x v="22"/>
    <s v="RETEFUENTE - RENTAS DE TRABAJO"/>
    <n v="392598423"/>
    <n v="269618"/>
    <x v="378"/>
    <n v="5446831"/>
    <s v="4,950%"/>
    <s v="13-01-01-DT"/>
    <s v="41-04-00"/>
    <s v="392598423"/>
    <s v="1927723"/>
    <s v="Cédula de Ciudadanía"/>
    <s v="1013597124"/>
    <s v="GINNA ROJAS QUINCHE"/>
    <s v="NIT"/>
    <s v="800197268"/>
    <x v="25"/>
  </r>
  <r>
    <x v="22"/>
    <s v="RETEFUENTE - RENTAS DE TRABAJO"/>
    <n v="393085323"/>
    <n v="333895"/>
    <x v="379"/>
    <n v="5786741"/>
    <s v="5,770%"/>
    <s v="13-01-01-DT"/>
    <s v="41-04-00"/>
    <s v="393085323"/>
    <s v="1903523"/>
    <s v="Cédula de Ciudadanía"/>
    <s v="1018438888"/>
    <s v="LUIS CARDENAS ECHEVERRY"/>
    <s v="NIT"/>
    <s v="800197268"/>
    <x v="25"/>
  </r>
  <r>
    <x v="22"/>
    <s v="RETEFUENTE - RENTAS DE TRABAJO"/>
    <n v="391930523"/>
    <n v="226656"/>
    <x v="380"/>
    <n v="5222483"/>
    <s v="4,340%"/>
    <s v="13-01-01-DT"/>
    <s v="41-04-00"/>
    <s v="391930523"/>
    <s v="1916523"/>
    <s v="Cédula de Ciudadanía"/>
    <s v="93154589"/>
    <s v="ISAIAS LOZANO VERA"/>
    <s v="NIT"/>
    <s v="800197268"/>
    <x v="25"/>
  </r>
  <r>
    <x v="22"/>
    <s v="RETEFUENTE - RENTAS DE TRABAJO"/>
    <n v="391802623"/>
    <n v="335430"/>
    <x v="381"/>
    <n v="5793261"/>
    <s v="5,790%"/>
    <s v="13-01-01-DT"/>
    <s v="41-04-00"/>
    <s v="391802623"/>
    <s v="1892723"/>
    <s v="Cédula de Ciudadanía"/>
    <s v="5833111"/>
    <s v="MAURICIO RODRIGUEZ RAMIREZ"/>
    <s v="NIT"/>
    <s v="800197268"/>
    <x v="25"/>
  </r>
  <r>
    <x v="22"/>
    <s v="RETEFUENTE - RENTAS DE TRABAJO"/>
    <n v="391801923"/>
    <n v="308674"/>
    <x v="382"/>
    <n v="5653373"/>
    <s v="5,460%"/>
    <s v="13-01-01-DT"/>
    <s v="41-04-00"/>
    <s v="391801923"/>
    <s v="1891023"/>
    <s v="Cédula de Ciudadanía"/>
    <s v="1032372270"/>
    <s v="PABLO SIERRA CONTRERAS"/>
    <s v="NIT"/>
    <s v="800197268"/>
    <x v="25"/>
  </r>
  <r>
    <x v="22"/>
    <s v="RETEFUENTE - RENTAS DE TRABAJO"/>
    <n v="393086823"/>
    <n v="226656"/>
    <x v="380"/>
    <n v="5222483"/>
    <s v="4,340%"/>
    <s v="13-01-01-DT"/>
    <s v="41-04-00"/>
    <s v="393086823"/>
    <s v="1905323"/>
    <s v="Cédula de Ciudadanía"/>
    <s v="12208159"/>
    <s v="JOHN BERMEO CUELLAR"/>
    <s v="NIT"/>
    <s v="800197268"/>
    <x v="25"/>
  </r>
  <r>
    <x v="22"/>
    <s v="RETEFUENTE - RENTAS DE TRABAJO"/>
    <n v="391950223"/>
    <n v="227243"/>
    <x v="383"/>
    <n v="5223983"/>
    <s v="4,350%"/>
    <s v="13-01-01-DT"/>
    <s v="41-04-00"/>
    <s v="391950223"/>
    <s v="1892323"/>
    <s v="Cédula de Ciudadanía"/>
    <s v="52221584"/>
    <s v="LUZ APONTE CASTELBLANCO"/>
    <s v="NIT"/>
    <s v="800197268"/>
    <x v="25"/>
  </r>
  <r>
    <x v="31"/>
    <s v="RETE IVA - SERVICIOS GRAVADOS - RÉGIMEN COMÚN - HONORARIOS"/>
    <n v="392597023"/>
    <n v="223360"/>
    <x v="384"/>
    <n v="1489065"/>
    <s v="15,000%"/>
    <s v="13-01-01-DT"/>
    <s v="41-04-00"/>
    <s v="392597023"/>
    <s v="1915523"/>
    <s v="Cédula de Ciudadanía"/>
    <s v="79868250"/>
    <s v="ROMMEY RUIZ RIVERA"/>
    <s v="NIT"/>
    <s v="800197268"/>
    <x v="25"/>
  </r>
  <r>
    <x v="24"/>
    <s v="RETENCION ICA COMERCIAL SERVICIOS DEMÁS ACTIVIDADES DE SERVICIOS"/>
    <n v="391640423"/>
    <n v="45329"/>
    <x v="385"/>
    <n v="5917560"/>
    <s v="0,766%"/>
    <s v="13-01-01-DT"/>
    <s v="41-04-00"/>
    <s v="391640423"/>
    <s v="1913723"/>
    <s v="Cédula de Ciudadanía"/>
    <s v="1030609569"/>
    <s v="OSCAR PALACIO RODRIGUEZ"/>
    <s v="NIT"/>
    <s v="899999061"/>
    <x v="71"/>
  </r>
  <r>
    <x v="24"/>
    <s v="RETENCION ICA COMERCIAL SERVICIOS DEMÁS ACTIVIDADES DE SERVICIOS"/>
    <n v="392920623"/>
    <n v="33359"/>
    <x v="386"/>
    <n v="4355010"/>
    <s v="0,766%"/>
    <s v="13-01-01-DT"/>
    <s v="41-04-00"/>
    <s v="392920623"/>
    <s v="1918423"/>
    <s v="Cédula de Ciudadanía"/>
    <s v="1016050710"/>
    <s v="PAULA ASUAD CASTELLANOS"/>
    <s v="NIT"/>
    <s v="899999061"/>
    <x v="71"/>
  </r>
  <r>
    <x v="24"/>
    <s v="RETENCION ICA COMERCIAL SERVICIOS DEMÁS ACTIVIDADES DE SERVICIOS"/>
    <n v="392295523"/>
    <n v="26148"/>
    <x v="387"/>
    <n v="3413610"/>
    <s v="0,766%"/>
    <s v="13-01-01-DT"/>
    <s v="41-04-00"/>
    <s v="392295523"/>
    <s v="1920023"/>
    <s v="Cédula de Ciudadanía"/>
    <s v="1022425130"/>
    <s v="ANGELA JARAMILLO FINO"/>
    <s v="NIT"/>
    <s v="899999061"/>
    <x v="71"/>
  </r>
  <r>
    <x v="24"/>
    <s v="RETENCION ICA COMERCIAL SERVICIOS DEMÁS ACTIVIDADES DE SERVICIOS"/>
    <n v="392920323"/>
    <n v="32975"/>
    <x v="388"/>
    <n v="3413610"/>
    <s v="0,966%"/>
    <s v="13-01-01-DT"/>
    <s v="41-04-00"/>
    <s v="392920323"/>
    <s v="1917223"/>
    <s v="Cédula de Ciudadanía"/>
    <s v="1125001243"/>
    <s v="MAYBRID MARTINEZ PULIDO"/>
    <s v="NIT"/>
    <s v="899999061"/>
    <x v="71"/>
  </r>
  <r>
    <x v="24"/>
    <s v="RETENCION ICA COMERCIAL SERVICIOS DEMÁS ACTIVIDADES DE SERVICIOS"/>
    <n v="393086723"/>
    <n v="22941"/>
    <x v="389"/>
    <n v="2994940"/>
    <s v="0,766%"/>
    <s v="13-01-01-DT"/>
    <s v="41-04-00"/>
    <s v="393086723"/>
    <s v="1905223"/>
    <s v="Cédula de Ciudadanía"/>
    <s v="1010180064"/>
    <s v="LEONARDO GARZON RICO"/>
    <s v="NIT"/>
    <s v="899999061"/>
    <x v="71"/>
  </r>
  <r>
    <x v="24"/>
    <s v="RETENCION ICA COMERCIAL SERVICIOS DEMÁS ACTIVIDADES DE SERVICIOS"/>
    <n v="392872323"/>
    <n v="36944"/>
    <x v="390"/>
    <n v="4822925"/>
    <s v="0,766%"/>
    <s v="13-01-01-DT"/>
    <s v="41-04-00"/>
    <s v="392872323"/>
    <s v="1919023"/>
    <s v="Cédula de Ciudadanía"/>
    <s v="51898360"/>
    <s v="ADRIANA RAMIREZ GAMEZ"/>
    <s v="NIT"/>
    <s v="899999061"/>
    <x v="71"/>
  </r>
  <r>
    <x v="24"/>
    <s v="RETENCION ICA COMERCIAL SERVICIOS DEMÁS ACTIVIDADES DE SERVICIOS"/>
    <n v="393090023"/>
    <n v="28391"/>
    <x v="391"/>
    <n v="3706440"/>
    <s v="0,766%"/>
    <s v="13-01-01-DT"/>
    <s v="41-04-00"/>
    <s v="393090023"/>
    <s v="1912923"/>
    <s v="Cédula de Ciudadanía"/>
    <s v="1117818542"/>
    <s v="RICHARD PEREZ RAMIREZ"/>
    <s v="NIT"/>
    <s v="899999061"/>
    <x v="71"/>
  </r>
  <r>
    <x v="24"/>
    <s v="RETENCION ICA COMERCIAL SERVICIOS DEMÁS ACTIVIDADES DE SERVICIOS"/>
    <n v="391892123"/>
    <n v="66210"/>
    <x v="392"/>
    <n v="6854040"/>
    <s v="0,966%"/>
    <s v="13-01-01-DT"/>
    <s v="41-04-00"/>
    <s v="391892123"/>
    <s v="1903823"/>
    <s v="Cédula de Ciudadanía"/>
    <s v="79596209"/>
    <s v="FABIO MESA SANABRIA"/>
    <s v="NIT"/>
    <s v="899999061"/>
    <x v="71"/>
  </r>
  <r>
    <x v="24"/>
    <s v="RETENCION ICA COMERCIAL SERVICIOS DEMÁS ACTIVIDADES DE SERVICIOS"/>
    <n v="393091323"/>
    <n v="39832"/>
    <x v="393"/>
    <n v="5199990"/>
    <s v="0,766%"/>
    <s v="13-01-01-DT"/>
    <s v="41-04-00"/>
    <s v="393091323"/>
    <s v="1915323"/>
    <s v="Cédula de Ciudadanía"/>
    <s v="1022347625"/>
    <s v="CESAR TOVAR TORRES"/>
    <s v="NIT"/>
    <s v="899999061"/>
    <x v="71"/>
  </r>
  <r>
    <x v="24"/>
    <s v="RETENCION ICA COMERCIAL SERVICIOS DEMÁS ACTIVIDADES DE SERVICIOS"/>
    <n v="392543423"/>
    <n v="29000"/>
    <x v="394"/>
    <n v="3002040"/>
    <s v="0,966%"/>
    <s v="13-01-01-DT"/>
    <s v="41-04-00"/>
    <s v="392543423"/>
    <s v="1923723"/>
    <s v="Cédula de Ciudadanía"/>
    <s v="53010828"/>
    <s v="YANETH CAMPO PILLIMUE"/>
    <s v="NIT"/>
    <s v="899999061"/>
    <x v="71"/>
  </r>
  <r>
    <x v="24"/>
    <s v="RETENCION ICA COMERCIAL SERVICIOS DEMÁS ACTIVIDADES DE SERVICIOS"/>
    <n v="392907023"/>
    <n v="46001"/>
    <x v="395"/>
    <n v="6005310"/>
    <s v="0,766%"/>
    <s v="13-01-01-DT"/>
    <s v="41-04-00"/>
    <s v="392907023"/>
    <s v="1906623"/>
    <s v="Cédula de Ciudadanía"/>
    <s v="1030627553"/>
    <s v="ALISON GONZALEZ FRACICA"/>
    <s v="NIT"/>
    <s v="899999061"/>
    <x v="71"/>
  </r>
  <r>
    <x v="24"/>
    <s v="RETENCION ICA COMERCIAL SERVICIOS DEMÁS ACTIVIDADES DE SERVICIOS"/>
    <n v="393087823"/>
    <n v="50156"/>
    <x v="303"/>
    <n v="6547830"/>
    <s v="0,766%"/>
    <s v="13-01-01-DT"/>
    <s v="41-04-00"/>
    <s v="393087823"/>
    <s v="1908223"/>
    <s v="Cédula de Ciudadanía"/>
    <s v="1032435642"/>
    <s v="DIANA RAMIREZ BARRERA"/>
    <s v="NIT"/>
    <s v="899999061"/>
    <x v="71"/>
  </r>
  <r>
    <x v="24"/>
    <s v="RETENCION ICA COMERCIAL SERVICIOS DEMÁS ACTIVIDADES DE SERVICIOS"/>
    <n v="392598323"/>
    <n v="41005"/>
    <x v="396"/>
    <n v="5353170"/>
    <s v="0,766%"/>
    <s v="13-01-01-DT"/>
    <s v="41-04-00"/>
    <s v="392598323"/>
    <s v="1927623"/>
    <s v="Cédula de Ciudadanía"/>
    <s v="1022959538"/>
    <s v="CAROL LAGOS VEGA"/>
    <s v="NIT"/>
    <s v="899999061"/>
    <x v="71"/>
  </r>
  <r>
    <x v="24"/>
    <s v="RETENCION ICA COMERCIAL SERVICIOS DEMÁS ACTIVIDADES DE SERVICIOS"/>
    <n v="393086423"/>
    <n v="35555"/>
    <x v="397"/>
    <n v="5152880"/>
    <s v="0,690%"/>
    <s v="13-01-01-DT"/>
    <s v="41-04-00"/>
    <s v="393086423"/>
    <s v="1905123"/>
    <s v="Cédula de Ciudadanía"/>
    <s v="28870375"/>
    <s v="ADRIANA BELTRAN GOMEZ"/>
    <s v="NIT"/>
    <s v="899999061"/>
    <x v="71"/>
  </r>
  <r>
    <x v="24"/>
    <s v="RETENCION ICA COMERCIAL SERVICIOS DEMÁS ACTIVIDADES DE SERVICIOS"/>
    <n v="391622523"/>
    <n v="44656"/>
    <x v="398"/>
    <n v="5829780"/>
    <s v="0,766%"/>
    <s v="13-01-01-DT"/>
    <s v="41-04-00"/>
    <s v="391622523"/>
    <s v="1913523"/>
    <s v="Cédula de Ciudadanía"/>
    <s v="80095907"/>
    <s v="BORIS BERMEO ARCINIEGAS"/>
    <s v="NIT"/>
    <s v="899999061"/>
    <x v="71"/>
  </r>
  <r>
    <x v="24"/>
    <s v="RETENCION ICA COMERCIAL SERVICIOS DEMÁS ACTIVIDADES DE SERVICIOS"/>
    <n v="393087423"/>
    <n v="66642"/>
    <x v="399"/>
    <n v="8700000"/>
    <s v="0,766%"/>
    <s v="13-01-01-DT"/>
    <s v="41-04-00"/>
    <s v="393087423"/>
    <s v="1907823"/>
    <s v="Cédula de Ciudadanía"/>
    <s v="93300229"/>
    <s v="WILSON PRIETO CASTELLANOS"/>
    <s v="NIT"/>
    <s v="899999061"/>
    <x v="71"/>
  </r>
  <r>
    <x v="24"/>
    <s v="RETENCION ICA COMERCIAL SERVICIOS DEMÁS ACTIVIDADES DE SERVICIOS"/>
    <n v="392906223"/>
    <n v="28084"/>
    <x v="400"/>
    <n v="3666260"/>
    <s v="0,766%"/>
    <s v="13-01-01-DT"/>
    <s v="41-04-00"/>
    <s v="392906223"/>
    <s v="1903623"/>
    <s v="Cédula de Ciudadanía"/>
    <s v="1024547083"/>
    <s v="DAVID LADINO MEDINA"/>
    <s v="NIT"/>
    <s v="899999061"/>
    <x v="71"/>
  </r>
  <r>
    <x v="24"/>
    <s v="RETENCION ICA COMERCIAL SERVICIOS DEMÁS ACTIVIDADES DE SERVICIOS"/>
    <n v="391590623"/>
    <n v="45329"/>
    <x v="385"/>
    <n v="5917560"/>
    <s v="0,766%"/>
    <s v="13-01-01-DT"/>
    <s v="41-04-00"/>
    <s v="391590623"/>
    <s v="1892523"/>
    <s v="Cédula de Ciudadanía"/>
    <s v="52296767"/>
    <s v="MARIA CASALLAS FERNANDEZ"/>
    <s v="NIT"/>
    <s v="899999061"/>
    <x v="71"/>
  </r>
  <r>
    <x v="24"/>
    <s v="RETENCION ICA COMERCIAL SERVICIOS DEMÁS ACTIVIDADES DE SERVICIOS"/>
    <n v="392034523"/>
    <n v="50526"/>
    <x v="401"/>
    <n v="5230460"/>
    <s v="0,966%"/>
    <s v="13-01-01-DT"/>
    <s v="41-04-00"/>
    <s v="392034523"/>
    <s v="1911623"/>
    <s v="Cédula de Ciudadanía"/>
    <s v="1030532053"/>
    <s v="ALVARO AMAYA VILLALOBOS"/>
    <s v="NIT"/>
    <s v="899999061"/>
    <x v="71"/>
  </r>
  <r>
    <x v="24"/>
    <s v="RETENCION ICA COMERCIAL SERVICIOS DEMÁS ACTIVIDADES DE SERVICIOS"/>
    <n v="392597023"/>
    <n v="60033"/>
    <x v="402"/>
    <n v="7837185"/>
    <s v="0,760%"/>
    <s v="13-01-01-DT"/>
    <s v="41-04-00"/>
    <s v="392597023"/>
    <s v="1915523"/>
    <s v="Cédula de Ciudadanía"/>
    <s v="79868250"/>
    <s v="ROMMEY RUIZ RIVERA"/>
    <s v="NIT"/>
    <s v="899999061"/>
    <x v="71"/>
  </r>
  <r>
    <x v="24"/>
    <s v="RETENCION ICA COMERCIAL SERVICIOS DEMÁS ACTIVIDADES DE SERVICIOS"/>
    <n v="391960423"/>
    <n v="53620"/>
    <x v="403"/>
    <n v="6999990"/>
    <s v="0,766%"/>
    <s v="13-01-01-DT"/>
    <s v="41-04-00"/>
    <s v="391960423"/>
    <s v="1892623"/>
    <s v="Cédula de Ciudadanía"/>
    <s v="52960579"/>
    <s v="YANETH GIRALDO CAMARGO"/>
    <s v="NIT"/>
    <s v="899999061"/>
    <x v="71"/>
  </r>
  <r>
    <x v="24"/>
    <s v="RETENCION ICA COMERCIAL SERVICIOS DEMÁS ACTIVIDADES DE SERVICIOS"/>
    <n v="393087923"/>
    <n v="21734"/>
    <x v="404"/>
    <n v="2837393"/>
    <s v="0,766%"/>
    <s v="13-01-01-DT"/>
    <s v="41-04-00"/>
    <s v="393087923"/>
    <s v="1908323"/>
    <s v="Cédula de Ciudadanía"/>
    <s v="1032435642"/>
    <s v="DIANA RAMIREZ BARRERA"/>
    <s v="NIT"/>
    <s v="899999061"/>
    <x v="71"/>
  </r>
  <r>
    <x v="24"/>
    <s v="RETENCION ICA COMERCIAL SERVICIOS DEMÁS ACTIVIDADES DE SERVICIOS"/>
    <n v="393090123"/>
    <n v="35804"/>
    <x v="405"/>
    <n v="3706440"/>
    <s v="0,966%"/>
    <s v="13-01-01-DT"/>
    <s v="41-04-00"/>
    <s v="393090123"/>
    <s v="1913023"/>
    <s v="Cédula de Ciudadanía"/>
    <s v="1010185819"/>
    <s v="Maylet Montenegro Torres"/>
    <s v="NIT"/>
    <s v="899999061"/>
    <x v="71"/>
  </r>
  <r>
    <x v="24"/>
    <s v="RETENCION ICA COMERCIAL SERVICIOS DEMÁS ACTIVIDADES DE SERVICIOS"/>
    <n v="392907423"/>
    <n v="28681"/>
    <x v="406"/>
    <n v="2969040"/>
    <s v="0,966%"/>
    <s v="13-01-01-DT"/>
    <s v="41-04-00"/>
    <s v="392907423"/>
    <s v="1907023"/>
    <s v="Cédula de Ciudadanía"/>
    <s v="37440252"/>
    <s v="ANDREA OBREGON ZUÑIGA"/>
    <s v="NIT"/>
    <s v="899999061"/>
    <x v="71"/>
  </r>
  <r>
    <x v="24"/>
    <s v="RETENCION ICA COMERCIAL SERVICIOS DEMÁS ACTIVIDADES DE SERVICIOS"/>
    <n v="391892023"/>
    <n v="65718"/>
    <x v="407"/>
    <n v="6803130"/>
    <s v="0,966%"/>
    <s v="13-01-01-DT"/>
    <s v="41-04-00"/>
    <s v="391892023"/>
    <s v="1894523"/>
    <s v="Cédula de Ciudadanía"/>
    <s v="1015392895"/>
    <s v="DIEGO SALAMANCA RODRIGUEZ"/>
    <s v="NIT"/>
    <s v="899999061"/>
    <x v="71"/>
  </r>
  <r>
    <x v="24"/>
    <s v="RETENCION ICA COMERCIAL SERVICIOS DEMÁS ACTIVIDADES DE SERVICIOS"/>
    <n v="392909423"/>
    <n v="74364"/>
    <x v="408"/>
    <n v="7698120"/>
    <s v="0,966%"/>
    <s v="13-01-01-DT"/>
    <s v="41-04-00"/>
    <s v="392909423"/>
    <s v="1910223"/>
    <s v="Cédula de Ciudadanía"/>
    <s v="80067836"/>
    <s v="DANIEL CORREA RODRIGUEZ"/>
    <s v="NIT"/>
    <s v="899999061"/>
    <x v="71"/>
  </r>
  <r>
    <x v="24"/>
    <s v="RETENCION ICA COMERCIAL SERVICIOS DEMÁS ACTIVIDADES DE SERVICIOS"/>
    <n v="391802623"/>
    <n v="62132"/>
    <x v="409"/>
    <n v="8111250"/>
    <s v="0,766%"/>
    <s v="13-01-01-DT"/>
    <s v="41-04-00"/>
    <s v="391802623"/>
    <s v="1892723"/>
    <s v="Cédula de Ciudadanía"/>
    <s v="5833111"/>
    <s v="MAURICIO RODRIGUEZ RAMIREZ"/>
    <s v="NIT"/>
    <s v="899999061"/>
    <x v="71"/>
  </r>
  <r>
    <x v="24"/>
    <s v="RETENCION ICA COMERCIAL SERVICIOS DEMÁS ACTIVIDADES DE SERVICIOS"/>
    <n v="392036923"/>
    <n v="68892"/>
    <x v="410"/>
    <n v="7955200"/>
    <s v="0,866%"/>
    <s v="13-01-01-DT"/>
    <s v="41-04-00"/>
    <s v="392036923"/>
    <s v="1911923"/>
    <s v="Cédula de Ciudadanía"/>
    <s v="1032435307"/>
    <s v="DEISY MEJIA FLORIAN"/>
    <s v="NIT"/>
    <s v="899999061"/>
    <x v="71"/>
  </r>
  <r>
    <x v="24"/>
    <s v="RETENCION ICA COMERCIAL SERVICIOS DEMÁS ACTIVIDADES DE SERVICIOS"/>
    <n v="392905523"/>
    <n v="38729"/>
    <x v="411"/>
    <n v="5056050"/>
    <s v="0,766%"/>
    <s v="13-01-01-DT"/>
    <s v="41-04-00"/>
    <s v="392905523"/>
    <s v="1893523"/>
    <s v="Cédula de Ciudadanía"/>
    <s v="1023900995"/>
    <s v="SERGIO GUEVARA PRIETO"/>
    <s v="NIT"/>
    <s v="899999061"/>
    <x v="71"/>
  </r>
  <r>
    <x v="24"/>
    <s v="RETENCION ICA COMERCIAL SERVICIOS DEMÁS ACTIVIDADES DE SERVICIOS"/>
    <n v="391893223"/>
    <n v="55070"/>
    <x v="412"/>
    <n v="5700840"/>
    <s v="0,966%"/>
    <s v="13-01-01-DT"/>
    <s v="41-04-00"/>
    <s v="391893223"/>
    <s v="1913623"/>
    <s v="Cédula de Ciudadanía"/>
    <s v="1012360555"/>
    <s v="AMPARO PEÑA BLANCO"/>
    <s v="NIT"/>
    <s v="899999061"/>
    <x v="71"/>
  </r>
  <r>
    <x v="24"/>
    <s v="RETENCION ICA COMERCIAL SERVICIOS DEMÁS ACTIVIDADES DE SERVICIOS"/>
    <n v="392919623"/>
    <n v="34624"/>
    <x v="413"/>
    <n v="3584310"/>
    <s v="0,966%"/>
    <s v="13-01-01-DT"/>
    <s v="41-04-00"/>
    <s v="392919623"/>
    <s v="1894123"/>
    <s v="Cédula de Ciudadanía"/>
    <s v="52741672"/>
    <s v="LILIANA SANCHEZ GUERRERO"/>
    <s v="NIT"/>
    <s v="899999061"/>
    <x v="71"/>
  </r>
  <r>
    <x v="24"/>
    <s v="RETENCION ICA COMERCIAL SERVICIOS DEMÁS ACTIVIDADES DE SERVICIOS"/>
    <n v="392910623"/>
    <n v="42248"/>
    <x v="414"/>
    <n v="4373460"/>
    <s v="0,966%"/>
    <s v="13-01-01-DT"/>
    <s v="41-04-00"/>
    <s v="392910623"/>
    <s v="1927923"/>
    <s v="Cédula de Ciudadanía"/>
    <s v="1014237455"/>
    <s v="JESUS SOLANO TABORDA"/>
    <s v="NIT"/>
    <s v="899999061"/>
    <x v="71"/>
  </r>
  <r>
    <x v="24"/>
    <s v="RETENCION ICA COMERCIAL SERVICIOS DEMÁS ACTIVIDADES DE SERVICIOS"/>
    <n v="391893323"/>
    <n v="32377"/>
    <x v="415"/>
    <n v="3351690"/>
    <s v="0,966%"/>
    <s v="13-01-01-DT"/>
    <s v="41-04-00"/>
    <s v="391893323"/>
    <s v="1913823"/>
    <s v="Cédula de Ciudadanía"/>
    <s v="1024525650"/>
    <s v="ERIKA CHAVES RODRIGUEZ"/>
    <s v="NIT"/>
    <s v="899999061"/>
    <x v="71"/>
  </r>
  <r>
    <x v="24"/>
    <s v="RETENCION ICA COMERCIAL SERVICIOS DEMÁS ACTIVIDADES DE SERVICIOS"/>
    <n v="393085123"/>
    <n v="61280"/>
    <x v="416"/>
    <n v="7999980"/>
    <s v="0,766%"/>
    <s v="13-01-01-DT"/>
    <s v="41-04-00"/>
    <s v="393085123"/>
    <s v="1903423"/>
    <s v="Cédula de Extranjería"/>
    <s v="235880"/>
    <s v="TATIANA PETROVA"/>
    <s v="NIT"/>
    <s v="899999061"/>
    <x v="71"/>
  </r>
  <r>
    <x v="24"/>
    <s v="RETENCION ICA COMERCIAL SERVICIOS DEMÁS ACTIVIDADES DE SERVICIOS"/>
    <n v="392909723"/>
    <n v="29610"/>
    <x v="417"/>
    <n v="3865560"/>
    <s v="0,766%"/>
    <s v="13-01-01-DT"/>
    <s v="41-04-00"/>
    <s v="392909723"/>
    <s v="1911123"/>
    <s v="Cédula de Ciudadanía"/>
    <s v="52897926"/>
    <s v="MARIA CAROLINA FERNANDEZ GOMEZ"/>
    <s v="NIT"/>
    <s v="899999061"/>
    <x v="71"/>
  </r>
  <r>
    <x v="24"/>
    <s v="RETENCION ICA COMERCIAL SERVICIOS DEMÁS ACTIVIDADES DE SERVICIOS"/>
    <n v="391801923"/>
    <n v="56968"/>
    <x v="418"/>
    <n v="7437120"/>
    <s v="0,766%"/>
    <s v="13-01-01-DT"/>
    <s v="41-04-00"/>
    <s v="391801923"/>
    <s v="1891023"/>
    <s v="Cédula de Ciudadanía"/>
    <s v="1032372270"/>
    <s v="PABLO SIERRA CONTRERAS"/>
    <s v="NIT"/>
    <s v="899999061"/>
    <x v="71"/>
  </r>
  <r>
    <x v="24"/>
    <s v="RETENCION ICA COMERCIAL SERVICIOS DEMÁS ACTIVIDADES DE SERVICIOS"/>
    <n v="392921023"/>
    <n v="45329"/>
    <x v="385"/>
    <n v="5917560"/>
    <s v="0,766%"/>
    <s v="13-01-01-DT"/>
    <s v="41-04-00"/>
    <s v="392921023"/>
    <s v="1922423"/>
    <s v="Cédula de Ciudadanía"/>
    <s v="80201794"/>
    <s v="RICARDO PARDO CARRASCO"/>
    <s v="NIT"/>
    <s v="899999061"/>
    <x v="71"/>
  </r>
  <r>
    <x v="24"/>
    <s v="RETENCION ICA COMERCIAL SERVICIOS DEMÁS ACTIVIDADES DE SERVICIOS"/>
    <n v="391950223"/>
    <n v="50156"/>
    <x v="303"/>
    <n v="6547830"/>
    <s v="0,766%"/>
    <s v="13-01-01-DT"/>
    <s v="41-04-00"/>
    <s v="391950223"/>
    <s v="1892323"/>
    <s v="Cédula de Ciudadanía"/>
    <s v="52221584"/>
    <s v="LUZ APONTE CASTELBLANCO"/>
    <s v="NIT"/>
    <s v="899999061"/>
    <x v="71"/>
  </r>
  <r>
    <x v="24"/>
    <s v="RETENCION ICA COMERCIAL SERVICIOS DEMÁS ACTIVIDADES DE SERVICIOS"/>
    <n v="391803323"/>
    <n v="23112"/>
    <x v="307"/>
    <n v="3017210"/>
    <s v="0,766%"/>
    <s v="13-01-01-DT"/>
    <s v="41-04-00"/>
    <s v="391803323"/>
    <s v="1909923"/>
    <s v="Cédula de Ciudadanía"/>
    <s v="52522900"/>
    <s v="LORENA GUERRA NARIÑO"/>
    <s v="NIT"/>
    <s v="899999061"/>
    <x v="71"/>
  </r>
  <r>
    <x v="24"/>
    <s v="RETENCION ICA COMERCIAL SERVICIOS DEMÁS ACTIVIDADES DE SERVICIOS"/>
    <n v="392919423"/>
    <n v="42993"/>
    <x v="419"/>
    <n v="4450650"/>
    <s v="0,966%"/>
    <s v="13-01-01-DT"/>
    <s v="41-04-00"/>
    <s v="392919423"/>
    <s v="1893923"/>
    <s v="Cédula de Ciudadanía"/>
    <s v="79989804"/>
    <s v="EDWIN FONSECA ALFONSO"/>
    <s v="NIT"/>
    <s v="899999061"/>
    <x v="71"/>
  </r>
  <r>
    <x v="24"/>
    <s v="RETENCION ICA COMERCIAL SERVICIOS DEMÁS ACTIVIDADES DE SERVICIOS"/>
    <n v="391888823"/>
    <n v="62028"/>
    <x v="420"/>
    <n v="8097620"/>
    <s v="0,766%"/>
    <s v="13-01-01-DT"/>
    <s v="41-04-00"/>
    <s v="391888823"/>
    <s v="1924123"/>
    <s v="Cédula de Ciudadanía"/>
    <s v="51982300"/>
    <s v="MARTHA CABRERA PUENTES"/>
    <s v="NIT"/>
    <s v="899999061"/>
    <x v="71"/>
  </r>
  <r>
    <x v="24"/>
    <s v="RETENCION ICA COMERCIAL SERVICIOS DEMÁS ACTIVIDADES DE SERVICIOS"/>
    <n v="391803123"/>
    <n v="76600"/>
    <x v="318"/>
    <n v="9999990"/>
    <s v="0,766%"/>
    <s v="13-01-01-DT"/>
    <s v="41-04-00"/>
    <s v="391803123"/>
    <s v="1909423"/>
    <s v="Cédula de Ciudadanía"/>
    <s v="52989061"/>
    <s v="DIANA ACOSTA ESCALANTE"/>
    <s v="NIT"/>
    <s v="899999061"/>
    <x v="71"/>
  </r>
  <r>
    <x v="24"/>
    <s v="RETENCION ICA COMERCIAL SERVICIOS DEMÁS ACTIVIDADES DE SERVICIOS"/>
    <n v="392908623"/>
    <n v="35208"/>
    <x v="421"/>
    <n v="4596290"/>
    <s v="0,766%"/>
    <s v="13-01-01-DT"/>
    <s v="41-04-00"/>
    <s v="392908623"/>
    <s v="1907623"/>
    <s v="Cédula de Ciudadanía"/>
    <s v="1014224058"/>
    <s v="LINA ESQUIVEL VILLANUEVA"/>
    <s v="NIT"/>
    <s v="899999061"/>
    <x v="71"/>
  </r>
  <r>
    <x v="24"/>
    <s v="RETENCION ICA COMERCIAL SERVICIOS DEMÁS ACTIVIDADES DE SERVICIOS"/>
    <n v="392909523"/>
    <n v="42628"/>
    <x v="422"/>
    <n v="5565000"/>
    <s v="0,766%"/>
    <s v="13-01-01-DT"/>
    <s v="41-04-00"/>
    <s v="392909523"/>
    <s v="1910723"/>
    <s v="Cédula de Ciudadanía"/>
    <s v="80187157"/>
    <s v="GUIOVANI CABRERA NEIRA"/>
    <s v="NIT"/>
    <s v="899999061"/>
    <x v="71"/>
  </r>
  <r>
    <x v="24"/>
    <s v="RETENCION ICA COMERCIAL SERVICIOS DEMÁS ACTIVIDADES DE SERVICIOS"/>
    <n v="392597423"/>
    <n v="70174"/>
    <x v="423"/>
    <n v="6356340"/>
    <s v="1,104%"/>
    <s v="13-01-01-DT"/>
    <s v="41-04-00"/>
    <s v="392597423"/>
    <s v="1923123"/>
    <s v="Cédula de Ciudadanía"/>
    <s v="1019055141"/>
    <s v="CAMILO LEON ROMERO"/>
    <s v="NIT"/>
    <s v="899999061"/>
    <x v="71"/>
  </r>
  <r>
    <x v="24"/>
    <s v="RETENCION ICA COMERCIAL SERVICIOS DEMÁS ACTIVIDADES DE SERVICIOS"/>
    <n v="392921223"/>
    <n v="54557"/>
    <x v="424"/>
    <n v="7122270"/>
    <s v="0,766%"/>
    <s v="13-01-01-DT"/>
    <s v="41-04-00"/>
    <s v="392921223"/>
    <s v="1922523"/>
    <s v="Cédula de Ciudadanía"/>
    <s v="71763178"/>
    <s v="CESAR TAPIAS HERNANDEZ"/>
    <s v="NIT"/>
    <s v="899999061"/>
    <x v="71"/>
  </r>
  <r>
    <x v="24"/>
    <s v="RETENCION ICA COMERCIAL SERVICIOS DEMÁS ACTIVIDADES DE SERVICIOS"/>
    <n v="393085323"/>
    <n v="55497"/>
    <x v="425"/>
    <n v="7245000"/>
    <s v="0,766%"/>
    <s v="13-01-01-DT"/>
    <s v="41-04-00"/>
    <s v="393085323"/>
    <s v="1903523"/>
    <s v="Cédula de Ciudadanía"/>
    <s v="1018438888"/>
    <s v="LUIS CARDENAS ECHEVERRY"/>
    <s v="NIT"/>
    <s v="899999061"/>
    <x v="71"/>
  </r>
  <r>
    <x v="24"/>
    <s v="RETENCION ICA COMERCIAL SERVICIOS DEMÁS ACTIVIDADES DE SERVICIOS"/>
    <n v="392596423"/>
    <n v="18308"/>
    <x v="319"/>
    <n v="2390040"/>
    <s v="0,766%"/>
    <s v="13-01-01-DT"/>
    <s v="41-04-00"/>
    <s v="392596423"/>
    <s v="1906823"/>
    <s v="Cédula de Ciudadanía"/>
    <s v="3181532"/>
    <s v="NESTOR CALDERON DUQUE"/>
    <s v="NIT"/>
    <s v="899999061"/>
    <x v="71"/>
  </r>
  <r>
    <x v="24"/>
    <s v="RETENCION ICA COMERCIAL SERVICIOS DEMÁS ACTIVIDADES DE SERVICIOS"/>
    <n v="392596223"/>
    <n v="29025"/>
    <x v="426"/>
    <n v="3789200"/>
    <s v="0,766%"/>
    <s v="13-01-01-DT"/>
    <s v="41-04-00"/>
    <s v="392596223"/>
    <s v="1894923"/>
    <s v="Cédula de Ciudadanía"/>
    <s v="1110525354"/>
    <s v="KARIM SANABRIA POVEDA"/>
    <s v="NIT"/>
    <s v="899999061"/>
    <x v="71"/>
  </r>
  <r>
    <x v="24"/>
    <s v="RETENCION ICA COMERCIAL SERVICIOS DEMÁS ACTIVIDADES DE SERVICIOS"/>
    <n v="393089123"/>
    <n v="53339"/>
    <x v="427"/>
    <n v="6963310"/>
    <s v="0,766%"/>
    <s v="13-01-01-DT"/>
    <s v="41-04-00"/>
    <s v="393089123"/>
    <s v="1912123"/>
    <s v="Cédula de Ciudadanía"/>
    <s v="79649746"/>
    <s v="BASCO RICAURTE GUERRA"/>
    <s v="NIT"/>
    <s v="899999061"/>
    <x v="71"/>
  </r>
  <r>
    <x v="24"/>
    <s v="RETENCION ICA COMERCIAL SERVICIOS DEMÁS ACTIVIDADES DE SERVICIOS"/>
    <n v="392920023"/>
    <n v="39405"/>
    <x v="428"/>
    <n v="5144300"/>
    <s v="0,766%"/>
    <s v="13-01-01-DT"/>
    <s v="41-04-00"/>
    <s v="392920023"/>
    <s v="1911723"/>
    <s v="Cédula de Ciudadanía"/>
    <s v="1110542999"/>
    <s v="IVAN CORREDOR CASTILLO"/>
    <s v="NIT"/>
    <s v="899999061"/>
    <x v="71"/>
  </r>
  <r>
    <x v="24"/>
    <s v="RETENCION ICA COMERCIAL SERVICIOS DEMÁS ACTIVIDADES DE SERVICIOS"/>
    <n v="392598423"/>
    <n v="70796"/>
    <x v="429"/>
    <n v="7328810"/>
    <s v="0,966%"/>
    <s v="13-01-01-DT"/>
    <s v="41-04-00"/>
    <s v="392598423"/>
    <s v="1927723"/>
    <s v="Cédula de Ciudadanía"/>
    <s v="1013597124"/>
    <s v="GINNA ROJAS QUINCHE"/>
    <s v="NIT"/>
    <s v="899999061"/>
    <x v="71"/>
  </r>
  <r>
    <x v="24"/>
    <s v="RETENCION ICA COMERCIAL SERVICIOS DEMÁS ACTIVIDADES DE SERVICIOS"/>
    <n v="393088523"/>
    <n v="26148"/>
    <x v="387"/>
    <n v="3413610"/>
    <s v="0,766%"/>
    <s v="13-01-01-DT"/>
    <s v="41-04-00"/>
    <s v="393088523"/>
    <s v="1909623"/>
    <s v="Cédula de Ciudadanía"/>
    <s v="1010244944"/>
    <s v="LAURA GONZALEZ DE LA ROCHE"/>
    <s v="NIT"/>
    <s v="899999061"/>
    <x v="71"/>
  </r>
  <r>
    <x v="24"/>
    <s v="RETENCION ICA COMERCIAL SERVICIOS DEMÁS ACTIVIDADES DE SERVICIOS"/>
    <n v="392906423"/>
    <n v="55671"/>
    <x v="430"/>
    <n v="7267800"/>
    <s v="0,766%"/>
    <s v="13-01-01-DT"/>
    <s v="41-04-00"/>
    <s v="392906423"/>
    <s v="1904023"/>
    <s v="Cédula de Ciudadanía"/>
    <s v="79040014"/>
    <s v="JAIME GONZALEZ ACERO"/>
    <s v="NIT"/>
    <s v="899999061"/>
    <x v="71"/>
  </r>
  <r>
    <x v="24"/>
    <s v="RETENCION ICA COMERCIAL SERVICIOS DEMÁS ACTIVIDADES DE SERVICIOS"/>
    <n v="391760523"/>
    <n v="20652"/>
    <x v="431"/>
    <n v="2696040"/>
    <s v="0,766%"/>
    <s v="13-01-01-DT"/>
    <s v="41-04-00"/>
    <s v="391760523"/>
    <s v="1893023"/>
    <s v="Cédula de Ciudadanía"/>
    <s v="46364262"/>
    <s v="RITA HERNANDEZ MORENO"/>
    <s v="NIT"/>
    <s v="899999061"/>
    <x v="71"/>
  </r>
  <r>
    <x v="24"/>
    <s v="RETENCION ICA COMERCIAL SERVICIOS DEMÁS ACTIVIDADES DE SERVICIOS"/>
    <n v="392596823"/>
    <n v="35208"/>
    <x v="421"/>
    <n v="4596290"/>
    <s v="0,766%"/>
    <s v="13-01-01-DT"/>
    <s v="41-04-00"/>
    <s v="392596823"/>
    <s v="1911823"/>
    <s v="Cédula de Ciudadanía"/>
    <s v="80005513"/>
    <s v="FERNANDO VILLADA AGUDELO"/>
    <s v="NIT"/>
    <s v="899999061"/>
    <x v="71"/>
  </r>
  <r>
    <x v="24"/>
    <s v="RETENCION ICA COMERCIAL SERVICIOS DEMÁS ACTIVIDADES DE SERVICIOS"/>
    <n v="392907923"/>
    <n v="45196"/>
    <x v="432"/>
    <n v="4678630"/>
    <s v="0,966%"/>
    <s v="13-01-01-DT"/>
    <s v="41-04-00"/>
    <s v="392907923"/>
    <s v="1907223"/>
    <s v="Cédula de Ciudadanía"/>
    <s v="1075250380"/>
    <s v="NICOLAS RODRIGUEZ LOSADA"/>
    <s v="NIT"/>
    <s v="899999061"/>
    <x v="71"/>
  </r>
  <r>
    <x v="24"/>
    <s v="RETENCION ICA COMERCIAL SERVICIOS DEMÁS ACTIVIDADES DE SERVICIOS"/>
    <n v="393086823"/>
    <n v="67266"/>
    <x v="433"/>
    <n v="6963310"/>
    <s v="0,966%"/>
    <s v="13-01-01-DT"/>
    <s v="41-04-00"/>
    <s v="393086823"/>
    <s v="1905323"/>
    <s v="Cédula de Ciudadanía"/>
    <s v="12208159"/>
    <s v="JOHN BERMEO CUELLAR"/>
    <s v="NIT"/>
    <s v="899999061"/>
    <x v="71"/>
  </r>
  <r>
    <x v="24"/>
    <s v="RETENCION ICA COMERCIAL SERVICIOS DEMÁS ACTIVIDADES DE SERVICIOS"/>
    <n v="391801723"/>
    <n v="67312"/>
    <x v="434"/>
    <n v="8787420"/>
    <s v="0,766%"/>
    <s v="13-01-01-DT"/>
    <s v="41-04-00"/>
    <s v="391801723"/>
    <s v="1890823"/>
    <s v="Cédula de Ciudadanía"/>
    <s v="80767794"/>
    <s v="JAVIER TELLEZ MENDEZ"/>
    <s v="NIT"/>
    <s v="899999061"/>
    <x v="71"/>
  </r>
  <r>
    <x v="24"/>
    <s v="RETENCION ICA COMERCIAL SERVICIOS DEMÁS ACTIVIDADES DE SERVICIOS"/>
    <n v="393085623"/>
    <n v="33501"/>
    <x v="435"/>
    <n v="4373460"/>
    <s v="0,766%"/>
    <s v="13-01-01-DT"/>
    <s v="41-04-00"/>
    <s v="393085623"/>
    <s v="1904423"/>
    <s v="Cédula de Ciudadanía"/>
    <s v="1016014769"/>
    <s v="CARLOS BETANCUR NEGRETE"/>
    <s v="NIT"/>
    <s v="899999061"/>
    <x v="71"/>
  </r>
  <r>
    <x v="24"/>
    <s v="RETENCION ICA COMERCIAL SERVICIOS DEMÁS ACTIVIDADES DE SERVICIOS"/>
    <n v="391893123"/>
    <n v="32458"/>
    <x v="436"/>
    <n v="3360000"/>
    <s v="0,966%"/>
    <s v="13-01-01-DT"/>
    <s v="41-04-00"/>
    <s v="391893123"/>
    <s v="1911223"/>
    <s v="Cédula de Ciudadanía"/>
    <s v="19421377"/>
    <s v="JORGE FORERO FLOREZ"/>
    <s v="NIT"/>
    <s v="899999061"/>
    <x v="71"/>
  </r>
  <r>
    <x v="24"/>
    <s v="RETENCION ICA COMERCIAL SERVICIOS DEMÁS ACTIVIDADES DE SERVICIOS"/>
    <n v="391628823"/>
    <n v="40065"/>
    <x v="312"/>
    <n v="5230460"/>
    <s v="0,766%"/>
    <s v="13-01-01-DT"/>
    <s v="41-04-00"/>
    <s v="391628823"/>
    <s v="1914423"/>
    <s v="Cédula de Ciudadanía"/>
    <s v="53011556"/>
    <s v="ANDREA PEÑARANDA SILVA"/>
    <s v="NIT"/>
    <s v="899999061"/>
    <x v="71"/>
  </r>
  <r>
    <x v="24"/>
    <s v="RETENCION ICA COMERCIAL SERVICIOS DEMÁS ACTIVIDADES DE SERVICIOS"/>
    <n v="393088123"/>
    <n v="55904"/>
    <x v="437"/>
    <n v="7298170"/>
    <s v="0,766%"/>
    <s v="13-01-01-DT"/>
    <s v="41-04-00"/>
    <s v="393088123"/>
    <s v="1908423"/>
    <s v="Cédula de Ciudadanía"/>
    <s v="1019083369"/>
    <s v="JORDY PUENTES BELTRAN"/>
    <s v="NIT"/>
    <s v="899999061"/>
    <x v="71"/>
  </r>
  <r>
    <x v="24"/>
    <s v="RETENCION ICA COMERCIAL SERVICIOS DEMÁS ACTIVIDADES DE SERVICIOS"/>
    <n v="391893423"/>
    <n v="27456"/>
    <x v="438"/>
    <n v="3584310"/>
    <s v="0,766%"/>
    <s v="13-01-01-DT"/>
    <s v="41-04-00"/>
    <s v="391893423"/>
    <s v="1914123"/>
    <s v="Cédula de Ciudadanía"/>
    <s v="79910158"/>
    <s v="ALVARO LEYTON RAMIREZ"/>
    <s v="NIT"/>
    <s v="899999061"/>
    <x v="71"/>
  </r>
  <r>
    <x v="24"/>
    <s v="RETENCION ICA COMERCIAL SERVICIOS DEMÁS ACTIVIDADES DE SERVICIOS"/>
    <n v="392596323"/>
    <n v="57164"/>
    <x v="316"/>
    <n v="5917560"/>
    <s v="0,966%"/>
    <s v="13-01-01-DT"/>
    <s v="41-04-00"/>
    <s v="392596323"/>
    <s v="1903323"/>
    <s v="Cédula de Ciudadanía"/>
    <s v="1022944211"/>
    <s v="CHRISTIAN GELVEZ TORRES"/>
    <s v="NIT"/>
    <s v="899999061"/>
    <x v="71"/>
  </r>
  <r>
    <x v="24"/>
    <s v="RETENCION ICA COMERCIAL SERVICIOS DEMÁS ACTIVIDADES DE SERVICIOS"/>
    <n v="393090923"/>
    <n v="27040"/>
    <x v="439"/>
    <n v="2799160"/>
    <s v="0,966%"/>
    <s v="13-01-01-DT"/>
    <s v="41-04-00"/>
    <s v="393090923"/>
    <s v="1913323"/>
    <s v="Cédula de Ciudadanía"/>
    <s v="1015394079"/>
    <s v="LINDA SARMIENTO LOPEZ"/>
    <s v="NIT"/>
    <s v="899999061"/>
    <x v="71"/>
  </r>
  <r>
    <x v="24"/>
    <s v="RETENCION ICA COMERCIAL SERVICIOS DEMÁS ACTIVIDADES DE SERVICIOS"/>
    <n v="393086123"/>
    <n v="57284"/>
    <x v="440"/>
    <n v="7478370"/>
    <s v="0,766%"/>
    <s v="13-01-01-DT"/>
    <s v="41-04-00"/>
    <s v="393086123"/>
    <s v="1904623"/>
    <s v="Cédula de Ciudadanía"/>
    <s v="1110491736"/>
    <s v="JUAN DIMEY MANRIQUE"/>
    <s v="NIT"/>
    <s v="899999061"/>
    <x v="71"/>
  </r>
  <r>
    <x v="24"/>
    <s v="RETENCION ICA COMERCIAL SERVICIOS DEMÁS ACTIVIDADES DE SERVICIOS"/>
    <n v="393090423"/>
    <n v="60956"/>
    <x v="441"/>
    <n v="6310170"/>
    <s v="0,966%"/>
    <s v="13-01-01-DT"/>
    <s v="41-04-00"/>
    <s v="393090423"/>
    <s v="1913123"/>
    <s v="Cédula de Ciudadanía"/>
    <s v="1010173086"/>
    <s v="JOSE BECERRA OSORIO"/>
    <s v="NIT"/>
    <s v="899999061"/>
    <x v="71"/>
  </r>
  <r>
    <x v="24"/>
    <s v="RETENCION ICA COMERCIAL SERVICIOS DEMÁS ACTIVIDADES DE SERVICIOS"/>
    <n v="392920523"/>
    <n v="30519"/>
    <x v="442"/>
    <n v="3159360"/>
    <s v="0,966%"/>
    <s v="13-01-01-DT"/>
    <s v="41-04-00"/>
    <s v="392920523"/>
    <s v="1917323"/>
    <s v="Cédula de Ciudadanía"/>
    <s v="1012332298"/>
    <s v="FANNY MARROQUIN GUTIERREZ"/>
    <s v="NIT"/>
    <s v="899999061"/>
    <x v="71"/>
  </r>
  <r>
    <x v="24"/>
    <s v="RETENCION ICA COMERCIAL SERVICIOS DEMÁS ACTIVIDADES DE SERVICIOS"/>
    <n v="391892723"/>
    <n v="33501"/>
    <x v="435"/>
    <n v="4373460"/>
    <s v="0,766%"/>
    <s v="13-01-01-DT"/>
    <s v="41-04-00"/>
    <s v="391892723"/>
    <s v="1905723"/>
    <s v="Cédula de Ciudadanía"/>
    <s v="80203224"/>
    <s v="YONFREDY RAMIREZ OSPINA"/>
    <s v="NIT"/>
    <s v="899999061"/>
    <x v="71"/>
  </r>
  <r>
    <x v="24"/>
    <s v="RETENCION ICA COMERCIAL SERVICIOS DEMÁS ACTIVIDADES DE SERVICIOS"/>
    <n v="392906023"/>
    <n v="19336"/>
    <x v="443"/>
    <n v="2232838"/>
    <s v="0,866%"/>
    <s v="13-01-01-DT"/>
    <s v="41-04-00"/>
    <s v="392906023"/>
    <s v="1895023"/>
    <s v="Cédula de Ciudadanía"/>
    <s v="1105682213"/>
    <s v="ANDRES DURAN MONROY"/>
    <s v="NIT"/>
    <s v="899999061"/>
    <x v="71"/>
  </r>
  <r>
    <x v="24"/>
    <s v="RETENCION ICA COMERCIAL SERVICIOS DEMÁS ACTIVIDADES DE SERVICIOS"/>
    <n v="391645823"/>
    <n v="45329"/>
    <x v="385"/>
    <n v="5917560"/>
    <s v="0,766%"/>
    <s v="13-01-01-DT"/>
    <s v="41-04-00"/>
    <s v="391645823"/>
    <s v="1913923"/>
    <s v="Cédula de Ciudadanía"/>
    <s v="74083616"/>
    <s v="FABIO BALLESTEROS"/>
    <s v="NIT"/>
    <s v="899999061"/>
    <x v="71"/>
  </r>
  <r>
    <x v="24"/>
    <s v="RETENCION ICA COMERCIAL SERVICIOS DEMÁS ACTIVIDADES DE SERVICIOS"/>
    <n v="391893923"/>
    <n v="44333"/>
    <x v="444"/>
    <n v="5787630"/>
    <s v="0,766%"/>
    <s v="13-01-01-DT"/>
    <s v="41-04-00"/>
    <s v="391893923"/>
    <s v="1914723"/>
    <s v="Cédula de Ciudadanía"/>
    <s v="1026299435"/>
    <s v="CARLOS TISOY JACANAMIJOY"/>
    <s v="NIT"/>
    <s v="899999061"/>
    <x v="71"/>
  </r>
  <r>
    <x v="24"/>
    <s v="RETENCION ICA COMERCIAL SERVICIOS DEMÁS ACTIVIDADES DE SERVICIOS"/>
    <n v="392913623"/>
    <n v="51284"/>
    <x v="445"/>
    <n v="5308860"/>
    <s v="0,966%"/>
    <s v="13-01-01-DT"/>
    <s v="41-04-00"/>
    <s v="392913623"/>
    <s v="1918123"/>
    <s v="Cédula de Ciudadanía"/>
    <s v="1110502906"/>
    <s v="JOSE CONTRERAS LOVERA"/>
    <s v="NIT"/>
    <s v="899999061"/>
    <x v="71"/>
  </r>
  <r>
    <x v="24"/>
    <s v="RETENCION ICA COMERCIAL SERVICIOS DEMÁS ACTIVIDADES DE SERVICIOS"/>
    <n v="393091423"/>
    <n v="26129"/>
    <x v="446"/>
    <n v="3017210"/>
    <s v="0,866%"/>
    <s v="13-01-01-DT"/>
    <s v="41-04-00"/>
    <s v="393091423"/>
    <s v="1924323"/>
    <s v="Cédula de Ciudadanía"/>
    <s v="1086362079"/>
    <s v="DIANA GUERRA FAJARDO"/>
    <s v="NIT"/>
    <s v="899999061"/>
    <x v="71"/>
  </r>
  <r>
    <x v="24"/>
    <s v="RETENCION ICA COMERCIAL SERVICIOS DEMÁS ACTIVIDADES DE SERVICIOS"/>
    <n v="392363323"/>
    <n v="27039"/>
    <x v="302"/>
    <n v="3529960"/>
    <s v="0,766%"/>
    <s v="13-01-01-DT"/>
    <s v="41-04-00"/>
    <s v="392363323"/>
    <s v="1919223"/>
    <s v="Cédula de Ciudadanía"/>
    <s v="1030671673"/>
    <s v="ERIKA ACOSTA GUERRERO"/>
    <s v="NIT"/>
    <s v="899999061"/>
    <x v="71"/>
  </r>
  <r>
    <x v="24"/>
    <s v="RETENCION ICA COMERCIAL SERVICIOS DEMÁS ACTIVIDADES DE SERVICIOS"/>
    <n v="392454723"/>
    <n v="44438"/>
    <x v="447"/>
    <n v="5801330"/>
    <s v="0,766%"/>
    <s v="13-01-01-DT"/>
    <s v="41-04-00"/>
    <s v="392454723"/>
    <s v="1920223"/>
    <s v="Cédula de Ciudadanía"/>
    <s v="1003965065"/>
    <s v="GLORIANA GUERRERO CUESTA"/>
    <s v="NIT"/>
    <s v="899999061"/>
    <x v="71"/>
  </r>
  <r>
    <x v="24"/>
    <s v="RETENCION ICA COMERCIAL SERVICIOS DEMÁS ACTIVIDADES DE SERVICIOS"/>
    <n v="393091023"/>
    <n v="32838"/>
    <x v="448"/>
    <n v="4287000"/>
    <s v="0,766%"/>
    <s v="13-01-01-DT"/>
    <s v="41-04-00"/>
    <s v="393091023"/>
    <s v="1913423"/>
    <s v="Cédula de Ciudadanía"/>
    <s v="52522085"/>
    <s v="SANDRA BERMUDEZ MEJIA"/>
    <s v="NIT"/>
    <s v="899999061"/>
    <x v="71"/>
  </r>
  <r>
    <x v="24"/>
    <s v="RETENCION ICA COMERCIAL SERVICIOS DEMÁS ACTIVIDADES DE SERVICIOS"/>
    <n v="392909823"/>
    <n v="23018"/>
    <x v="449"/>
    <n v="2382840"/>
    <s v="0,966%"/>
    <s v="13-01-01-DT"/>
    <s v="41-04-00"/>
    <s v="392909823"/>
    <s v="1911423"/>
    <s v="Cédula de Ciudadanía"/>
    <s v="79556935"/>
    <s v="EDILBERTO MANRIQUE MENDEZ"/>
    <s v="NIT"/>
    <s v="899999061"/>
    <x v="71"/>
  </r>
  <r>
    <x v="24"/>
    <s v="RETENCION ICA COMERCIAL SERVICIOS DEMÁS ACTIVIDADES DE SERVICIOS"/>
    <n v="392908923"/>
    <n v="44656"/>
    <x v="398"/>
    <n v="5829780"/>
    <s v="0,766%"/>
    <s v="13-01-01-DT"/>
    <s v="41-04-00"/>
    <s v="392908923"/>
    <s v="1908023"/>
    <s v="Cédula de Ciudadanía"/>
    <s v="1032459599"/>
    <s v="MAYRA PRECIADO BUSTOS"/>
    <s v="NIT"/>
    <s v="899999061"/>
    <x v="71"/>
  </r>
  <r>
    <x v="24"/>
    <s v="RETENCION ICA COMERCIAL SERVICIOS DEMÁS ACTIVIDADES DE SERVICIOS"/>
    <n v="392413423"/>
    <n v="29610"/>
    <x v="417"/>
    <n v="3865560"/>
    <s v="0,766%"/>
    <s v="13-01-01-DT"/>
    <s v="41-04-00"/>
    <s v="392413423"/>
    <s v="1927023"/>
    <s v="Cédula de Ciudadanía"/>
    <s v="52223019"/>
    <s v="DIANA ACOSTA AMAYA"/>
    <s v="NIT"/>
    <s v="899999061"/>
    <x v="71"/>
  </r>
  <r>
    <x v="24"/>
    <s v="RETENCION ICA COMERCIAL SERVICIOS DEMÁS ACTIVIDADES DE SERVICIOS"/>
    <n v="392919823"/>
    <n v="53796"/>
    <x v="450"/>
    <n v="5568910"/>
    <s v="0,966%"/>
    <s v="13-01-01-DT"/>
    <s v="41-04-00"/>
    <s v="392919823"/>
    <s v="1909823"/>
    <s v="Cédula de Ciudadanía"/>
    <s v="1072425120"/>
    <s v="DIEGO DUARTE RUIZ"/>
    <s v="NIT"/>
    <s v="899999061"/>
    <x v="71"/>
  </r>
  <r>
    <x v="24"/>
    <s v="RETENCION ICA COMERCIAL SERVICIOS DEMÁS ACTIVIDADES DE SERVICIOS"/>
    <n v="392000823"/>
    <n v="62025"/>
    <x v="451"/>
    <n v="5618240"/>
    <s v="1,104%"/>
    <s v="13-01-01-DT"/>
    <s v="41-04-00"/>
    <s v="392000823"/>
    <s v="1922723"/>
    <s v="Cédula de Ciudadanía"/>
    <s v="80025195"/>
    <s v="DIEGO BUSTOS ROJAS"/>
    <s v="NIT"/>
    <s v="899999061"/>
    <x v="71"/>
  </r>
  <r>
    <x v="24"/>
    <s v="RETENCION ICA COMERCIAL SERVICIOS DEMÁS ACTIVIDADES DE SERVICIOS"/>
    <n v="391802323"/>
    <n v="37742"/>
    <x v="452"/>
    <n v="4927110"/>
    <s v="0,766%"/>
    <s v="13-01-01-DT"/>
    <s v="41-04-00"/>
    <s v="391802323"/>
    <s v="1892023"/>
    <s v="Cédula de Ciudadanía"/>
    <s v="1032466430"/>
    <s v="SEBASTIAN VILLA RINCON"/>
    <s v="NIT"/>
    <s v="899999061"/>
    <x v="71"/>
  </r>
  <r>
    <x v="24"/>
    <s v="RETENCION ICA COMERCIAL SERVICIOS DEMÁS ACTIVIDADES DE SERVICIOS"/>
    <n v="392910323"/>
    <n v="23450"/>
    <x v="453"/>
    <n v="3061410"/>
    <s v="0,766%"/>
    <s v="13-01-01-DT"/>
    <s v="41-04-00"/>
    <s v="392910323"/>
    <s v="1919523"/>
    <s v="Cédula de Ciudadanía"/>
    <s v="1014224835"/>
    <s v="KATHERINE GUZMAN CAJAMARCA"/>
    <s v="NIT"/>
    <s v="899999061"/>
    <x v="71"/>
  </r>
  <r>
    <x v="24"/>
    <s v="RETENCION ICA COMERCIAL SERVICIOS DEMÁS ACTIVIDADES DE SERVICIOS"/>
    <n v="392899023"/>
    <n v="47357"/>
    <x v="454"/>
    <n v="6182420"/>
    <s v="0,766%"/>
    <s v="13-01-01-DT"/>
    <s v="41-04-00"/>
    <s v="392899023"/>
    <s v="1917623"/>
    <s v="Cédula de Ciudadanía"/>
    <s v="1030588313"/>
    <s v="GLORIA FERNANDEZ GUTIERREZ"/>
    <s v="NIT"/>
    <s v="899999061"/>
    <x v="71"/>
  </r>
  <r>
    <x v="24"/>
    <s v="RETENCION ICA COMERCIAL SERVICIOS DEMÁS ACTIVIDADES DE SERVICIOS"/>
    <n v="392909223"/>
    <n v="48542"/>
    <x v="455"/>
    <n v="7035000"/>
    <s v="0,690%"/>
    <s v="13-01-01-DT"/>
    <s v="41-04-00"/>
    <s v="392909223"/>
    <s v="1910123"/>
    <s v="Cédula de Ciudadanía"/>
    <s v="79567074"/>
    <s v="ALFONSO COMBARIZA SERJE"/>
    <s v="NIT"/>
    <s v="899999061"/>
    <x v="71"/>
  </r>
  <r>
    <x v="24"/>
    <s v="RETENCION ICA COMERCIAL SERVICIOS DEMÁS ACTIVIDADES DE SERVICIOS"/>
    <n v="392921523"/>
    <n v="42867"/>
    <x v="456"/>
    <n v="4437600"/>
    <s v="0,966%"/>
    <s v="13-01-01-DT"/>
    <s v="41-04-00"/>
    <s v="392921523"/>
    <s v="1923823"/>
    <s v="Cédula de Ciudadanía"/>
    <s v="1023936780"/>
    <s v="CLAUDIA PEREZ CORTES"/>
    <s v="NIT"/>
    <s v="899999061"/>
    <x v="71"/>
  </r>
  <r>
    <x v="24"/>
    <s v="RETENCION ICA COMERCIAL SERVICIOS DEMÁS ACTIVIDADES DE SERVICIOS"/>
    <n v="391802523"/>
    <n v="29087"/>
    <x v="457"/>
    <n v="3797310"/>
    <s v="0,766%"/>
    <s v="13-01-01-DT"/>
    <s v="41-04-00"/>
    <s v="391802523"/>
    <s v="1892223"/>
    <s v="Cédula de Ciudadanía"/>
    <s v="52086920"/>
    <s v="MARIBEL CIFUENTES MUÑOZ"/>
    <s v="NIT"/>
    <s v="899999061"/>
    <x v="71"/>
  </r>
  <r>
    <x v="24"/>
    <s v="RETENCION ICA COMERCIAL SERVICIOS DEMÁS ACTIVIDADES DE SERVICIOS"/>
    <n v="391801823"/>
    <n v="45329"/>
    <x v="385"/>
    <n v="5917560"/>
    <s v="0,766%"/>
    <s v="13-01-01-DT"/>
    <s v="41-04-00"/>
    <s v="391801823"/>
    <s v="1890923"/>
    <s v="Cédula de Ciudadanía"/>
    <s v="11802025"/>
    <s v="EMILIO PARRA GUERRERO"/>
    <s v="NIT"/>
    <s v="899999061"/>
    <x v="71"/>
  </r>
  <r>
    <x v="24"/>
    <s v="RETENCION ICA COMERCIAL SERVICIOS DEMÁS ACTIVIDADES DE SERVICIOS"/>
    <n v="391930523"/>
    <n v="67266"/>
    <x v="433"/>
    <n v="6963310"/>
    <s v="0,966%"/>
    <s v="13-01-01-DT"/>
    <s v="41-04-00"/>
    <s v="391930523"/>
    <s v="1916523"/>
    <s v="Cédula de Ciudadanía"/>
    <s v="93154589"/>
    <s v="ISAIAS LOZANO VERA"/>
    <s v="NIT"/>
    <s v="899999061"/>
    <x v="71"/>
  </r>
  <r>
    <x v="24"/>
    <s v="RETENCION ICA COMERCIAL SERVICIOS DEMÁS ACTIVIDADES DE SERVICIOS"/>
    <n v="392597723"/>
    <n v="42601"/>
    <x v="458"/>
    <n v="4410000"/>
    <s v="0,966%"/>
    <s v="13-01-01-DT"/>
    <s v="41-04-00"/>
    <s v="392597723"/>
    <s v="1927223"/>
    <s v="Cédula de Ciudadanía"/>
    <s v="1022345823"/>
    <s v="DEISSY BERMUDEZ CUERVO"/>
    <s v="NIT"/>
    <s v="899999061"/>
    <x v="71"/>
  </r>
  <r>
    <x v="24"/>
    <s v="RETENCION ICA COMERCIAL SERVICIOS DEMÁS ACTIVIDADES DE SERVICIOS"/>
    <n v="392598123"/>
    <n v="47395"/>
    <x v="459"/>
    <n v="6187290"/>
    <s v="0,766%"/>
    <s v="13-01-01-DT"/>
    <s v="41-04-00"/>
    <s v="392598123"/>
    <s v="1927423"/>
    <s v="Cédula de Ciudadanía"/>
    <s v="1077420503"/>
    <s v="LEONARDO ROSERO CORDOBA"/>
    <s v="NIT"/>
    <s v="899999061"/>
    <x v="71"/>
  </r>
  <r>
    <x v="24"/>
    <s v="RETENCION ICA COMERCIAL SERVICIOS DEMÁS ACTIVIDADES DE SERVICIOS"/>
    <n v="392906323"/>
    <n v="28008"/>
    <x v="460"/>
    <n v="2899380"/>
    <s v="0,966%"/>
    <s v="13-01-01-DT"/>
    <s v="41-04-00"/>
    <s v="392906323"/>
    <s v="1903723"/>
    <s v="Cédula de Ciudadanía"/>
    <s v="1013627002"/>
    <s v="EDISSON HERNANDEZ OTALVARO"/>
    <s v="NIT"/>
    <s v="899999061"/>
    <x v="71"/>
  </r>
  <r>
    <x v="24"/>
    <s v="RETENCION ICA COMERCIAL SERVICIOS DEMÁS ACTIVIDADES DE SERVICIOS"/>
    <n v="391893723"/>
    <n v="30519"/>
    <x v="442"/>
    <n v="3159360"/>
    <s v="0,966%"/>
    <s v="13-01-01-DT"/>
    <s v="41-04-00"/>
    <s v="391893723"/>
    <s v="1914523"/>
    <s v="Cédula de Ciudadanía"/>
    <s v="1023974142"/>
    <s v="JESSICA SUAREZ RODRIGUEZ"/>
    <s v="NIT"/>
    <s v="899999061"/>
    <x v="71"/>
  </r>
  <r>
    <x v="24"/>
    <s v="RETENCION ICA COMERCIAL SERVICIOS DEMÁS ACTIVIDADES DE SERVICIOS"/>
    <n v="391846123"/>
    <n v="23554"/>
    <x v="461"/>
    <n v="3413610"/>
    <s v="0,690%"/>
    <s v="13-01-01-DT"/>
    <s v="41-04-00"/>
    <s v="391846123"/>
    <s v="1892423"/>
    <s v="Cédula de Ciudadanía"/>
    <s v="1019123184"/>
    <s v="JUAN PARRA MEDINA"/>
    <s v="NIT"/>
    <s v="899999061"/>
    <x v="71"/>
  </r>
  <r>
    <x v="24"/>
    <s v="RETENCION ICA COMERCIAL SERVICIOS DEMÁS ACTIVIDADES DE SERVICIOS"/>
    <n v="392910123"/>
    <n v="25411"/>
    <x v="462"/>
    <n v="3317340"/>
    <s v="0,766%"/>
    <s v="13-01-01-DT"/>
    <s v="41-04-00"/>
    <s v="392910123"/>
    <s v="1919423"/>
    <s v="Cédula de Ciudadanía"/>
    <s v="80896180"/>
    <s v="HERNANDO AREVALO AREVALO"/>
    <s v="NIT"/>
    <s v="899999061"/>
    <x v="71"/>
  </r>
  <r>
    <x v="24"/>
    <s v="RETENCION ICA COMERCIAL SERVICIOS DEMÁS ACTIVIDADES DE SERVICIOS"/>
    <n v="391892423"/>
    <n v="64814"/>
    <x v="463"/>
    <n v="6709500"/>
    <s v="0,966%"/>
    <s v="13-01-01-DT"/>
    <s v="41-04-00"/>
    <s v="391892423"/>
    <s v="1904123"/>
    <s v="Cédula de Ciudadanía"/>
    <s v="85467984"/>
    <s v="ALEXANDER HERNANDEZ MATURANA"/>
    <s v="NIT"/>
    <s v="899999061"/>
    <x v="71"/>
  </r>
  <r>
    <x v="24"/>
    <s v="RETENCION ICA COMERCIAL SERVICIOS DEMÁS ACTIVIDADES DE SERVICIOS"/>
    <n v="392526823"/>
    <n v="43036"/>
    <x v="464"/>
    <n v="5618240"/>
    <s v="0,766%"/>
    <s v="13-01-01-DT"/>
    <s v="41-04-00"/>
    <s v="392526823"/>
    <s v="1924023"/>
    <s v="Cédula de Ciudadanía"/>
    <s v="1032371466"/>
    <s v="CRISTIAN SANDOVAL PUENTES"/>
    <s v="NIT"/>
    <s v="899999061"/>
    <x v="71"/>
  </r>
  <r>
    <x v="24"/>
    <s v="RETENCION ICA COMERCIAL SERVICIOS DEMÁS ACTIVIDADES DE SERVICIOS"/>
    <n v="391802223"/>
    <n v="53620"/>
    <x v="403"/>
    <n v="6999990"/>
    <s v="0,766%"/>
    <s v="13-01-01-DT"/>
    <s v="41-04-00"/>
    <s v="391802223"/>
    <s v="1891923"/>
    <s v="Cédula de Ciudadanía"/>
    <s v="1010173224"/>
    <s v="MONICA RIOS GARCIA"/>
    <s v="NIT"/>
    <s v="899999061"/>
    <x v="71"/>
  </r>
  <r>
    <x v="24"/>
    <s v="RETENCION ICA COMERCIAL SERVICIOS DEMÁS ACTIVIDADES DE SERVICIOS"/>
    <n v="392848923"/>
    <n v="25955"/>
    <x v="321"/>
    <n v="3388440"/>
    <s v="0,766%"/>
    <s v="13-01-01-DT"/>
    <s v="41-04-00"/>
    <s v="392848923"/>
    <s v="1922323"/>
    <s v="Cédula de Ciudadanía"/>
    <s v="52735382"/>
    <s v="ANYI AGUIRRE BUSTOS"/>
    <s v="NIT"/>
    <s v="899999061"/>
    <x v="71"/>
  </r>
  <r>
    <x v="24"/>
    <s v="RETENCION ICA COMERCIAL SERVICIOS DEMÁS ACTIVIDADES DE SERVICIOS"/>
    <n v="392906623"/>
    <n v="64990"/>
    <x v="465"/>
    <n v="8484270"/>
    <s v="0,766%"/>
    <s v="13-01-01-DT"/>
    <s v="41-04-00"/>
    <s v="392906623"/>
    <s v="1906423"/>
    <s v="Cédula de Ciudadanía"/>
    <s v="1121850733"/>
    <s v="NOHORA LOZANO RODRIGUEZ"/>
    <s v="NIT"/>
    <s v="899999061"/>
    <x v="71"/>
  </r>
  <r>
    <x v="24"/>
    <s v="RETENCION ICA COMERCIAL SERVICIOS DEMÁS ACTIVIDADES DE SERVICIOS"/>
    <n v="393087123"/>
    <n v="23380"/>
    <x v="466"/>
    <n v="3388440"/>
    <s v="0,690%"/>
    <s v="13-01-01-DT"/>
    <s v="41-04-00"/>
    <s v="393087123"/>
    <s v="1906323"/>
    <s v="Cédula de Ciudadanía"/>
    <s v="1018444873"/>
    <s v="JAIR CALDERIN ROJAS"/>
    <s v="NIT"/>
    <s v="899999061"/>
    <x v="71"/>
  </r>
  <r>
    <x v="24"/>
    <s v="RETENCION ICA COMERCIAL SERVICIOS DEMÁS ACTIVIDADES DE SERVICIOS"/>
    <n v="392518223"/>
    <n v="12208"/>
    <x v="467"/>
    <n v="1593674"/>
    <s v="0,766%"/>
    <s v="13-01-01-DT"/>
    <s v="41-04-00"/>
    <s v="392518223"/>
    <s v="1924423"/>
    <s v="Cédula de Ciudadanía"/>
    <s v="1020844163"/>
    <s v="VALENTINA DALLOS VALENZUELA"/>
    <s v="NIT"/>
    <s v="899999061"/>
    <x v="71"/>
  </r>
  <r>
    <x v="24"/>
    <s v="RETENCION ICA COMERCIAL SERVICIOS DEMÁS ACTIVIDADES DE SERVICIOS"/>
    <n v="393088823"/>
    <n v="60291"/>
    <x v="468"/>
    <n v="7870910"/>
    <s v="0,766%"/>
    <s v="13-01-01-DT"/>
    <s v="41-04-00"/>
    <s v="393088823"/>
    <s v="1912023"/>
    <s v="Cédula de Ciudadanía"/>
    <s v="79909422"/>
    <s v="HUGO CAMACHO VERA"/>
    <s v="NIT"/>
    <s v="899999061"/>
    <x v="71"/>
  </r>
  <r>
    <x v="24"/>
    <s v="RETENCION ICA COMERCIAL SERVICIOS DEMÁS ACTIVIDADES DE SERVICIOS"/>
    <n v="392908823"/>
    <n v="57164"/>
    <x v="316"/>
    <n v="5917560"/>
    <s v="0,966%"/>
    <s v="13-01-01-DT"/>
    <s v="41-04-00"/>
    <s v="392908823"/>
    <s v="1907923"/>
    <s v="Cédula de Ciudadanía"/>
    <s v="1090383543"/>
    <s v="JESSICA GRANADOS MALDONADO"/>
    <s v="NIT"/>
    <s v="899999061"/>
    <x v="71"/>
  </r>
  <r>
    <x v="24"/>
    <s v="RETENCION ICA COMERCIAL SERVICIOS DEMÁS ACTIVIDADES DE SERVICIOS"/>
    <n v="392920923"/>
    <n v="61463"/>
    <x v="469"/>
    <n v="7097300"/>
    <s v="0,866%"/>
    <s v="13-01-01-DT"/>
    <s v="41-04-00"/>
    <s v="392920923"/>
    <s v="1918823"/>
    <s v="Cédula de Ciudadanía"/>
    <s v="1030539099"/>
    <s v="CRISTIAN ANGULO ESCOBAR"/>
    <s v="NIT"/>
    <s v="899999061"/>
    <x v="71"/>
  </r>
  <r>
    <x v="24"/>
    <s v="RETENCION ICA COMERCIAL SERVICIOS DEMÁS ACTIVIDADES DE SERVICIOS"/>
    <n v="391893623"/>
    <n v="44656"/>
    <x v="398"/>
    <n v="5829780"/>
    <s v="0,766%"/>
    <s v="13-01-01-DT"/>
    <s v="41-04-00"/>
    <s v="391893623"/>
    <s v="1914323"/>
    <s v="Cédula de Ciudadanía"/>
    <s v="1004616723"/>
    <s v="VICKY CORTES CASTILLO"/>
    <s v="NIT"/>
    <s v="899999061"/>
    <x v="71"/>
  </r>
  <r>
    <x v="24"/>
    <s v="RETENCION ICA COMERCIAL SERVICIOS DEMÁS ACTIVIDADES DE SERVICIOS"/>
    <n v="393089223"/>
    <n v="67266"/>
    <x v="433"/>
    <n v="6963310"/>
    <s v="0,966%"/>
    <s v="13-01-01-DT"/>
    <s v="41-04-00"/>
    <s v="393089223"/>
    <s v="1912223"/>
    <s v="Cédula de Ciudadanía"/>
    <s v="52919199"/>
    <s v="LINA GAFARO PEREZ"/>
    <s v="NIT"/>
    <s v="899999061"/>
    <x v="71"/>
  </r>
  <r>
    <x v="24"/>
    <s v="RETENCION ICA COMERCIAL SERVICIOS DEMÁS ACTIVIDADES DE SERVICIOS"/>
    <n v="393086323"/>
    <n v="32246"/>
    <x v="470"/>
    <n v="4209700"/>
    <s v="0,766%"/>
    <s v="13-01-01-DT"/>
    <s v="41-04-00"/>
    <s v="393086323"/>
    <s v="1904823"/>
    <s v="Cédula de Ciudadanía"/>
    <s v="1110557133"/>
    <s v="DANIEL BERNAL GIRALDO"/>
    <s v="NIT"/>
    <s v="899999061"/>
    <x v="71"/>
  </r>
  <r>
    <x v="1"/>
    <s v="RETE-ICA-OTRAS CIUDADES-SERVICIOS"/>
    <n v="392630223"/>
    <n v="26592"/>
    <x v="471"/>
    <n v="3798820"/>
    <s v="0,700%"/>
    <s v="13-01-01-DT"/>
    <s v="41-04-00"/>
    <s v="392630223"/>
    <s v="1917123"/>
    <s v="Cédula de Ciudadanía"/>
    <s v="92400572"/>
    <s v="PEDRO MENDOZA LUNA"/>
    <s v="NIT"/>
    <s v="892200592"/>
    <x v="82"/>
  </r>
  <r>
    <x v="1"/>
    <s v="RETE-ICA-OTRAS CIUDADES-SERVICIOS"/>
    <n v="391905923"/>
    <n v="37988"/>
    <x v="124"/>
    <n v="3798820"/>
    <s v="1,000%"/>
    <s v="13-01-01-DT"/>
    <s v="41-04-00"/>
    <s v="391905923"/>
    <s v="1917023"/>
    <s v="Cédula de Ciudadanía"/>
    <s v="22802989"/>
    <s v="ANA ALVAREZ HERNANDEZ"/>
    <s v="NIT"/>
    <s v="800104062"/>
    <x v="59"/>
  </r>
  <r>
    <x v="1"/>
    <s v="RETE-ICA-OTRAS CIUDADES-SERVICIOS"/>
    <n v="391824323"/>
    <n v="42877"/>
    <x v="112"/>
    <n v="4287720"/>
    <s v="1,000%"/>
    <s v="13-01-01-DT"/>
    <s v="41-04-00"/>
    <s v="391824323"/>
    <s v="1916123"/>
    <s v="Cédula de Ciudadanía"/>
    <s v="69006596"/>
    <s v="NATALIA LOPEZ GUERRERO"/>
    <s v="NIT"/>
    <s v="800102891"/>
    <x v="64"/>
  </r>
  <r>
    <x v="1"/>
    <s v="RETE-ICA-OTRAS CIUDADES-SERVICIOS"/>
    <n v="392920723"/>
    <n v="36252"/>
    <x v="472"/>
    <n v="3625170"/>
    <s v="1,000%"/>
    <s v="13-01-01-DT"/>
    <s v="41-04-00"/>
    <s v="392920723"/>
    <s v="1918523"/>
    <s v="Cédula de Ciudadanía"/>
    <s v="1093767070"/>
    <s v="CARLOS LEON SAJONERO"/>
    <s v="NIT"/>
    <s v="890501434"/>
    <x v="76"/>
  </r>
  <r>
    <x v="1"/>
    <s v="RETE-ICA-OTRAS CIUDADES-SERVICIOS"/>
    <n v="391803223"/>
    <n v="37988"/>
    <x v="124"/>
    <n v="3798820"/>
    <s v="1,000%"/>
    <s v="13-01-01-DT"/>
    <s v="41-04-00"/>
    <s v="391803223"/>
    <s v="1909523"/>
    <s v="Cédula de Ciudadanía"/>
    <s v="33367041"/>
    <s v="SANDRA JIMENEZ JIMENEZ"/>
    <s v="NIT"/>
    <s v="890000464"/>
    <x v="54"/>
  </r>
  <r>
    <x v="1"/>
    <s v="RETE-ICA-OTRAS CIUDADES-SERVICIOS"/>
    <n v="392598223"/>
    <n v="4235"/>
    <x v="473"/>
    <n v="2117440"/>
    <s v="0,200%"/>
    <s v="13-01-01-DT"/>
    <s v="41-04-00"/>
    <s v="392598223"/>
    <s v="1927523"/>
    <s v="Cédula de Ciudadanía"/>
    <s v="1067920879"/>
    <s v="KELLY BUELVAS ROSALES"/>
    <s v="NIT"/>
    <s v="800096734"/>
    <x v="55"/>
  </r>
  <r>
    <x v="1"/>
    <s v="RETE-ICA-OTRAS CIUDADES-SERVICIOS"/>
    <n v="391596923"/>
    <n v="17095"/>
    <x v="474"/>
    <n v="3798820"/>
    <s v="0,450%"/>
    <s v="13-01-01-DT"/>
    <s v="41-04-00"/>
    <s v="391596923"/>
    <s v="1915823"/>
    <s v="Cédula de Ciudadanía"/>
    <s v="1054550456"/>
    <s v="DIANA SALDARRIAGA PATIÑO"/>
    <s v="NIT"/>
    <s v="890801053"/>
    <x v="56"/>
  </r>
  <r>
    <x v="1"/>
    <s v="RETE-ICA-OTRAS CIUDADES-SERVICIOS"/>
    <n v="391803023"/>
    <n v="10000"/>
    <x v="475"/>
    <n v="4999980"/>
    <s v="0,200%"/>
    <s v="13-01-01-DT"/>
    <s v="41-04-00"/>
    <s v="391803023"/>
    <s v="1909323"/>
    <s v="Cédula de Ciudadanía"/>
    <s v="1032438543"/>
    <s v="JUAN SANDOVAL IZQUIERDO"/>
    <s v="NIT"/>
    <s v="891480030"/>
    <x v="60"/>
  </r>
  <r>
    <x v="1"/>
    <s v="RETE-ICA-OTRAS CIUDADES-SERVICIOS"/>
    <n v="392908223"/>
    <n v="37988"/>
    <x v="124"/>
    <n v="3798820"/>
    <s v="1,000%"/>
    <s v="13-01-01-DT"/>
    <s v="41-04-00"/>
    <s v="392908223"/>
    <s v="1907423"/>
    <s v="Cédula de Ciudadanía"/>
    <s v="37008197"/>
    <s v="ROCIO MEJIA"/>
    <s v="NIT"/>
    <s v="800102891"/>
    <x v="64"/>
  </r>
  <r>
    <x v="1"/>
    <s v="RETE-ICA-OTRAS CIUDADES-SERVICIOS"/>
    <n v="391808023"/>
    <n v="37988"/>
    <x v="124"/>
    <n v="3798820"/>
    <s v="1,000%"/>
    <s v="13-01-01-DT"/>
    <s v="41-04-00"/>
    <s v="391808023"/>
    <s v="1916023"/>
    <s v="Cédula de Ciudadanía"/>
    <s v="1124852585"/>
    <s v="MARLLY GUEVARA"/>
    <s v="NIT"/>
    <s v="800102891"/>
    <x v="64"/>
  </r>
  <r>
    <x v="1"/>
    <s v="RETE-ICA-OTRAS CIUDADES-SERVICIOS"/>
    <n v="391892523"/>
    <n v="40808"/>
    <x v="476"/>
    <n v="5829780"/>
    <s v="0,700%"/>
    <s v="13-01-01-DT"/>
    <s v="41-04-00"/>
    <s v="391892523"/>
    <s v="1905623"/>
    <s v="Cédula de Ciudadanía"/>
    <s v="1129488446"/>
    <s v="CINDY BALLESTAS CORONADO"/>
    <s v="NIT"/>
    <s v="891780009"/>
    <x v="75"/>
  </r>
  <r>
    <x v="1"/>
    <s v="RETE-ICA-OTRAS CIUDADES-SERVICIOS"/>
    <n v="391802123"/>
    <n v="10742"/>
    <x v="477"/>
    <n v="2387010"/>
    <s v="0,450%"/>
    <s v="13-01-01-DT"/>
    <s v="41-04-00"/>
    <s v="391802123"/>
    <s v="1891723"/>
    <s v="Cédula de Ciudadanía"/>
    <s v="28955725"/>
    <s v="NIDIA SANCHEZ BERMUDEZ"/>
    <s v="NIT"/>
    <s v="890801053"/>
    <x v="56"/>
  </r>
  <r>
    <x v="1"/>
    <s v="RETE-ICA-OTRAS CIUDADES-SERVICIOS"/>
    <n v="391802723"/>
    <n v="36070"/>
    <x v="478"/>
    <n v="3607040"/>
    <s v="1,000%"/>
    <s v="13-01-01-DT"/>
    <s v="41-04-00"/>
    <s v="391802723"/>
    <s v="1894623"/>
    <s v="Cédula de Ciudadanía"/>
    <s v="1102881960"/>
    <s v="ANDREA DIAZ CORENA"/>
    <s v="NIT"/>
    <s v="800104062"/>
    <x v="59"/>
  </r>
  <r>
    <x v="1"/>
    <s v="RETE-ICA-OTRAS CIUDADES-SERVICIOS"/>
    <n v="392509323"/>
    <n v="30990"/>
    <x v="479"/>
    <n v="5165080"/>
    <s v="0,600%"/>
    <s v="13-01-01-DT"/>
    <s v="41-04-00"/>
    <s v="392509323"/>
    <s v="1923423"/>
    <s v="Cédula de Ciudadanía"/>
    <s v="1096186340"/>
    <s v="DUVIAN AGUDELO AGUDELO"/>
    <s v="NIT"/>
    <s v="890201900"/>
    <x v="77"/>
  </r>
  <r>
    <x v="1"/>
    <s v="RETE-ICA-OTRAS CIUDADES-SERVICIOS"/>
    <n v="391893023"/>
    <n v="9854"/>
    <x v="480"/>
    <n v="4927110"/>
    <s v="0,200%"/>
    <s v="13-01-01-DT"/>
    <s v="41-04-00"/>
    <s v="391893023"/>
    <s v="1911023"/>
    <s v="Cédula de Ciudadanía"/>
    <s v="10009763"/>
    <s v="EDWIN HERRERA BARTOLO"/>
    <s v="NIT"/>
    <s v="891480030"/>
    <x v="60"/>
  </r>
  <r>
    <x v="1"/>
    <s v="RETE-ICA-OTRAS CIUDADES-SERVICIOS"/>
    <n v="392029523"/>
    <n v="19295"/>
    <x v="481"/>
    <n v="4287720"/>
    <s v="0,450%"/>
    <s v="13-01-01-DT"/>
    <s v="41-04-00"/>
    <s v="392029523"/>
    <s v="1916323"/>
    <s v="Cédula de Ciudadanía"/>
    <s v="24348335"/>
    <s v="MARGARITA DUQUE HENAO"/>
    <s v="NIT"/>
    <s v="890801053"/>
    <x v="56"/>
  </r>
  <r>
    <x v="1"/>
    <s v="RETE-ICA-OTRAS CIUDADES-SERVICIOS"/>
    <n v="393088423"/>
    <n v="19295"/>
    <x v="481"/>
    <n v="4287720"/>
    <s v="0,450%"/>
    <s v="13-01-01-DT"/>
    <s v="41-04-00"/>
    <s v="393088423"/>
    <s v="1909223"/>
    <s v="Cédula de Ciudadanía"/>
    <s v="30415209"/>
    <s v="LENNY RAMIREZ TREJOS"/>
    <s v="NIT"/>
    <s v="890801053"/>
    <x v="56"/>
  </r>
  <r>
    <x v="1"/>
    <s v="RETE-ICA-OTRAS CIUDADES-SERVICIOS"/>
    <n v="393088723"/>
    <n v="21174"/>
    <x v="482"/>
    <n v="2117440"/>
    <s v="1,000%"/>
    <s v="13-01-01-DT"/>
    <s v="41-04-00"/>
    <s v="393088723"/>
    <s v="1909723"/>
    <s v="Cédula de Ciudadanía"/>
    <s v="1124866194"/>
    <s v="RAFAEL DIAZ BASTIDAS"/>
    <s v="NIT"/>
    <s v="800102891"/>
    <x v="64"/>
  </r>
  <r>
    <x v="1"/>
    <s v="RETE-ICA-OTRAS CIUDADES-SERVICIOS"/>
    <n v="392910723"/>
    <n v="42877"/>
    <x v="112"/>
    <n v="4287720"/>
    <s v="1,000%"/>
    <s v="13-01-01-DT"/>
    <s v="41-04-00"/>
    <s v="392910723"/>
    <s v="1928023"/>
    <s v="Cédula de Ciudadanía"/>
    <s v="1108763096"/>
    <s v="LILIER PEREZ ORTEGA"/>
    <s v="NIT"/>
    <s v="800104062"/>
    <x v="59"/>
  </r>
  <r>
    <x v="1"/>
    <s v="RETE-ICA-OTRAS CIUDADES-SERVICIOS"/>
    <n v="391802423"/>
    <n v="4780"/>
    <x v="483"/>
    <n v="2390040"/>
    <s v="0,200%"/>
    <s v="13-01-01-DT"/>
    <s v="41-04-00"/>
    <s v="391802423"/>
    <s v="1892123"/>
    <s v="Cédula de Ciudadanía"/>
    <s v="1099684168"/>
    <s v="ALEJANDRO JIMENEZ TORO"/>
    <s v="NIT"/>
    <s v="891480030"/>
    <x v="60"/>
  </r>
  <r>
    <x v="1"/>
    <s v="RETE-ICA-OTRAS CIUDADES-SERVICIOS"/>
    <n v="392622323"/>
    <n v="8750"/>
    <x v="484"/>
    <n v="4287720"/>
    <s v="0,200%"/>
    <s v="13-01-01-DT"/>
    <s v="41-04-00"/>
    <s v="392622323"/>
    <s v="1916923"/>
    <s v="Cédula de Ciudadanía"/>
    <s v="1088334094"/>
    <s v="BRAYAN PEREA HURTADO"/>
    <s v="NIT"/>
    <s v="891480030"/>
    <x v="60"/>
  </r>
  <r>
    <x v="1"/>
    <s v="RETE-ICA-OTRAS CIUDADES-SERVICIOS"/>
    <n v="391802823"/>
    <n v="11660"/>
    <x v="485"/>
    <n v="5829780"/>
    <s v="0,200%"/>
    <s v="13-01-01-DT"/>
    <s v="41-04-00"/>
    <s v="391802823"/>
    <s v="1908523"/>
    <s v="Cédula de Ciudadanía"/>
    <s v="1053777115"/>
    <s v="leidy ramirez hoyos"/>
    <s v="NIT"/>
    <s v="891480030"/>
    <x v="60"/>
  </r>
  <r>
    <x v="1"/>
    <s v="RETE-ICA-OTRAS CIUDADES-SERVICIOS"/>
    <n v="392905823"/>
    <n v="30014"/>
    <x v="486"/>
    <n v="4287720"/>
    <s v="0,700%"/>
    <s v="13-01-01-DT"/>
    <s v="41-04-00"/>
    <s v="392905823"/>
    <s v="1894723"/>
    <s v="Cédula de Ciudadanía"/>
    <s v="32811535"/>
    <s v="FLOR PEDROZO RANGEL"/>
    <s v="NIT"/>
    <s v="891780009"/>
    <x v="75"/>
  </r>
  <r>
    <x v="1"/>
    <s v="RETE-ICA-OTRAS CIUDADES-SERVICIOS"/>
    <n v="391893823"/>
    <n v="10755"/>
    <x v="487"/>
    <n v="2390040"/>
    <s v="0,450%"/>
    <s v="13-01-01-DT"/>
    <s v="41-04-00"/>
    <s v="391893823"/>
    <s v="1914623"/>
    <s v="Cédula de Ciudadanía"/>
    <s v="1110488589"/>
    <s v="FABIAN OBREGON CRUZ"/>
    <s v="NIT"/>
    <s v="890801053"/>
    <x v="56"/>
  </r>
  <r>
    <x v="1"/>
    <s v="RETE-ICA-OTRAS CIUDADES-SERVICIOS"/>
    <n v="392908123"/>
    <n v="8575"/>
    <x v="325"/>
    <n v="4287720"/>
    <s v="0,200%"/>
    <s v="13-01-01-DT"/>
    <s v="41-04-00"/>
    <s v="392908123"/>
    <s v="1907323"/>
    <s v="Cédula de Ciudadanía"/>
    <s v="30231028"/>
    <s v="ELSA PATIÑO GRISALES"/>
    <s v="NIT"/>
    <s v="891480030"/>
    <x v="60"/>
  </r>
  <r>
    <x v="1"/>
    <s v="RETE-ICA-OTRAS CIUDADES-SERVICIOS"/>
    <n v="392025623"/>
    <n v="7598"/>
    <x v="329"/>
    <n v="3798820"/>
    <s v="0,200%"/>
    <s v="13-01-01-DT"/>
    <s v="41-04-00"/>
    <s v="392025623"/>
    <s v="1911323"/>
    <s v="Cédula de Ciudadanía"/>
    <s v="24873695"/>
    <s v="LUZ YEPES SERNA"/>
    <s v="NIT"/>
    <s v="891480030"/>
    <x v="60"/>
  </r>
  <r>
    <x v="1"/>
    <s v="RETE-ICA-OTRAS CIUDADES-SERVICIOS"/>
    <n v="392040623"/>
    <n v="25726"/>
    <x v="488"/>
    <n v="4287720"/>
    <s v="0,600%"/>
    <s v="13-01-01-DT"/>
    <s v="41-04-00"/>
    <s v="392040623"/>
    <s v="1916223"/>
    <s v="Cédula de Ciudadanía"/>
    <s v="19601269"/>
    <s v="ZADOC CASTRILLON HOYOS"/>
    <s v="NIT"/>
    <s v="890201900"/>
    <x v="77"/>
  </r>
  <r>
    <x v="1"/>
    <s v="RETE-ICA-OTRAS CIUDADES-SERVICIOS"/>
    <n v="392908423"/>
    <n v="4235"/>
    <x v="473"/>
    <n v="2117440"/>
    <s v="0,200%"/>
    <s v="13-01-01-DT"/>
    <s v="41-04-00"/>
    <s v="392908423"/>
    <s v="1907523"/>
    <s v="Cédula de Ciudadanía"/>
    <s v="1063165270"/>
    <s v="LINA MARTELO LUGO"/>
    <s v="NIT"/>
    <s v="800096734"/>
    <x v="55"/>
  </r>
  <r>
    <x v="1"/>
    <s v="RETE-ICA-OTRAS CIUDADES-SERVICIOS"/>
    <n v="392050823"/>
    <n v="19295"/>
    <x v="481"/>
    <n v="4287720"/>
    <s v="0,450%"/>
    <s v="13-01-01-DT"/>
    <s v="41-04-00"/>
    <s v="392050823"/>
    <s v="1915923"/>
    <s v="Cédula de Ciudadanía"/>
    <s v="1053823335"/>
    <s v="ESTEFANIA MARTINEZ MARIN"/>
    <s v="NIT"/>
    <s v="890801053"/>
    <x v="56"/>
  </r>
  <r>
    <x v="1"/>
    <s v="RETE-ICA-OTRAS CIUDADES-SERVICIOS"/>
    <n v="392919923"/>
    <n v="8575"/>
    <x v="325"/>
    <n v="4287720"/>
    <s v="0,200%"/>
    <s v="13-01-01-DT"/>
    <s v="41-04-00"/>
    <s v="392919923"/>
    <s v="1911523"/>
    <s v="Cédula de Ciudadanía"/>
    <s v="1094897540"/>
    <s v="JUAN ARISTIZABAL TORO"/>
    <s v="NIT"/>
    <s v="891480030"/>
    <x v="60"/>
  </r>
  <r>
    <x v="1"/>
    <s v="RETE-ICA-OTRAS CIUDADES-SERVICIOS"/>
    <n v="391777523"/>
    <n v="49271"/>
    <x v="489"/>
    <n v="4927110"/>
    <s v="1,000%"/>
    <s v="13-01-01-DT"/>
    <s v="41-04-00"/>
    <s v="391777523"/>
    <s v="1894323"/>
    <s v="Cédula de Ciudadanía"/>
    <s v="1094945031"/>
    <s v="MICHEL VELEZ ROSERO"/>
    <s v="NIT"/>
    <s v="800102891"/>
    <x v="64"/>
  </r>
  <r>
    <x v="1"/>
    <s v="RETE-ICA-OTRAS CIUDADES-SERVICIOS"/>
    <n v="392899323"/>
    <n v="42877"/>
    <x v="112"/>
    <n v="4287720"/>
    <s v="1,000%"/>
    <s v="13-01-01-DT"/>
    <s v="41-04-00"/>
    <s v="392899323"/>
    <s v="1914823"/>
    <s v="Cédula de Ciudadanía"/>
    <s v="30237900"/>
    <s v="YURANY DIAZ MORALES"/>
    <s v="NIT"/>
    <s v="890000464"/>
    <x v="54"/>
  </r>
  <r>
    <x v="1"/>
    <s v="RETE-ICA-OTRAS CIUDADES-SERVICIOS"/>
    <n v="391631923"/>
    <n v="37988"/>
    <x v="124"/>
    <n v="3798820"/>
    <s v="1,000%"/>
    <s v="13-01-01-DT"/>
    <s v="41-04-00"/>
    <s v="391631923"/>
    <s v="1915423"/>
    <s v="Cédula de Ciudadanía"/>
    <s v="41182564"/>
    <s v="ALCIRA MARTINEZ MUÑOZ"/>
    <s v="NIT"/>
    <s v="800102891"/>
    <x v="64"/>
  </r>
  <r>
    <x v="1"/>
    <s v="RETE-ICA-OTRAS CIUDADES-SERVICIOS"/>
    <n v="392597223"/>
    <n v="43653"/>
    <x v="490"/>
    <n v="4365310"/>
    <s v="1,000%"/>
    <s v="13-01-01-DT"/>
    <s v="41-04-00"/>
    <s v="392597223"/>
    <s v="1919723"/>
    <s v="Cédula de Ciudadanía"/>
    <s v="73214338"/>
    <s v="FREDY RUIZ CASTILLO"/>
    <s v="NIT"/>
    <s v="800104062"/>
    <x v="59"/>
  </r>
  <r>
    <x v="1"/>
    <s v="RETE-ICA-OTRAS CIUDADES-SERVICIOS"/>
    <n v="392873823"/>
    <n v="19295"/>
    <x v="481"/>
    <n v="4287720"/>
    <s v="0,450%"/>
    <s v="13-01-01-DT"/>
    <s v="41-04-00"/>
    <s v="392873823"/>
    <s v="1916423"/>
    <s v="Cédula de Ciudadanía"/>
    <s v="43634737"/>
    <s v="MARTHA HERNANDEZ DIAZ"/>
    <s v="NIT"/>
    <s v="890801053"/>
    <x v="56"/>
  </r>
  <r>
    <x v="1"/>
    <s v="RETE-ICA-OTRAS CIUDADES-SERVICIOS"/>
    <n v="392598023"/>
    <n v="8731"/>
    <x v="491"/>
    <n v="4365310"/>
    <s v="0,200%"/>
    <s v="13-01-01-DT"/>
    <s v="41-04-00"/>
    <s v="392598023"/>
    <s v="1927323"/>
    <s v="Cédula de Ciudadanía"/>
    <s v="50960516"/>
    <s v="JOHANNA CABRALES ORDOSGOITIA"/>
    <s v="NIT"/>
    <s v="800096734"/>
    <x v="55"/>
  </r>
  <r>
    <x v="22"/>
    <s v="RETEFUENTE - RENTAS DE TRABAJO"/>
    <n v="393820323"/>
    <n v="34974"/>
    <x v="376"/>
    <n v="4213680"/>
    <s v="0,830%"/>
    <s v="13-01-01-DT"/>
    <s v="41-04-00"/>
    <s v="393820323"/>
    <s v="1941423"/>
    <s v="Cédula de Ciudadanía"/>
    <s v="1014233315"/>
    <s v="WILMER BAYONA PEREZ"/>
    <s v="NIT"/>
    <s v="800197268"/>
    <x v="25"/>
  </r>
  <r>
    <x v="22"/>
    <s v="RETEFUENTE - RENTAS DE TRABAJO"/>
    <n v="394995223"/>
    <n v="355848"/>
    <x v="492"/>
    <n v="5901300"/>
    <s v="6,030%"/>
    <s v="13-01-01-DT"/>
    <s v="41-04-00"/>
    <s v="394995223"/>
    <s v="1968423"/>
    <s v="Cédula de Ciudadanía"/>
    <s v="23784180"/>
    <s v="MAYRA AVILA PARDO"/>
    <s v="NIT"/>
    <s v="800197268"/>
    <x v="25"/>
  </r>
  <r>
    <x v="22"/>
    <s v="RETEFUENTE - RENTAS DE TRABAJO"/>
    <n v="394860523"/>
    <n v="600767"/>
    <x v="493"/>
    <n v="6993793"/>
    <s v="8,590%"/>
    <s v="13-01-01-DT"/>
    <s v="41-04-00"/>
    <s v="394860523"/>
    <s v="1971123"/>
    <s v="Cédula de Ciudadanía"/>
    <s v="52516022"/>
    <s v="YOHANNA CUERVO SOTELO"/>
    <s v="NIT"/>
    <s v="800197268"/>
    <x v="25"/>
  </r>
  <r>
    <x v="22"/>
    <s v="RETEFUENTE - RENTAS DE TRABAJO"/>
    <n v="393876023"/>
    <n v="221276"/>
    <x v="494"/>
    <n v="5194275"/>
    <s v="4,260%"/>
    <s v="13-01-01-DT"/>
    <s v="41-04-00"/>
    <s v="393876023"/>
    <s v="1940123"/>
    <s v="Cédula de Ciudadanía"/>
    <s v="1010190916"/>
    <s v="MARTHA IBARRA IMBACHI"/>
    <s v="NIT"/>
    <s v="800197268"/>
    <x v="25"/>
  </r>
  <r>
    <x v="22"/>
    <s v="RETEFUENTE - RENTAS DE TRABAJO"/>
    <n v="394860123"/>
    <n v="202226"/>
    <x v="495"/>
    <n v="5093850"/>
    <s v="3,970%"/>
    <s v="13-01-01-DT"/>
    <s v="41-04-00"/>
    <s v="394860123"/>
    <s v="1945323"/>
    <s v="Cédula de Ciudadanía"/>
    <s v="25718251"/>
    <s v="PAOLA SINISTERRA VIAFARA"/>
    <s v="NIT"/>
    <s v="800197268"/>
    <x v="25"/>
  </r>
  <r>
    <x v="22"/>
    <s v="RETEFUENTE - RENTAS DE TRABAJO"/>
    <n v="394901323"/>
    <n v="59034"/>
    <x v="345"/>
    <n v="4340723"/>
    <s v="1,360%"/>
    <s v="13-01-01-DT"/>
    <s v="41-04-00"/>
    <s v="394901323"/>
    <s v="1947523"/>
    <s v="Cédula de Ciudadanía"/>
    <s v="1024510109"/>
    <s v="YISETH MORENO DAZA"/>
    <s v="NIT"/>
    <s v="800197268"/>
    <x v="25"/>
  </r>
  <r>
    <x v="22"/>
    <s v="RETEFUENTE - RENTAS DE TRABAJO"/>
    <n v="394236423"/>
    <n v="296181"/>
    <x v="496"/>
    <n v="5588312"/>
    <s v="5,300%"/>
    <s v="13-01-01-DT"/>
    <s v="41-04-00"/>
    <s v="394236423"/>
    <s v="1942523"/>
    <s v="Cédula de Ciudadanía"/>
    <s v="1114879489"/>
    <s v="MARIA TRUJILLO MESTIZO"/>
    <s v="NIT"/>
    <s v="800197268"/>
    <x v="25"/>
  </r>
  <r>
    <x v="22"/>
    <s v="RETEFUENTE - RENTAS DE TRABAJO"/>
    <n v="394099623"/>
    <n v="377980"/>
    <x v="497"/>
    <n v="6018788"/>
    <s v="6,280%"/>
    <s v="13-01-01-DT"/>
    <s v="41-04-00"/>
    <s v="394099623"/>
    <s v="1928123"/>
    <s v="Cédula de Ciudadanía"/>
    <s v="1018416426"/>
    <s v="YUDY RODRIGUEZ HERNANDEZ"/>
    <s v="NIT"/>
    <s v="800197268"/>
    <x v="25"/>
  </r>
  <r>
    <x v="22"/>
    <s v="RETEFUENTE - RENTAS DE TRABAJO"/>
    <n v="394099323"/>
    <n v="86070"/>
    <x v="498"/>
    <n v="4482833"/>
    <s v="1,920%"/>
    <s v="13-01-01-DT"/>
    <s v="41-04-00"/>
    <s v="394099323"/>
    <s v="1926223"/>
    <s v="Cédula de Ciudadanía"/>
    <s v="80223833"/>
    <s v="HEIVAR RODRIGUEZ PINZON"/>
    <s v="NIT"/>
    <s v="800197268"/>
    <x v="25"/>
  </r>
  <r>
    <x v="22"/>
    <s v="RETEFUENTE - RENTAS DE TRABAJO"/>
    <n v="394236723"/>
    <n v="277821"/>
    <x v="499"/>
    <n v="5490530"/>
    <s v="5,060%"/>
    <s v="13-01-01-DT"/>
    <s v="41-04-00"/>
    <s v="394236723"/>
    <s v="1945023"/>
    <s v="Cédula de Ciudadanía"/>
    <s v="1022329594"/>
    <s v="BRIAN VARELA LOZANO"/>
    <s v="NIT"/>
    <s v="800197268"/>
    <x v="25"/>
  </r>
  <r>
    <x v="22"/>
    <s v="RETEFUENTE - RENTAS DE TRABAJO"/>
    <n v="393874223"/>
    <n v="77668"/>
    <x v="342"/>
    <n v="4438170"/>
    <s v="1,750%"/>
    <s v="13-01-01-DT"/>
    <s v="41-04-00"/>
    <s v="393874223"/>
    <s v="1909023"/>
    <s v="Cédula de Ciudadanía"/>
    <s v="1032470853"/>
    <s v="ALEJANDRA PRIETO QUEVEDO"/>
    <s v="NIT"/>
    <s v="800197268"/>
    <x v="25"/>
  </r>
  <r>
    <x v="22"/>
    <s v="RETEFUENTE - RENTAS DE TRABAJO"/>
    <n v="393818023"/>
    <n v="238891"/>
    <x v="500"/>
    <n v="5285190"/>
    <s v="4,520%"/>
    <s v="13-01-01-DT"/>
    <s v="41-04-00"/>
    <s v="393818023"/>
    <s v="1910523"/>
    <s v="Cédula de Ciudadanía"/>
    <s v="1082925820"/>
    <s v="MADIVA PEREZ DURAN"/>
    <s v="NIT"/>
    <s v="800197268"/>
    <x v="25"/>
  </r>
  <r>
    <x v="22"/>
    <s v="RETEFUENTE - RENTAS DE TRABAJO"/>
    <n v="394399123"/>
    <n v="47032"/>
    <x v="346"/>
    <n v="4275630"/>
    <s v="1,100%"/>
    <s v="13-01-01-DT"/>
    <s v="41-04-00"/>
    <s v="394399123"/>
    <s v="1939323"/>
    <s v="Cédula de Ciudadanía"/>
    <s v="1013644970"/>
    <s v="BRAYAN HERREÑO BELTRAN"/>
    <s v="NIT"/>
    <s v="800197268"/>
    <x v="25"/>
  </r>
  <r>
    <x v="22"/>
    <s v="RETEFUENTE - RENTAS DE TRABAJO"/>
    <n v="393875623"/>
    <n v="532575"/>
    <x v="501"/>
    <n v="6750000"/>
    <s v="7,890%"/>
    <s v="13-01-01-DT"/>
    <s v="41-04-00"/>
    <s v="393875623"/>
    <s v="1925123"/>
    <s v="Cédula de Ciudadanía"/>
    <s v="1098650928"/>
    <s v="LAURA RINCON SOLANO"/>
    <s v="NIT"/>
    <s v="800197268"/>
    <x v="25"/>
  </r>
  <r>
    <x v="22"/>
    <s v="RETEFUENTE - RENTAS DE TRABAJO"/>
    <n v="393819623"/>
    <n v="61349"/>
    <x v="365"/>
    <n v="4350998"/>
    <s v="1,410%"/>
    <s v="13-01-01-DT"/>
    <s v="41-04-00"/>
    <s v="393819623"/>
    <s v="1926423"/>
    <s v="Cédula de Ciudadanía"/>
    <s v="52210420"/>
    <s v="SAYURY ENRIQUEZ ZULUAGA"/>
    <s v="NIT"/>
    <s v="800197268"/>
    <x v="25"/>
  </r>
  <r>
    <x v="22"/>
    <s v="RETEFUENTE - RENTAS DE TRABAJO"/>
    <n v="394098223"/>
    <n v="131729"/>
    <x v="502"/>
    <n v="4721453"/>
    <s v="2,790%"/>
    <s v="13-01-01-DT"/>
    <s v="41-04-00"/>
    <s v="394098223"/>
    <s v="1917423"/>
    <s v="Cédula de Ciudadanía"/>
    <s v="80791324"/>
    <s v="CRISTIAN ESCANDON BOTERO"/>
    <s v="NIT"/>
    <s v="800197268"/>
    <x v="25"/>
  </r>
  <r>
    <x v="22"/>
    <s v="RETEFUENTE - RENTAS DE TRABAJO"/>
    <n v="394860223"/>
    <n v="424426"/>
    <x v="503"/>
    <n v="6363203"/>
    <s v="6,670%"/>
    <s v="13-01-01-DT"/>
    <s v="41-04-00"/>
    <s v="394860223"/>
    <s v="1948523"/>
    <s v="Cédula de Ciudadanía"/>
    <s v="1082837656"/>
    <s v="CAROLINA NOGUERA AVILA"/>
    <s v="NIT"/>
    <s v="800197268"/>
    <x v="25"/>
  </r>
  <r>
    <x v="22"/>
    <s v="RETEFUENTE - RENTAS DE TRABAJO"/>
    <n v="393875023"/>
    <n v="498298"/>
    <x v="504"/>
    <n v="6626308"/>
    <s v="7,520%"/>
    <s v="13-01-01-DT"/>
    <s v="41-04-00"/>
    <s v="393875023"/>
    <s v="1924723"/>
    <s v="Cédula de Ciudadanía"/>
    <s v="1018453202"/>
    <s v="GERMAN GOMEZ RODRIGUEZ"/>
    <s v="NIT"/>
    <s v="800197268"/>
    <x v="25"/>
  </r>
  <r>
    <x v="22"/>
    <s v="RETEFUENTE - RENTAS DE TRABAJO"/>
    <n v="394322723"/>
    <n v="65601"/>
    <x v="505"/>
    <n v="4373423"/>
    <s v="1,500%"/>
    <s v="13-01-01-DT"/>
    <s v="41-04-00"/>
    <s v="394322723"/>
    <s v="1939523"/>
    <s v="Cédula de Ciudadanía"/>
    <s v="1061761440"/>
    <s v="SARA NAVARRO RUIZ"/>
    <s v="NIT"/>
    <s v="800197268"/>
    <x v="25"/>
  </r>
  <r>
    <x v="22"/>
    <s v="RETEFUENTE - RENTAS DE TRABAJO"/>
    <n v="393928523"/>
    <n v="167461"/>
    <x v="161"/>
    <n v="4910873"/>
    <s v="3,410%"/>
    <s v="13-01-01-DT"/>
    <s v="41-04-00"/>
    <s v="393928523"/>
    <s v="1893323"/>
    <s v="Cédula de Ciudadanía"/>
    <s v="79905389"/>
    <s v="OMAR ALDANA HERNANDEZ"/>
    <s v="NIT"/>
    <s v="800197268"/>
    <x v="25"/>
  </r>
  <r>
    <x v="22"/>
    <s v="RETEFUENTE - RENTAS DE TRABAJO"/>
    <n v="394236023"/>
    <n v="51601"/>
    <x v="506"/>
    <n v="4300104"/>
    <s v="1,200%"/>
    <s v="13-01-01-DT"/>
    <s v="41-04-00"/>
    <s v="394236023"/>
    <s v="1940023"/>
    <s v="Cédula de Ciudadanía"/>
    <s v="79645953"/>
    <s v="ALEXANDER HERNANDEZ ZORRO"/>
    <s v="NIT"/>
    <s v="800197268"/>
    <x v="25"/>
  </r>
  <r>
    <x v="22"/>
    <s v="RETEFUENTE - RENTAS DE TRABAJO"/>
    <n v="393875823"/>
    <n v="234176"/>
    <x v="507"/>
    <n v="5262386"/>
    <s v="4,450%"/>
    <s v="13-01-01-DT"/>
    <s v="41-04-00"/>
    <s v="393875823"/>
    <s v="1928423"/>
    <s v="Cédula de Ciudadanía"/>
    <s v="1019078522"/>
    <s v="ANDREA CEPEDA CABALLERO"/>
    <s v="NIT"/>
    <s v="800197268"/>
    <x v="25"/>
  </r>
  <r>
    <x v="22"/>
    <s v="RETEFUENTE - RENTAS DE TRABAJO"/>
    <n v="393818223"/>
    <n v="13112"/>
    <x v="292"/>
    <n v="4097355"/>
    <s v="0,320%"/>
    <s v="13-01-01-DT"/>
    <s v="41-04-00"/>
    <s v="393818223"/>
    <s v="1918723"/>
    <s v="Cédula de Ciudadanía"/>
    <s v="80817927"/>
    <s v="JOSE BUITRAGO AGUDELO"/>
    <s v="NIT"/>
    <s v="800197268"/>
    <x v="25"/>
  </r>
  <r>
    <x v="22"/>
    <s v="RETEFUENTE - RENTAS DE TRABAJO"/>
    <n v="394100723"/>
    <n v="74252"/>
    <x v="283"/>
    <n v="4419785"/>
    <s v="1,680%"/>
    <s v="13-01-01-DT"/>
    <s v="41-04-00"/>
    <s v="394100723"/>
    <s v="1934823"/>
    <s v="Cédula de Ciudadanía"/>
    <s v="52848635"/>
    <s v="JANNETH MESIAS GARCIA"/>
    <s v="NIT"/>
    <s v="800197268"/>
    <x v="25"/>
  </r>
  <r>
    <x v="22"/>
    <s v="RETEFUENTE - RENTAS DE TRABAJO"/>
    <n v="393874123"/>
    <n v="338112"/>
    <x v="508"/>
    <n v="5809489"/>
    <s v="5,820%"/>
    <s v="13-01-01-DT"/>
    <s v="41-04-00"/>
    <s v="393874123"/>
    <s v="1890623"/>
    <s v="Cédula de Ciudadanía"/>
    <s v="1130593512"/>
    <s v="LOURDES VILLEGAS LEDESMA"/>
    <s v="NIT"/>
    <s v="800197268"/>
    <x v="25"/>
  </r>
  <r>
    <x v="22"/>
    <s v="RETEFUENTE - RENTAS DE TRABAJO"/>
    <n v="393875923"/>
    <n v="326436"/>
    <x v="509"/>
    <n v="5747112"/>
    <s v="5,680%"/>
    <s v="13-01-01-DT"/>
    <s v="41-04-00"/>
    <s v="393875923"/>
    <s v="1928823"/>
    <s v="Cédula de Ciudadanía"/>
    <s v="36377819"/>
    <s v="MERCEDES VERGEL RODRIGUEZ"/>
    <s v="NIT"/>
    <s v="800197268"/>
    <x v="25"/>
  </r>
  <r>
    <x v="22"/>
    <s v="RETEFUENTE - RENTAS DE TRABAJO"/>
    <n v="394101223"/>
    <n v="38064"/>
    <x v="510"/>
    <n v="4229348"/>
    <s v="0,900%"/>
    <s v="13-01-01-DT"/>
    <s v="41-04-00"/>
    <s v="394101223"/>
    <s v="1941823"/>
    <s v="Cédula de Ciudadanía"/>
    <s v="21872586"/>
    <s v="ANA ARISTIZABAL GOMEZ"/>
    <s v="NIT"/>
    <s v="800197268"/>
    <x v="25"/>
  </r>
  <r>
    <x v="22"/>
    <s v="RETEFUENTE - RENTAS DE TRABAJO"/>
    <n v="394234723"/>
    <n v="86551"/>
    <x v="511"/>
    <n v="4484512"/>
    <s v="1,930%"/>
    <s v="13-01-01-DT"/>
    <s v="41-04-00"/>
    <s v="394234723"/>
    <s v="1926323"/>
    <s v="Cédula de Ciudadanía"/>
    <s v="1067951234"/>
    <s v="EVA BUSTOS NEGRETE"/>
    <s v="NIT"/>
    <s v="800197268"/>
    <x v="25"/>
  </r>
  <r>
    <x v="22"/>
    <s v="RETEFUENTE - RENTAS DE TRABAJO"/>
    <n v="394101323"/>
    <n v="894164"/>
    <x v="512"/>
    <n v="8041044"/>
    <s v="11,120%"/>
    <s v="13-01-01-DT"/>
    <s v="41-04-00"/>
    <s v="394101323"/>
    <s v="1942223"/>
    <s v="Cédula de Ciudadanía"/>
    <s v="41525725"/>
    <s v="LIGIA NARANJO RAMIREZ"/>
    <s v="NIT"/>
    <s v="800197268"/>
    <x v="25"/>
  </r>
  <r>
    <x v="22"/>
    <s v="RETEFUENTE - RENTAS DE TRABAJO"/>
    <n v="394100923"/>
    <n v="167461"/>
    <x v="161"/>
    <n v="4910873"/>
    <s v="3,410%"/>
    <s v="13-01-01-DT"/>
    <s v="41-04-00"/>
    <s v="394100923"/>
    <s v="1935023"/>
    <s v="Cédula de Ciudadanía"/>
    <s v="80852391"/>
    <s v="CARLOS SIERRA CONTRERAS"/>
    <s v="NIT"/>
    <s v="800197268"/>
    <x v="25"/>
  </r>
  <r>
    <x v="22"/>
    <s v="RETEFUENTE - RENTAS DE TRABAJO"/>
    <n v="394099523"/>
    <n v="229965"/>
    <x v="513"/>
    <n v="5238375"/>
    <s v="4,390%"/>
    <s v="13-01-01-DT"/>
    <s v="41-04-00"/>
    <s v="394099523"/>
    <s v="1926923"/>
    <s v="Cédula de Ciudadanía"/>
    <s v="79855230"/>
    <s v="FRANCISCO CIFUENTES MUÑOZ"/>
    <s v="NIT"/>
    <s v="800197268"/>
    <x v="25"/>
  </r>
  <r>
    <x v="22"/>
    <s v="RETEFUENTE - RENTAS DE TRABAJO"/>
    <n v="393879223"/>
    <n v="74252"/>
    <x v="283"/>
    <n v="4419785"/>
    <s v="1,680%"/>
    <s v="13-01-01-DT"/>
    <s v="41-04-00"/>
    <s v="393879223"/>
    <s v="1905923"/>
    <s v="Cédula de Ciudadanía"/>
    <s v="53043291"/>
    <s v="ANGELICA PULIDO MARTINEZ"/>
    <s v="NIT"/>
    <s v="800197268"/>
    <x v="25"/>
  </r>
  <r>
    <x v="22"/>
    <s v="RETEFUENTE - RENTAS DE TRABAJO"/>
    <n v="394098823"/>
    <n v="323953"/>
    <x v="514"/>
    <n v="5733690"/>
    <s v="5,650%"/>
    <s v="13-01-01-DT"/>
    <s v="41-04-00"/>
    <s v="394098823"/>
    <s v="1918223"/>
    <s v="Cédula de Ciudadanía"/>
    <s v="1020753796"/>
    <s v="JOHN TAFUR PEDRAZA"/>
    <s v="NIT"/>
    <s v="800197268"/>
    <x v="25"/>
  </r>
  <r>
    <x v="22"/>
    <s v="RETEFUENTE - RENTAS DE TRABAJO"/>
    <n v="394900623"/>
    <n v="74252"/>
    <x v="283"/>
    <n v="4419785"/>
    <s v="1,680%"/>
    <s v="13-01-01-DT"/>
    <s v="41-04-00"/>
    <s v="394900623"/>
    <s v="1945423"/>
    <s v="Cédula de Ciudadanía"/>
    <s v="63550829"/>
    <s v="ADRIANA NUÑEZ IBAÑEZ"/>
    <s v="NIT"/>
    <s v="800197268"/>
    <x v="25"/>
  </r>
  <r>
    <x v="22"/>
    <s v="RETEFUENTE - RENTAS DE TRABAJO"/>
    <n v="394101023"/>
    <n v="109073"/>
    <x v="515"/>
    <n v="4602241"/>
    <s v="2,370%"/>
    <s v="13-01-01-DT"/>
    <s v="41-04-00"/>
    <s v="394101023"/>
    <s v="1940423"/>
    <s v="Cédula de Ciudadanía"/>
    <s v="52935788"/>
    <s v="YEIMMY MOGOLLON INSUASTY"/>
    <s v="NIT"/>
    <s v="800197268"/>
    <x v="25"/>
  </r>
  <r>
    <x v="22"/>
    <s v="RETEFUENTE - RENTAS DE TRABAJO"/>
    <n v="393819323"/>
    <n v="61349"/>
    <x v="365"/>
    <n v="4350998"/>
    <s v="1,410%"/>
    <s v="13-01-01-DT"/>
    <s v="41-04-00"/>
    <s v="393819323"/>
    <s v="1925423"/>
    <s v="Cédula de Ciudadanía"/>
    <s v="32841765"/>
    <s v="KATERINE CAMACHO ZAPARAN"/>
    <s v="NIT"/>
    <s v="800197268"/>
    <x v="25"/>
  </r>
  <r>
    <x v="22"/>
    <s v="RETEFUENTE - RENTAS DE TRABAJO"/>
    <n v="394100123"/>
    <n v="47963"/>
    <x v="516"/>
    <n v="4282414"/>
    <s v="1,120%"/>
    <s v="13-01-01-DT"/>
    <s v="41-04-00"/>
    <s v="394100123"/>
    <s v="1933423"/>
    <s v="Cédula de Ciudadanía"/>
    <s v="30320910"/>
    <s v="JULIANA MEJIA GARRIDO"/>
    <s v="NIT"/>
    <s v="800197268"/>
    <x v="25"/>
  </r>
  <r>
    <x v="22"/>
    <s v="RETEFUENTE - RENTAS DE TRABAJO"/>
    <n v="393874523"/>
    <n v="488361"/>
    <x v="517"/>
    <n v="6590565"/>
    <s v="7,410%"/>
    <s v="13-01-01-DT"/>
    <s v="41-04-00"/>
    <s v="393874523"/>
    <s v="1920423"/>
    <s v="Cédula de Ciudadanía"/>
    <s v="1065571335"/>
    <s v="ESTHELA CLARO ESPITIA"/>
    <s v="NIT"/>
    <s v="800197268"/>
    <x v="25"/>
  </r>
  <r>
    <x v="22"/>
    <s v="RETEFUENTE - RENTAS DE TRABAJO"/>
    <n v="394860023"/>
    <n v="493039"/>
    <x v="518"/>
    <n v="6609098"/>
    <s v="7,460%"/>
    <s v="13-01-01-DT"/>
    <s v="41-04-00"/>
    <s v="394860023"/>
    <s v="1945223"/>
    <s v="Cédula de Ciudadanía"/>
    <s v="52810686"/>
    <s v="ASTRID TORRES QUINTERO"/>
    <s v="NIT"/>
    <s v="800197268"/>
    <x v="25"/>
  </r>
  <r>
    <x v="22"/>
    <s v="RETEFUENTE - RENTAS DE TRABAJO"/>
    <n v="393824423"/>
    <n v="112773"/>
    <x v="519"/>
    <n v="4621860"/>
    <s v="2,440%"/>
    <s v="13-01-01-DT"/>
    <s v="41-04-00"/>
    <s v="393824423"/>
    <s v="1910323"/>
    <s v="Cédula de Ciudadanía"/>
    <s v="80040102"/>
    <s v="GUSTAVO RODRIGUEZ GONZALEZ"/>
    <s v="NIT"/>
    <s v="800197268"/>
    <x v="25"/>
  </r>
  <r>
    <x v="22"/>
    <s v="RETEFUENTE - RENTAS DE TRABAJO"/>
    <n v="394234823"/>
    <n v="65148"/>
    <x v="374"/>
    <n v="4372335"/>
    <s v="1,490%"/>
    <s v="13-01-01-DT"/>
    <s v="41-04-00"/>
    <s v="394234823"/>
    <s v="1926823"/>
    <s v="Cédula de Ciudadanía"/>
    <s v="16502476"/>
    <s v="JAIR CAICEDO CORTES"/>
    <s v="NIT"/>
    <s v="800197268"/>
    <x v="25"/>
  </r>
  <r>
    <x v="22"/>
    <s v="RETEFUENTE - RENTAS DE TRABAJO"/>
    <n v="393824223"/>
    <n v="131245"/>
    <x v="520"/>
    <n v="4721040"/>
    <s v="2,780%"/>
    <s v="13-01-01-DT"/>
    <s v="41-04-00"/>
    <s v="393824223"/>
    <s v="1910023"/>
    <s v="Cédula de Ciudadanía"/>
    <s v="33376946"/>
    <s v="LEIDY VILLATE BARRERA"/>
    <s v="NIT"/>
    <s v="800197268"/>
    <x v="25"/>
  </r>
  <r>
    <x v="22"/>
    <s v="RETEFUENTE - RENTAS DE TRABAJO"/>
    <n v="393876423"/>
    <n v="62322"/>
    <x v="521"/>
    <n v="4358160"/>
    <s v="1,430%"/>
    <s v="13-01-01-DT"/>
    <s v="41-04-00"/>
    <s v="393876423"/>
    <s v="1942023"/>
    <s v="Cédula de Ciudadanía"/>
    <s v="1090454609"/>
    <s v="CLAUDIA FIGUEROA MENDOZA"/>
    <s v="NIT"/>
    <s v="800197268"/>
    <x v="25"/>
  </r>
  <r>
    <x v="22"/>
    <s v="RETEFUENTE - RENTAS DE TRABAJO"/>
    <n v="394901023"/>
    <n v="184552"/>
    <x v="522"/>
    <n v="5001407"/>
    <s v="3,690%"/>
    <s v="13-01-01-DT"/>
    <s v="41-04-00"/>
    <s v="394901023"/>
    <s v="1945623"/>
    <s v="Cédula de Ciudadanía"/>
    <s v="35535080"/>
    <s v="ANDREA CARDENAS SANCHEZ"/>
    <s v="NIT"/>
    <s v="800197268"/>
    <x v="25"/>
  </r>
  <r>
    <x v="22"/>
    <s v="RETEFUENTE - RENTAS DE TRABAJO"/>
    <n v="394098323"/>
    <n v="77668"/>
    <x v="342"/>
    <n v="4438170"/>
    <s v="1,750%"/>
    <s v="13-01-01-DT"/>
    <s v="41-04-00"/>
    <s v="394098323"/>
    <s v="1917523"/>
    <s v="Cédula de Ciudadanía"/>
    <s v="25038386"/>
    <s v="MARIA GONZALEZ URIBE"/>
    <s v="NIT"/>
    <s v="800197268"/>
    <x v="25"/>
  </r>
  <r>
    <x v="22"/>
    <s v="RETEFUENTE - RENTAS DE TRABAJO"/>
    <n v="394119623"/>
    <n v="83562"/>
    <x v="523"/>
    <n v="4468562"/>
    <s v="1,870%"/>
    <s v="13-01-01-DT"/>
    <s v="41-04-00"/>
    <s v="394119623"/>
    <s v="1944623"/>
    <s v="Cédula de Ciudadanía"/>
    <s v="80366039"/>
    <s v="WILLIAM MAHECHA HERNANDEZ"/>
    <s v="NIT"/>
    <s v="800197268"/>
    <x v="25"/>
  </r>
  <r>
    <x v="22"/>
    <s v="RETEFUENTE - RENTAS DE TRABAJO"/>
    <n v="394099123"/>
    <n v="243198"/>
    <x v="524"/>
    <n v="5310000"/>
    <s v="4,580%"/>
    <s v="13-01-01-DT"/>
    <s v="41-04-00"/>
    <s v="394099123"/>
    <s v="1918923"/>
    <s v="Cédula de Ciudadanía"/>
    <s v="79900645"/>
    <s v="OSCAR MATALLANA TORRES"/>
    <s v="NIT"/>
    <s v="800197268"/>
    <x v="25"/>
  </r>
  <r>
    <x v="22"/>
    <s v="RETEFUENTE - RENTAS DE TRABAJO"/>
    <n v="394100323"/>
    <n v="18571"/>
    <x v="525"/>
    <n v="4126784"/>
    <s v="0,450%"/>
    <s v="13-01-01-DT"/>
    <s v="41-04-00"/>
    <s v="394100323"/>
    <s v="1933623"/>
    <s v="Cédula de Ciudadanía"/>
    <s v="1015414765"/>
    <s v="ALVARO TOVAR CASALLAS"/>
    <s v="NIT"/>
    <s v="800197268"/>
    <x v="25"/>
  </r>
  <r>
    <x v="22"/>
    <s v="RETEFUENTE - RENTAS DE TRABAJO"/>
    <n v="393819723"/>
    <n v="493039"/>
    <x v="518"/>
    <n v="6609098"/>
    <s v="7,460%"/>
    <s v="13-01-01-DT"/>
    <s v="41-04-00"/>
    <s v="393819723"/>
    <s v="1940323"/>
    <s v="Cédula de Ciudadanía"/>
    <s v="52333767"/>
    <s v="CLAUDIA MOYA HILARION"/>
    <s v="NIT"/>
    <s v="800197268"/>
    <x v="25"/>
  </r>
  <r>
    <x v="22"/>
    <s v="RETEFUENTE - RENTAS DE TRABAJO"/>
    <n v="393874923"/>
    <n v="21973"/>
    <x v="526"/>
    <n v="4145813"/>
    <s v="0,530%"/>
    <s v="13-01-01-DT"/>
    <s v="41-04-00"/>
    <s v="393874923"/>
    <s v="1923523"/>
    <s v="Cédula de Ciudadanía"/>
    <s v="52082108"/>
    <s v="NUBIA MENDOZA LOBO"/>
    <s v="NIT"/>
    <s v="800197268"/>
    <x v="25"/>
  </r>
  <r>
    <x v="22"/>
    <s v="RETEFUENTE - RENTAS DE TRABAJO"/>
    <n v="394399523"/>
    <n v="381425"/>
    <x v="527"/>
    <n v="6035210"/>
    <s v="6,320%"/>
    <s v="13-01-01-DT"/>
    <s v="41-04-00"/>
    <s v="394399523"/>
    <s v="1939723"/>
    <s v="Cédula de Ciudadanía"/>
    <s v="79530241"/>
    <s v="JORGE AREVALO GOMEZ"/>
    <s v="NIT"/>
    <s v="800197268"/>
    <x v="25"/>
  </r>
  <r>
    <x v="22"/>
    <s v="RETEFUENTE - RENTAS DE TRABAJO"/>
    <n v="394233523"/>
    <n v="148072"/>
    <x v="528"/>
    <n v="4807532"/>
    <s v="3,080%"/>
    <s v="13-01-01-DT"/>
    <s v="41-04-00"/>
    <s v="394233523"/>
    <s v="1920723"/>
    <s v="Cédula de Ciudadanía"/>
    <s v="80131088"/>
    <s v="GUILLERMO HURTADO GIRALDO"/>
    <s v="NIT"/>
    <s v="800197268"/>
    <x v="25"/>
  </r>
  <r>
    <x v="22"/>
    <s v="RETEFUENTE - RENTAS DE TRABAJO"/>
    <n v="393825123"/>
    <n v="178988"/>
    <x v="288"/>
    <n v="4971893"/>
    <s v="3,600%"/>
    <s v="13-01-01-DT"/>
    <s v="41-04-00"/>
    <s v="393825123"/>
    <s v="1925623"/>
    <s v="Cédula de Ciudadanía"/>
    <s v="53097642"/>
    <s v="DIANA GIRALDO MAYORGA"/>
    <s v="NIT"/>
    <s v="800197268"/>
    <x v="25"/>
  </r>
  <r>
    <x v="22"/>
    <s v="RETEFUENTE - RENTAS DE TRABAJO"/>
    <n v="393824823"/>
    <n v="55775"/>
    <x v="529"/>
    <n v="4323645"/>
    <s v="1,290%"/>
    <s v="13-01-01-DT"/>
    <s v="41-04-00"/>
    <s v="393824823"/>
    <s v="1924623"/>
    <s v="Cédula de Ciudadanía"/>
    <s v="52835778"/>
    <s v="JENNY HERNANDEZ CASTELLANOS"/>
    <s v="NIT"/>
    <s v="800197268"/>
    <x v="25"/>
  </r>
  <r>
    <x v="22"/>
    <s v="RETEFUENTE - RENTAS DE TRABAJO"/>
    <n v="394235623"/>
    <n v="362820"/>
    <x v="530"/>
    <n v="5938133"/>
    <s v="6,110%"/>
    <s v="13-01-01-DT"/>
    <s v="41-04-00"/>
    <s v="394235623"/>
    <s v="1934623"/>
    <s v="Cédula de Ciudadanía"/>
    <s v="46385231"/>
    <s v="DIANA RODRIGUEZ SIERRA"/>
    <s v="NIT"/>
    <s v="800197268"/>
    <x v="25"/>
  </r>
  <r>
    <x v="22"/>
    <s v="RETEFUENTE - RENTAS DE TRABAJO"/>
    <n v="394322923"/>
    <n v="77668"/>
    <x v="342"/>
    <n v="4438170"/>
    <s v="1,750%"/>
    <s v="13-01-01-DT"/>
    <s v="41-04-00"/>
    <s v="394322923"/>
    <s v="1940723"/>
    <s v="Cédula de Ciudadanía"/>
    <s v="32877388"/>
    <s v="MARTHA BERRIO WHITEMAN"/>
    <s v="NIT"/>
    <s v="800197268"/>
    <x v="25"/>
  </r>
  <r>
    <x v="22"/>
    <s v="RETEFUENTE - RENTAS DE TRABAJO"/>
    <n v="394099023"/>
    <n v="27118"/>
    <x v="531"/>
    <n v="4172067"/>
    <s v="0,650%"/>
    <s v="13-01-01-DT"/>
    <s v="41-04-00"/>
    <s v="394099023"/>
    <s v="1918623"/>
    <s v="Cédula de Ciudadanía"/>
    <s v="79760033"/>
    <s v="DIEGO BOHORQUEZ GONZALEZ"/>
    <s v="NIT"/>
    <s v="800197268"/>
    <x v="25"/>
  </r>
  <r>
    <x v="22"/>
    <s v="RETEFUENTE - RENTAS DE TRABAJO"/>
    <n v="393874723"/>
    <n v="178988"/>
    <x v="288"/>
    <n v="4971893"/>
    <s v="3,600%"/>
    <s v="13-01-01-DT"/>
    <s v="41-04-00"/>
    <s v="393874723"/>
    <s v="1922923"/>
    <s v="Cédula de Ciudadanía"/>
    <s v="1032438941"/>
    <s v="ANDRES RODRIGUEZ PLAZAS"/>
    <s v="NIT"/>
    <s v="800197268"/>
    <x v="25"/>
  </r>
  <r>
    <x v="22"/>
    <s v="RETEFUENTE - RENTAS DE TRABAJO"/>
    <n v="394859823"/>
    <n v="249458"/>
    <x v="363"/>
    <n v="5341703"/>
    <s v="4,670%"/>
    <s v="13-01-01-DT"/>
    <s v="41-04-00"/>
    <s v="394859823"/>
    <s v="1944023"/>
    <s v="Cédula de Ciudadanía"/>
    <s v="1016029038"/>
    <s v="LUIS DAZA SALAMANCA"/>
    <s v="NIT"/>
    <s v="800197268"/>
    <x v="25"/>
  </r>
  <r>
    <x v="22"/>
    <s v="RETEFUENTE - RENTAS DE TRABAJO"/>
    <n v="393900923"/>
    <n v="34974"/>
    <x v="376"/>
    <n v="4213680"/>
    <s v="0,830%"/>
    <s v="13-01-01-DT"/>
    <s v="41-04-00"/>
    <s v="393900923"/>
    <s v="1912723"/>
    <s v="Cédula de Ciudadanía"/>
    <s v="79976977"/>
    <s v="GIOVANNI MANTILLA GONZALEZ"/>
    <s v="NIT"/>
    <s v="800197268"/>
    <x v="25"/>
  </r>
  <r>
    <x v="22"/>
    <s v="RETEFUENTE - RENTAS DE TRABAJO"/>
    <n v="394860423"/>
    <n v="486522"/>
    <x v="532"/>
    <n v="6583523"/>
    <s v="7,390%"/>
    <s v="13-01-01-DT"/>
    <s v="41-04-00"/>
    <s v="394860423"/>
    <s v="1962623"/>
    <s v="Cédula de Ciudadanía"/>
    <s v="65632363"/>
    <s v="LADDI ROJAS SERRANO"/>
    <s v="NIT"/>
    <s v="800197268"/>
    <x v="25"/>
  </r>
  <r>
    <x v="22"/>
    <s v="RETEFUENTE - RENTAS DE TRABAJO"/>
    <n v="393917423"/>
    <n v="30148"/>
    <x v="533"/>
    <n v="4187282"/>
    <s v="0,720%"/>
    <s v="13-01-01-DT"/>
    <s v="41-04-00"/>
    <s v="393917423"/>
    <s v="1912423"/>
    <s v="Cédula de Ciudadanía"/>
    <s v="80449926"/>
    <s v="DAVID URREGO GARCIA"/>
    <s v="NIT"/>
    <s v="800197268"/>
    <x v="25"/>
  </r>
  <r>
    <x v="31"/>
    <s v="RETE IVA - SERVICIOS GRAVADOS - RÉGIMEN COMÚN - HONORARIOS"/>
    <n v="394236723"/>
    <n v="208640"/>
    <x v="534"/>
    <n v="1390934"/>
    <s v="15,000%"/>
    <s v="13-01-01-DT"/>
    <s v="41-04-00"/>
    <s v="394236723"/>
    <s v="1945023"/>
    <s v="Cédula de Ciudadanía"/>
    <s v="1022329594"/>
    <s v="BRIAN VARELA LOZANO"/>
    <s v="NIT"/>
    <s v="800197268"/>
    <x v="25"/>
  </r>
  <r>
    <x v="31"/>
    <s v="RETE IVA - SERVICIOS GRAVADOS - RÉGIMEN COMÚN - HONORARIOS"/>
    <n v="394119623"/>
    <n v="188673"/>
    <x v="535"/>
    <n v="1257819"/>
    <s v="15,000%"/>
    <s v="13-01-01-DT"/>
    <s v="41-04-00"/>
    <s v="394119623"/>
    <s v="1944623"/>
    <s v="Cédula de Ciudadanía"/>
    <s v="80366039"/>
    <s v="WILLIAM MAHECHA HERNANDEZ"/>
    <s v="NIT"/>
    <s v="800197268"/>
    <x v="25"/>
  </r>
  <r>
    <x v="31"/>
    <s v="RETE IVA - SERVICIOS GRAVADOS - RÉGIMEN COMÚN - HONORARIOS"/>
    <n v="394100323"/>
    <n v="156818"/>
    <x v="536"/>
    <n v="1045452"/>
    <s v="15,000%"/>
    <s v="13-01-01-DT"/>
    <s v="41-04-00"/>
    <s v="394100323"/>
    <s v="1933623"/>
    <s v="Cédula de Ciudadanía"/>
    <s v="1015414765"/>
    <s v="ALVARO TOVAR CASALLAS"/>
    <s v="NIT"/>
    <s v="800197268"/>
    <x v="25"/>
  </r>
  <r>
    <x v="24"/>
    <s v="RETENCION ICA COMERCIAL SERVICIOS DEMÁS ACTIVIDADES DE SERVICIOS"/>
    <n v="393875023"/>
    <n v="57450"/>
    <x v="537"/>
    <n v="7500000"/>
    <s v="0,766%"/>
    <s v="13-01-01-DT"/>
    <s v="41-04-00"/>
    <s v="393875023"/>
    <s v="1924723"/>
    <s v="Cédula de Ciudadanía"/>
    <s v="1018453202"/>
    <s v="GERMAN GOMEZ RODRIGUEZ"/>
    <s v="NIT"/>
    <s v="899999061"/>
    <x v="71"/>
  </r>
  <r>
    <x v="24"/>
    <s v="RETENCION ICA COMERCIAL SERVICIOS DEMÁS ACTIVIDADES DE SERVICIOS"/>
    <n v="394098223"/>
    <n v="48222"/>
    <x v="538"/>
    <n v="6295270"/>
    <s v="0,766%"/>
    <s v="13-01-01-DT"/>
    <s v="41-04-00"/>
    <s v="394098223"/>
    <s v="1917423"/>
    <s v="Cédula de Ciudadanía"/>
    <s v="80791324"/>
    <s v="CRISTIAN ESCANDON BOTERO"/>
    <s v="NIT"/>
    <s v="899999061"/>
    <x v="71"/>
  </r>
  <r>
    <x v="24"/>
    <s v="RETENCION ICA COMERCIAL SERVICIOS DEMÁS ACTIVIDADES DE SERVICIOS"/>
    <n v="394099123"/>
    <n v="61313"/>
    <x v="539"/>
    <n v="7080000"/>
    <s v="0,866%"/>
    <s v="13-01-01-DT"/>
    <s v="41-04-00"/>
    <s v="394099123"/>
    <s v="1918923"/>
    <s v="Cédula de Ciudadanía"/>
    <s v="79900645"/>
    <s v="OSCAR MATALLANA TORRES"/>
    <s v="NIT"/>
    <s v="899999061"/>
    <x v="71"/>
  </r>
  <r>
    <x v="24"/>
    <s v="RETENCION ICA COMERCIAL SERVICIOS DEMÁS ACTIVIDADES DE SERVICIOS"/>
    <n v="394233223"/>
    <n v="21279"/>
    <x v="540"/>
    <n v="3083920"/>
    <s v="0,690%"/>
    <s v="13-01-01-DT"/>
    <s v="41-04-00"/>
    <s v="394233223"/>
    <s v="1904223"/>
    <s v="Cédula de Ciudadanía"/>
    <s v="1073694642"/>
    <s v="JORGE ZAPATA LEAL"/>
    <s v="NIT"/>
    <s v="899999061"/>
    <x v="71"/>
  </r>
  <r>
    <x v="24"/>
    <s v="RETENCION ICA COMERCIAL SERVICIOS DEMÁS ACTIVIDADES DE SERVICIOS"/>
    <n v="393875123"/>
    <n v="23088"/>
    <x v="299"/>
    <n v="2390040"/>
    <s v="0,966%"/>
    <s v="13-01-01-DT"/>
    <s v="41-04-00"/>
    <s v="393875123"/>
    <s v="1924823"/>
    <s v="Cédula de Ciudadanía"/>
    <s v="1033769097"/>
    <s v="BRIGGTHE ROJAS CORTES"/>
    <s v="NIT"/>
    <s v="899999061"/>
    <x v="71"/>
  </r>
  <r>
    <x v="24"/>
    <s v="RETENCION ICA COMERCIAL SERVICIOS DEMÁS ACTIVIDADES DE SERVICIOS"/>
    <n v="394235623"/>
    <n v="68189"/>
    <x v="541"/>
    <n v="8901900"/>
    <s v="0,766%"/>
    <s v="13-01-01-DT"/>
    <s v="41-04-00"/>
    <s v="394235623"/>
    <s v="1934623"/>
    <s v="Cédula de Ciudadanía"/>
    <s v="46385231"/>
    <s v="DIANA RODRIGUEZ SIERRA"/>
    <s v="NIT"/>
    <s v="899999061"/>
    <x v="71"/>
  </r>
  <r>
    <x v="24"/>
    <s v="RETENCION ICA COMERCIAL SERVICIOS DEMÁS ACTIVIDADES DE SERVICIOS"/>
    <n v="393824823"/>
    <n v="40272"/>
    <x v="542"/>
    <n v="5257380"/>
    <s v="0,766%"/>
    <s v="13-01-01-DT"/>
    <s v="41-04-00"/>
    <s v="393824823"/>
    <s v="1924623"/>
    <s v="Cédula de Ciudadanía"/>
    <s v="52835778"/>
    <s v="JENNY HERNANDEZ CASTELLANOS"/>
    <s v="NIT"/>
    <s v="899999061"/>
    <x v="71"/>
  </r>
  <r>
    <x v="24"/>
    <s v="RETENCION ICA COMERCIAL SERVICIOS DEMÁS ACTIVIDADES DE SERVICIOS"/>
    <n v="394100823"/>
    <n v="32249"/>
    <x v="543"/>
    <n v="3338430"/>
    <s v="0,966%"/>
    <s v="13-01-01-DT"/>
    <s v="41-04-00"/>
    <s v="394100823"/>
    <s v="1934923"/>
    <s v="Cédula de Ciudadanía"/>
    <s v="82391666"/>
    <s v="RAFAEL CIFUENTES"/>
    <s v="NIT"/>
    <s v="899999061"/>
    <x v="71"/>
  </r>
  <r>
    <x v="24"/>
    <s v="RETENCION ICA COMERCIAL SERVICIOS DEMÁS ACTIVIDADES DE SERVICIOS"/>
    <n v="394236023"/>
    <n v="50780"/>
    <x v="320"/>
    <n v="6629190"/>
    <s v="0,766%"/>
    <s v="13-01-01-DT"/>
    <s v="41-04-00"/>
    <s v="394236023"/>
    <s v="1940023"/>
    <s v="Cédula de Ciudadanía"/>
    <s v="79645953"/>
    <s v="ALEXANDER HERNANDEZ ZORRO"/>
    <s v="NIT"/>
    <s v="899999061"/>
    <x v="71"/>
  </r>
  <r>
    <x v="24"/>
    <s v="RETENCION ICA COMERCIAL SERVICIOS DEMÁS ACTIVIDADES DE SERVICIOS"/>
    <n v="394322723"/>
    <n v="37742"/>
    <x v="452"/>
    <n v="4927110"/>
    <s v="0,766%"/>
    <s v="13-01-01-DT"/>
    <s v="41-04-00"/>
    <s v="394322723"/>
    <s v="1939523"/>
    <s v="Cédula de Ciudadanía"/>
    <s v="1061761440"/>
    <s v="SARA NAVARRO RUIZ"/>
    <s v="NIT"/>
    <s v="899999061"/>
    <x v="71"/>
  </r>
  <r>
    <x v="24"/>
    <s v="RETENCION ICA COMERCIAL SERVICIOS DEMÁS ACTIVIDADES DE SERVICIOS"/>
    <n v="394234823"/>
    <n v="40225"/>
    <x v="544"/>
    <n v="5829780"/>
    <s v="0,690%"/>
    <s v="13-01-01-DT"/>
    <s v="41-04-00"/>
    <s v="394234823"/>
    <s v="1926823"/>
    <s v="Cédula de Ciudadanía"/>
    <s v="16502476"/>
    <s v="JAIR CAICEDO CORTES"/>
    <s v="NIT"/>
    <s v="899999061"/>
    <x v="71"/>
  </r>
  <r>
    <x v="24"/>
    <s v="RETENCION ICA COMERCIAL SERVICIOS DEMÁS ACTIVIDADES DE SERVICIOS"/>
    <n v="394099523"/>
    <n v="68202"/>
    <x v="545"/>
    <n v="7875500"/>
    <s v="0,866%"/>
    <s v="13-01-01-DT"/>
    <s v="41-04-00"/>
    <s v="394099523"/>
    <s v="1926923"/>
    <s v="Cédula de Ciudadanía"/>
    <s v="79855230"/>
    <s v="FRANCISCO CIFUENTES MUÑOZ"/>
    <s v="NIT"/>
    <s v="899999061"/>
    <x v="71"/>
  </r>
  <r>
    <x v="24"/>
    <s v="RETENCION ICA COMERCIAL SERVICIOS DEMÁS ACTIVIDADES DE SERVICIOS"/>
    <n v="394101023"/>
    <n v="73186"/>
    <x v="546"/>
    <n v="6629190"/>
    <s v="1,104%"/>
    <s v="13-01-01-DT"/>
    <s v="41-04-00"/>
    <s v="394101023"/>
    <s v="1940423"/>
    <s v="Cédula de Ciudadanía"/>
    <s v="52935788"/>
    <s v="YEIMMY MOGOLLON INSUASTY"/>
    <s v="NIT"/>
    <s v="899999061"/>
    <x v="71"/>
  </r>
  <r>
    <x v="24"/>
    <s v="RETENCION ICA COMERCIAL SERVICIOS DEMÁS ACTIVIDADES DE SERVICIOS"/>
    <n v="394399123"/>
    <n v="43668"/>
    <x v="547"/>
    <n v="5700840"/>
    <s v="0,766%"/>
    <s v="13-01-01-DT"/>
    <s v="41-04-00"/>
    <s v="394399123"/>
    <s v="1939323"/>
    <s v="Cédula de Ciudadanía"/>
    <s v="1013644970"/>
    <s v="BRAYAN HERREÑO BELTRAN"/>
    <s v="NIT"/>
    <s v="899999061"/>
    <x v="71"/>
  </r>
  <r>
    <x v="24"/>
    <s v="RETENCION ICA COMERCIAL SERVICIOS DEMÁS ACTIVIDADES DE SERVICIOS"/>
    <n v="394399323"/>
    <n v="47575"/>
    <x v="548"/>
    <n v="4924970"/>
    <s v="0,966%"/>
    <s v="13-01-01-DT"/>
    <s v="41-04-00"/>
    <s v="394399323"/>
    <s v="1939623"/>
    <s v="Cédula de Ciudadanía"/>
    <s v="1022422027"/>
    <s v="JOHAN VARON GOMEZ"/>
    <s v="NIT"/>
    <s v="899999061"/>
    <x v="71"/>
  </r>
  <r>
    <x v="24"/>
    <s v="RETENCION ICA COMERCIAL SERVICIOS DEMÁS ACTIVIDADES DE SERVICIOS"/>
    <n v="394234523"/>
    <n v="43170"/>
    <x v="549"/>
    <n v="4468950"/>
    <s v="0,966%"/>
    <s v="13-01-01-DT"/>
    <s v="41-04-00"/>
    <s v="394234523"/>
    <s v="1922023"/>
    <s v="Cédula de Ciudadanía"/>
    <s v="1048847234"/>
    <s v="EDISON CALIXTO AMAYA"/>
    <s v="NIT"/>
    <s v="899999061"/>
    <x v="71"/>
  </r>
  <r>
    <x v="24"/>
    <s v="RETENCION ICA COMERCIAL SERVICIOS DEMÁS ACTIVIDADES DE SERVICIOS"/>
    <n v="393819423"/>
    <n v="35354"/>
    <x v="550"/>
    <n v="3659790"/>
    <s v="0,966%"/>
    <s v="13-01-01-DT"/>
    <s v="41-04-00"/>
    <s v="393819423"/>
    <s v="1926023"/>
    <s v="Cédula de Ciudadanía"/>
    <s v="1061537265"/>
    <s v="ASTRID MUELAS CALAMBAS"/>
    <s v="NIT"/>
    <s v="899999061"/>
    <x v="71"/>
  </r>
  <r>
    <x v="24"/>
    <s v="RETENCION ICA COMERCIAL SERVICIOS DEMÁS ACTIVIDADES DE SERVICIOS"/>
    <n v="394099023"/>
    <n v="59707"/>
    <x v="551"/>
    <n v="6180840"/>
    <s v="0,966%"/>
    <s v="13-01-01-DT"/>
    <s v="41-04-00"/>
    <s v="394099023"/>
    <s v="1918623"/>
    <s v="Cédula de Ciudadanía"/>
    <s v="79760033"/>
    <s v="DIEGO BOHORQUEZ GONZALEZ"/>
    <s v="NIT"/>
    <s v="899999061"/>
    <x v="71"/>
  </r>
  <r>
    <x v="24"/>
    <s v="RETENCION ICA COMERCIAL SERVICIOS DEMÁS ACTIVIDADES DE SERVICIOS"/>
    <n v="394098623"/>
    <n v="18308"/>
    <x v="319"/>
    <n v="2390040"/>
    <s v="0,766%"/>
    <s v="13-01-01-DT"/>
    <s v="41-04-00"/>
    <s v="394098623"/>
    <s v="1917923"/>
    <s v="Cédula de Ciudadanía"/>
    <s v="1000268822"/>
    <s v="JUAN AHUMADA CARO"/>
    <s v="NIT"/>
    <s v="899999061"/>
    <x v="71"/>
  </r>
  <r>
    <x v="24"/>
    <s v="RETENCION ICA COMERCIAL SERVICIOS DEMÁS ACTIVIDADES DE SERVICIOS"/>
    <n v="393879223"/>
    <n v="63252"/>
    <x v="298"/>
    <n v="6547830"/>
    <s v="0,966%"/>
    <s v="13-01-01-DT"/>
    <s v="41-04-00"/>
    <s v="393879223"/>
    <s v="1905923"/>
    <s v="Cédula de Ciudadanía"/>
    <s v="53043291"/>
    <s v="ANGELICA PULIDO MARTINEZ"/>
    <s v="NIT"/>
    <s v="899999061"/>
    <x v="71"/>
  </r>
  <r>
    <x v="24"/>
    <s v="RETENCION ICA COMERCIAL SERVICIOS DEMÁS ACTIVIDADES DE SERVICIOS"/>
    <n v="394233523"/>
    <n v="54557"/>
    <x v="424"/>
    <n v="7122270"/>
    <s v="0,766%"/>
    <s v="13-01-01-DT"/>
    <s v="41-04-00"/>
    <s v="394233523"/>
    <s v="1920723"/>
    <s v="Cédula de Ciudadanía"/>
    <s v="80131088"/>
    <s v="GUILLERMO HURTADO GIRALDO"/>
    <s v="NIT"/>
    <s v="899999061"/>
    <x v="71"/>
  </r>
  <r>
    <x v="24"/>
    <s v="RETENCION ICA COMERCIAL SERVICIOS DEMÁS ACTIVIDADES DE SERVICIOS"/>
    <n v="393874223"/>
    <n v="45329"/>
    <x v="385"/>
    <n v="5917560"/>
    <s v="0,766%"/>
    <s v="13-01-01-DT"/>
    <s v="41-04-00"/>
    <s v="393874223"/>
    <s v="1909023"/>
    <s v="Cédula de Ciudadanía"/>
    <s v="1032470853"/>
    <s v="ALEJANDRA PRIETO QUEVEDO"/>
    <s v="NIT"/>
    <s v="899999061"/>
    <x v="71"/>
  </r>
  <r>
    <x v="24"/>
    <s v="RETENCION ICA COMERCIAL SERVICIOS DEMÁS ACTIVIDADES DE SERVICIOS"/>
    <n v="394236523"/>
    <n v="35208"/>
    <x v="421"/>
    <n v="4596290"/>
    <s v="0,766%"/>
    <s v="13-01-01-DT"/>
    <s v="41-04-00"/>
    <s v="394236523"/>
    <s v="1942923"/>
    <s v="Cédula de Ciudadanía"/>
    <s v="38070796"/>
    <s v="DIANA ORJUELA CORTES"/>
    <s v="NIT"/>
    <s v="899999061"/>
    <x v="71"/>
  </r>
  <r>
    <x v="24"/>
    <s v="RETENCION ICA COMERCIAL SERVICIOS DEMÁS ACTIVIDADES DE SERVICIOS"/>
    <n v="393917423"/>
    <n v="48222"/>
    <x v="538"/>
    <n v="6295270"/>
    <s v="0,766%"/>
    <s v="13-01-01-DT"/>
    <s v="41-04-00"/>
    <s v="393917423"/>
    <s v="1912423"/>
    <s v="Cédula de Ciudadanía"/>
    <s v="80449926"/>
    <s v="DAVID URREGO GARCIA"/>
    <s v="NIT"/>
    <s v="899999061"/>
    <x v="71"/>
  </r>
  <r>
    <x v="24"/>
    <s v="RETENCION ICA COMERCIAL SERVICIOS DEMÁS ACTIVIDADES DE SERVICIOS"/>
    <n v="393820323"/>
    <n v="43036"/>
    <x v="464"/>
    <n v="5618240"/>
    <s v="0,766%"/>
    <s v="13-01-01-DT"/>
    <s v="41-04-00"/>
    <s v="393820323"/>
    <s v="1941423"/>
    <s v="Cédula de Ciudadanía"/>
    <s v="1014233315"/>
    <s v="WILMER BAYONA PEREZ"/>
    <s v="NIT"/>
    <s v="899999061"/>
    <x v="71"/>
  </r>
  <r>
    <x v="24"/>
    <s v="RETENCION ICA COMERCIAL SERVICIOS DEMÁS ACTIVIDADES DE SERVICIOS"/>
    <n v="393819023"/>
    <n v="33389"/>
    <x v="552"/>
    <n v="3024410"/>
    <s v="1,104%"/>
    <s v="13-01-01-DT"/>
    <s v="41-04-00"/>
    <s v="393819023"/>
    <s v="1922223"/>
    <s v="Cédula de Ciudadanía"/>
    <s v="1020845202"/>
    <s v="JUAN FORERO VARGAS"/>
    <s v="NIT"/>
    <s v="899999061"/>
    <x v="71"/>
  </r>
  <r>
    <x v="24"/>
    <s v="RETENCION ICA COMERCIAL SERVICIOS DEMÁS ACTIVIDADES DE SERVICIOS"/>
    <n v="394399523"/>
    <n v="62028"/>
    <x v="420"/>
    <n v="8097620"/>
    <s v="0,766%"/>
    <s v="13-01-01-DT"/>
    <s v="41-04-00"/>
    <s v="394399523"/>
    <s v="1939723"/>
    <s v="Cédula de Ciudadanía"/>
    <s v="79530241"/>
    <s v="JORGE AREVALO GOMEZ"/>
    <s v="NIT"/>
    <s v="899999061"/>
    <x v="71"/>
  </r>
  <r>
    <x v="24"/>
    <s v="RETENCION ICA COMERCIAL SERVICIOS DEMÁS ACTIVIDADES DE SERVICIOS"/>
    <n v="393820223"/>
    <n v="29610"/>
    <x v="417"/>
    <n v="3865560"/>
    <s v="0,766%"/>
    <s v="13-01-01-DT"/>
    <s v="41-04-00"/>
    <s v="393820223"/>
    <s v="1941323"/>
    <s v="Cédula de Ciudadanía"/>
    <s v="52661846"/>
    <s v="JENNY CUBILLOS POVEDA"/>
    <s v="NIT"/>
    <s v="899999061"/>
    <x v="71"/>
  </r>
  <r>
    <x v="24"/>
    <s v="RETENCION ICA COMERCIAL SERVICIOS DEMÁS ACTIVIDADES DE SERVICIOS"/>
    <n v="394100523"/>
    <n v="37742"/>
    <x v="452"/>
    <n v="4927110"/>
    <s v="0,766%"/>
    <s v="13-01-01-DT"/>
    <s v="41-04-00"/>
    <s v="394100523"/>
    <s v="1934523"/>
    <s v="Cédula de Ciudadanía"/>
    <s v="1111771200"/>
    <s v="KATHERINE VALENCIA ANGULO"/>
    <s v="NIT"/>
    <s v="899999061"/>
    <x v="71"/>
  </r>
  <r>
    <x v="24"/>
    <s v="RETENCION ICA COMERCIAL SERVICIOS DEMÁS ACTIVIDADES DE SERVICIOS"/>
    <n v="394235423"/>
    <n v="43993"/>
    <x v="553"/>
    <n v="4554120"/>
    <s v="0,966%"/>
    <s v="13-01-01-DT"/>
    <s v="41-04-00"/>
    <s v="394235423"/>
    <s v="1934023"/>
    <s v="Cédula de Ciudadanía"/>
    <s v="52860749"/>
    <s v="DIANA SERNA RUBIO"/>
    <s v="NIT"/>
    <s v="899999061"/>
    <x v="71"/>
  </r>
  <r>
    <x v="24"/>
    <s v="RETENCION ICA COMERCIAL SERVICIOS DEMÁS ACTIVIDADES DE SERVICIOS"/>
    <n v="394235123"/>
    <n v="23088"/>
    <x v="299"/>
    <n v="2390040"/>
    <s v="0,966%"/>
    <s v="13-01-01-DT"/>
    <s v="41-04-00"/>
    <s v="394235123"/>
    <s v="1933823"/>
    <s v="Cédula de Ciudadanía"/>
    <s v="51691073"/>
    <s v="MARIA MATUS DIAZ"/>
    <s v="NIT"/>
    <s v="899999061"/>
    <x v="71"/>
  </r>
  <r>
    <x v="24"/>
    <s v="RETENCION ICA COMERCIAL SERVICIOS DEMÁS ACTIVIDADES DE SERVICIOS"/>
    <n v="394099823"/>
    <n v="32732"/>
    <x v="314"/>
    <n v="3388440"/>
    <s v="0,966%"/>
    <s v="13-01-01-DT"/>
    <s v="41-04-00"/>
    <s v="394099823"/>
    <s v="1928323"/>
    <s v="Cédula de Ciudadanía"/>
    <s v="1024510790"/>
    <s v="WILLIAM BUITRAGO ROJAS"/>
    <s v="NIT"/>
    <s v="899999061"/>
    <x v="71"/>
  </r>
  <r>
    <x v="24"/>
    <s v="RETENCION ICA COMERCIAL SERVICIOS DEMÁS ACTIVIDADES DE SERVICIOS"/>
    <n v="394995223"/>
    <n v="60272"/>
    <x v="554"/>
    <n v="7868400"/>
    <s v="0,766%"/>
    <s v="13-01-01-DT"/>
    <s v="41-04-00"/>
    <s v="394995223"/>
    <s v="1968423"/>
    <s v="Cédula de Ciudadanía"/>
    <s v="23784180"/>
    <s v="MAYRA AVILA PARDO"/>
    <s v="NIT"/>
    <s v="899999061"/>
    <x v="71"/>
  </r>
  <r>
    <x v="24"/>
    <s v="RETENCION ICA COMERCIAL SERVICIOS DEMÁS ACTIVIDADES DE SERVICIOS"/>
    <n v="393875823"/>
    <n v="49766"/>
    <x v="555"/>
    <n v="6496860"/>
    <s v="0,766%"/>
    <s v="13-01-01-DT"/>
    <s v="41-04-00"/>
    <s v="393875823"/>
    <s v="1928423"/>
    <s v="Cédula de Ciudadanía"/>
    <s v="1019078522"/>
    <s v="ANDREA CEPEDA CABALLERO"/>
    <s v="NIT"/>
    <s v="899999061"/>
    <x v="71"/>
  </r>
  <r>
    <x v="24"/>
    <s v="RETENCION ICA COMERCIAL SERVICIOS DEMÁS ACTIVIDADES DE SERVICIOS"/>
    <n v="393876023"/>
    <n v="57444"/>
    <x v="556"/>
    <n v="7499170"/>
    <s v="0,766%"/>
    <s v="13-01-01-DT"/>
    <s v="41-04-00"/>
    <s v="393876023"/>
    <s v="1940123"/>
    <s v="Cédula de Ciudadanía"/>
    <s v="1010190916"/>
    <s v="MARTHA IBARRA IMBACHI"/>
    <s v="NIT"/>
    <s v="899999061"/>
    <x v="71"/>
  </r>
  <r>
    <x v="24"/>
    <s v="RETENCION ICA COMERCIAL SERVICIOS DEMÁS ACTIVIDADES DE SERVICIOS"/>
    <n v="393900923"/>
    <n v="54272"/>
    <x v="557"/>
    <n v="5618240"/>
    <s v="0,966%"/>
    <s v="13-01-01-DT"/>
    <s v="41-04-00"/>
    <s v="393900923"/>
    <s v="1912723"/>
    <s v="Cédula de Ciudadanía"/>
    <s v="79976977"/>
    <s v="GIOVANNI MANTILLA GONZALEZ"/>
    <s v="NIT"/>
    <s v="899999061"/>
    <x v="71"/>
  </r>
  <r>
    <x v="24"/>
    <s v="RETENCION ICA COMERCIAL SERVICIOS DEMÁS ACTIVIDADES DE SERVICIOS"/>
    <n v="393825823"/>
    <n v="22749"/>
    <x v="558"/>
    <n v="2969800"/>
    <s v="0,766%"/>
    <s v="13-01-01-DT"/>
    <s v="41-04-00"/>
    <s v="393825823"/>
    <s v="1928523"/>
    <s v="Cédula de Ciudadanía"/>
    <s v="1014190406"/>
    <s v="ERICK FONSECA PEÑA"/>
    <s v="NIT"/>
    <s v="899999061"/>
    <x v="71"/>
  </r>
  <r>
    <x v="24"/>
    <s v="RETENCION ICA COMERCIAL SERVICIOS DEMÁS ACTIVIDADES DE SERVICIOS"/>
    <n v="394098823"/>
    <n v="63868"/>
    <x v="559"/>
    <n v="6611640"/>
    <s v="0,966%"/>
    <s v="13-01-01-DT"/>
    <s v="41-04-00"/>
    <s v="394098823"/>
    <s v="1918223"/>
    <s v="Cédula de Ciudadanía"/>
    <s v="1020753796"/>
    <s v="JOHN TAFUR PEDRAZA"/>
    <s v="NIT"/>
    <s v="899999061"/>
    <x v="71"/>
  </r>
  <r>
    <x v="24"/>
    <s v="RETENCION ICA COMERCIAL SERVICIOS DEMÁS ACTIVIDADES DE SERVICIOS"/>
    <n v="394099323"/>
    <n v="45785"/>
    <x v="560"/>
    <n v="5977110"/>
    <s v="0,766%"/>
    <s v="13-01-01-DT"/>
    <s v="41-04-00"/>
    <s v="394099323"/>
    <s v="1926223"/>
    <s v="Cédula de Ciudadanía"/>
    <s v="80223833"/>
    <s v="HEIVAR RODRIGUEZ PINZON"/>
    <s v="NIT"/>
    <s v="899999061"/>
    <x v="71"/>
  </r>
  <r>
    <x v="24"/>
    <s v="RETENCION ICA COMERCIAL SERVICIOS DEMÁS ACTIVIDADES DE SERVICIOS"/>
    <n v="394100323"/>
    <n v="42148"/>
    <x v="561"/>
    <n v="5502378"/>
    <s v="0,766%"/>
    <s v="13-01-01-DT"/>
    <s v="41-04-00"/>
    <s v="394100323"/>
    <s v="1933623"/>
    <s v="Cédula de Ciudadanía"/>
    <s v="1015414765"/>
    <s v="ALVARO TOVAR CASALLAS"/>
    <s v="NIT"/>
    <s v="899999061"/>
    <x v="71"/>
  </r>
  <r>
    <x v="24"/>
    <s v="RETENCION ICA COMERCIAL SERVICIOS DEMÁS ACTIVIDADES DE SERVICIOS"/>
    <n v="393820723"/>
    <n v="23112"/>
    <x v="307"/>
    <n v="3017210"/>
    <s v="0,766%"/>
    <s v="13-01-01-DT"/>
    <s v="41-04-00"/>
    <s v="393820723"/>
    <s v="1942623"/>
    <s v="Cédula de Ciudadanía"/>
    <s v="1077438269"/>
    <s v="ABIGAIL GALVIS MORENO"/>
    <s v="NIT"/>
    <s v="899999061"/>
    <x v="71"/>
  </r>
  <r>
    <x v="24"/>
    <s v="RETENCION ICA COMERCIAL SERVICIOS DEMÁS ACTIVIDADES DE SERVICIOS"/>
    <n v="393874123"/>
    <n v="60949"/>
    <x v="562"/>
    <n v="7956750"/>
    <s v="0,766%"/>
    <s v="13-01-01-DT"/>
    <s v="41-04-00"/>
    <s v="393874123"/>
    <s v="1890623"/>
    <s v="Cédula de Ciudadanía"/>
    <s v="1130593512"/>
    <s v="LOURDES VILLEGAS LEDESMA"/>
    <s v="NIT"/>
    <s v="899999061"/>
    <x v="71"/>
  </r>
  <r>
    <x v="24"/>
    <s v="RETENCION ICA COMERCIAL SERVICIOS DEMÁS ACTIVIDADES DE SERVICIOS"/>
    <n v="393824623"/>
    <n v="34624"/>
    <x v="413"/>
    <n v="3584310"/>
    <s v="0,966%"/>
    <s v="13-01-01-DT"/>
    <s v="41-04-00"/>
    <s v="393824623"/>
    <s v="1910823"/>
    <s v="Cédula de Ciudadanía"/>
    <s v="52780818"/>
    <s v="ANGIE SALGADO MORALES"/>
    <s v="NIT"/>
    <s v="899999061"/>
    <x v="71"/>
  </r>
  <r>
    <x v="24"/>
    <s v="RETENCION ICA COMERCIAL SERVICIOS DEMÁS ACTIVIDADES DE SERVICIOS"/>
    <n v="393824223"/>
    <n v="60272"/>
    <x v="554"/>
    <n v="7868400"/>
    <s v="0,766%"/>
    <s v="13-01-01-DT"/>
    <s v="41-04-00"/>
    <s v="393824223"/>
    <s v="1910023"/>
    <s v="Cédula de Ciudadanía"/>
    <s v="33376946"/>
    <s v="LEIDY VILLATE BARRERA"/>
    <s v="NIT"/>
    <s v="899999061"/>
    <x v="71"/>
  </r>
  <r>
    <x v="24"/>
    <s v="RETENCION ICA COMERCIAL SERVICIOS DEMÁS ACTIVIDADES DE SERVICIOS"/>
    <n v="394099623"/>
    <n v="72387"/>
    <x v="563"/>
    <n v="9450000"/>
    <s v="0,766%"/>
    <s v="13-01-01-DT"/>
    <s v="41-04-00"/>
    <s v="394099623"/>
    <s v="1928123"/>
    <s v="Cédula de Ciudadanía"/>
    <s v="1018416426"/>
    <s v="YUDY RODRIGUEZ HERNANDEZ"/>
    <s v="NIT"/>
    <s v="899999061"/>
    <x v="71"/>
  </r>
  <r>
    <x v="24"/>
    <s v="RETENCION ICA COMERCIAL SERVICIOS DEMÁS ACTIVIDADES DE SERVICIOS"/>
    <n v="394860023"/>
    <n v="67501"/>
    <x v="564"/>
    <n v="8812130"/>
    <s v="0,766%"/>
    <s v="13-01-01-DT"/>
    <s v="41-04-00"/>
    <s v="394860023"/>
    <s v="1945223"/>
    <s v="Cédula de Ciudadanía"/>
    <s v="52810686"/>
    <s v="ASTRID TORRES QUINTERO"/>
    <s v="NIT"/>
    <s v="899999061"/>
    <x v="71"/>
  </r>
  <r>
    <x v="24"/>
    <s v="RETENCION ICA COMERCIAL SERVICIOS DEMÁS ACTIVIDADES DE SERVICIOS"/>
    <n v="394900623"/>
    <n v="50156"/>
    <x v="303"/>
    <n v="6547830"/>
    <s v="0,766%"/>
    <s v="13-01-01-DT"/>
    <s v="41-04-00"/>
    <s v="394900623"/>
    <s v="1945423"/>
    <s v="Cédula de Ciudadanía"/>
    <s v="63550829"/>
    <s v="ADRIANA NUÑEZ IBAÑEZ"/>
    <s v="NIT"/>
    <s v="899999061"/>
    <x v="71"/>
  </r>
  <r>
    <x v="24"/>
    <s v="RETENCION ICA COMERCIAL SERVICIOS DEMÁS ACTIVIDADES DE SERVICIOS"/>
    <n v="393819723"/>
    <n v="67501"/>
    <x v="564"/>
    <n v="8812130"/>
    <s v="0,766%"/>
    <s v="13-01-01-DT"/>
    <s v="41-04-00"/>
    <s v="393819723"/>
    <s v="1940323"/>
    <s v="Cédula de Ciudadanía"/>
    <s v="52333767"/>
    <s v="CLAUDIA MOYA HILARION"/>
    <s v="NIT"/>
    <s v="899999061"/>
    <x v="71"/>
  </r>
  <r>
    <x v="24"/>
    <s v="RETENCION ICA COMERCIAL SERVICIOS DEMÁS ACTIVIDADES DE SERVICIOS"/>
    <n v="394233823"/>
    <n v="38598"/>
    <x v="565"/>
    <n v="5038840"/>
    <s v="0,766%"/>
    <s v="13-01-01-DT"/>
    <s v="41-04-00"/>
    <s v="394233823"/>
    <s v="1920923"/>
    <s v="Cédula de Ciudadanía"/>
    <s v="7168609"/>
    <s v="NATHER RODRIGUEZ MOLINA"/>
    <s v="NIT"/>
    <s v="899999061"/>
    <x v="71"/>
  </r>
  <r>
    <x v="24"/>
    <s v="RETENCION ICA COMERCIAL SERVICIOS DEMÁS ACTIVIDADES DE SERVICIOS"/>
    <n v="394099223"/>
    <n v="14472"/>
    <x v="566"/>
    <n v="1498124"/>
    <s v="0,966%"/>
    <s v="13-01-01-DT"/>
    <s v="41-04-00"/>
    <s v="394099223"/>
    <s v="1924523"/>
    <s v="Cédula de Ciudadanía"/>
    <s v="52694954"/>
    <s v="DIANA PAREDES ACOSTA"/>
    <s v="NIT"/>
    <s v="899999061"/>
    <x v="71"/>
  </r>
  <r>
    <x v="24"/>
    <s v="RETENCION ICA COMERCIAL SERVICIOS DEMÁS ACTIVIDADES DE SERVICIOS"/>
    <n v="394100623"/>
    <n v="21391"/>
    <x v="567"/>
    <n v="2792560"/>
    <s v="0,766%"/>
    <s v="13-01-01-DT"/>
    <s v="41-04-00"/>
    <s v="394100623"/>
    <s v="1934723"/>
    <s v="Cédula de Ciudadanía"/>
    <s v="1090363170"/>
    <s v="YENNIFER GALVIS PARDO"/>
    <s v="NIT"/>
    <s v="899999061"/>
    <x v="71"/>
  </r>
  <r>
    <x v="24"/>
    <s v="RETENCION ICA COMERCIAL SERVICIOS DEMÁS ACTIVIDADES DE SERVICIOS"/>
    <n v="394099923"/>
    <n v="44656"/>
    <x v="398"/>
    <n v="5829780"/>
    <s v="0,766%"/>
    <s v="13-01-01-DT"/>
    <s v="41-04-00"/>
    <s v="394099923"/>
    <s v="1928623"/>
    <s v="Cédula de Ciudadanía"/>
    <s v="1015439842"/>
    <s v="NATHALY GUTIERREZ ARIAS"/>
    <s v="NIT"/>
    <s v="899999061"/>
    <x v="71"/>
  </r>
  <r>
    <x v="24"/>
    <s v="RETENCION ICA COMERCIAL SERVICIOS DEMÁS ACTIVIDADES DE SERVICIOS"/>
    <n v="394116223"/>
    <n v="32975"/>
    <x v="388"/>
    <n v="3413610"/>
    <s v="0,966%"/>
    <s v="13-01-01-DT"/>
    <s v="41-04-00"/>
    <s v="394116223"/>
    <s v="1944223"/>
    <s v="Cédula de Ciudadanía"/>
    <s v="1026300566"/>
    <s v="LUIS BAUTISTA VALLEJO"/>
    <s v="NIT"/>
    <s v="899999061"/>
    <x v="71"/>
  </r>
  <r>
    <x v="24"/>
    <s v="RETENCION ICA COMERCIAL SERVICIOS DEMÁS ACTIVIDADES DE SERVICIOS"/>
    <n v="394236423"/>
    <n v="76033"/>
    <x v="568"/>
    <n v="7870910"/>
    <s v="0,966%"/>
    <s v="13-01-01-DT"/>
    <s v="41-04-00"/>
    <s v="394236423"/>
    <s v="1942523"/>
    <s v="Cédula de Ciudadanía"/>
    <s v="1114879489"/>
    <s v="MARIA TRUJILLO MESTIZO"/>
    <s v="NIT"/>
    <s v="899999061"/>
    <x v="71"/>
  </r>
  <r>
    <x v="24"/>
    <s v="RETENCION ICA COMERCIAL SERVICIOS DEMÁS ACTIVIDADES DE SERVICIOS"/>
    <n v="393825123"/>
    <n v="50780"/>
    <x v="320"/>
    <n v="6629190"/>
    <s v="0,766%"/>
    <s v="13-01-01-DT"/>
    <s v="41-04-00"/>
    <s v="393825123"/>
    <s v="1925623"/>
    <s v="Cédula de Ciudadanía"/>
    <s v="53097642"/>
    <s v="DIANA GIRALDO MAYORGA"/>
    <s v="NIT"/>
    <s v="899999061"/>
    <x v="71"/>
  </r>
  <r>
    <x v="24"/>
    <s v="RETENCION ICA COMERCIAL SERVICIOS DEMÁS ACTIVIDADES DE SERVICIOS"/>
    <n v="394418923"/>
    <n v="29099"/>
    <x v="569"/>
    <n v="3798820"/>
    <s v="0,766%"/>
    <s v="13-01-01-DT"/>
    <s v="41-04-00"/>
    <s v="394418923"/>
    <s v="1932323"/>
    <s v="Cédula de Ciudadanía"/>
    <s v="80398110"/>
    <s v="OMAR GUTIERREZ LEMUS"/>
    <s v="NIT"/>
    <s v="899999061"/>
    <x v="71"/>
  </r>
  <r>
    <x v="24"/>
    <s v="RETENCION ICA COMERCIAL SERVICIOS DEMÁS ACTIVIDADES DE SERVICIOS"/>
    <n v="393825423"/>
    <n v="29610"/>
    <x v="417"/>
    <n v="3865560"/>
    <s v="0,766%"/>
    <s v="13-01-01-DT"/>
    <s v="41-04-00"/>
    <s v="393825423"/>
    <s v="1925823"/>
    <s v="Cédula de Ciudadanía"/>
    <s v="52978599"/>
    <s v="MARIA SANCHEZ MONSALVE"/>
    <s v="NIT"/>
    <s v="899999061"/>
    <x v="71"/>
  </r>
  <r>
    <x v="24"/>
    <s v="RETENCION ICA COMERCIAL SERVICIOS DEMÁS ACTIVIDADES DE SERVICIOS"/>
    <n v="393818323"/>
    <n v="50156"/>
    <x v="303"/>
    <n v="6547830"/>
    <s v="0,766%"/>
    <s v="13-01-01-DT"/>
    <s v="41-04-00"/>
    <s v="393818323"/>
    <s v="1920523"/>
    <s v="Cédula de Ciudadanía"/>
    <s v="52821912"/>
    <s v="LINA CEPEDA DIAZ"/>
    <s v="NIT"/>
    <s v="899999061"/>
    <x v="71"/>
  </r>
  <r>
    <x v="24"/>
    <s v="RETENCION ICA COMERCIAL SERVICIOS DEMÁS ACTIVIDADES DE SERVICIOS"/>
    <n v="394236723"/>
    <n v="56077"/>
    <x v="570"/>
    <n v="7320706"/>
    <s v="0,766%"/>
    <s v="13-01-01-DT"/>
    <s v="41-04-00"/>
    <s v="394236723"/>
    <s v="1945023"/>
    <s v="Cédula de Ciudadanía"/>
    <s v="1022329594"/>
    <s v="BRIAN VARELA LOZANO"/>
    <s v="NIT"/>
    <s v="899999061"/>
    <x v="71"/>
  </r>
  <r>
    <x v="24"/>
    <s v="RETENCION ICA COMERCIAL SERVICIOS DEMÁS ACTIVIDADES DE SERVICIOS"/>
    <n v="393820023"/>
    <n v="39471"/>
    <x v="571"/>
    <n v="5152880"/>
    <s v="0,766%"/>
    <s v="13-01-01-DT"/>
    <s v="41-04-00"/>
    <s v="393820023"/>
    <s v="1941123"/>
    <s v="Cédula de Ciudadanía"/>
    <s v="79965846"/>
    <s v="LUIS SANCHEZ SANCHEZ"/>
    <s v="NIT"/>
    <s v="899999061"/>
    <x v="71"/>
  </r>
  <r>
    <x v="24"/>
    <s v="RETENCION ICA COMERCIAL SERVICIOS DEMÁS ACTIVIDADES DE SERVICIOS"/>
    <n v="394322923"/>
    <n v="45329"/>
    <x v="385"/>
    <n v="5917560"/>
    <s v="0,766%"/>
    <s v="13-01-01-DT"/>
    <s v="41-04-00"/>
    <s v="394322923"/>
    <s v="1940723"/>
    <s v="Cédula de Ciudadanía"/>
    <s v="32877388"/>
    <s v="MARTHA BERRIO WHITEMAN"/>
    <s v="NIT"/>
    <s v="899999061"/>
    <x v="71"/>
  </r>
  <r>
    <x v="24"/>
    <s v="RETENCION ICA COMERCIAL SERVICIOS DEMÁS ACTIVIDADES DE SERVICIOS"/>
    <n v="393928523"/>
    <n v="50156"/>
    <x v="303"/>
    <n v="6547830"/>
    <s v="0,766%"/>
    <s v="13-01-01-DT"/>
    <s v="41-04-00"/>
    <s v="393928523"/>
    <s v="1893323"/>
    <s v="Cédula de Ciudadanía"/>
    <s v="79905389"/>
    <s v="OMAR ALDANA HERNANDEZ"/>
    <s v="NIT"/>
    <s v="899999061"/>
    <x v="71"/>
  </r>
  <r>
    <x v="24"/>
    <s v="RETENCION ICA COMERCIAL SERVICIOS DEMÁS ACTIVIDADES DE SERVICIOS"/>
    <n v="394901323"/>
    <n v="55909"/>
    <x v="572"/>
    <n v="5787630"/>
    <s v="0,966%"/>
    <s v="13-01-01-DT"/>
    <s v="41-04-00"/>
    <s v="394901323"/>
    <s v="1947523"/>
    <s v="Cédula de Ciudadanía"/>
    <s v="1024510109"/>
    <s v="YISETH MORENO DAZA"/>
    <s v="NIT"/>
    <s v="899999061"/>
    <x v="71"/>
  </r>
  <r>
    <x v="24"/>
    <s v="RETENCION ICA COMERCIAL SERVICIOS DEMÁS ACTIVIDADES DE SERVICIOS"/>
    <n v="393819323"/>
    <n v="56041"/>
    <x v="573"/>
    <n v="5801330"/>
    <s v="0,966%"/>
    <s v="13-01-01-DT"/>
    <s v="41-04-00"/>
    <s v="393819323"/>
    <s v="1925423"/>
    <s v="Cédula de Ciudadanía"/>
    <s v="32841765"/>
    <s v="KATERINE CAMACHO ZAPARAN"/>
    <s v="NIT"/>
    <s v="899999061"/>
    <x v="71"/>
  </r>
  <r>
    <x v="24"/>
    <s v="RETENCION ICA COMERCIAL SERVICIOS DEMÁS ACTIVIDADES DE SERVICIOS"/>
    <n v="393818223"/>
    <n v="41848"/>
    <x v="305"/>
    <n v="5463140"/>
    <s v="0,766%"/>
    <s v="13-01-01-DT"/>
    <s v="41-04-00"/>
    <s v="393818223"/>
    <s v="1918723"/>
    <s v="Cédula de Ciudadanía"/>
    <s v="80817927"/>
    <s v="JOSE BUITRAGO AGUDELO"/>
    <s v="NIT"/>
    <s v="899999061"/>
    <x v="71"/>
  </r>
  <r>
    <x v="24"/>
    <s v="RETENCION ICA COMERCIAL SERVICIOS DEMÁS ACTIVIDADES DE SERVICIOS"/>
    <n v="394101323"/>
    <n v="73714"/>
    <x v="574"/>
    <n v="9623200"/>
    <s v="0,766%"/>
    <s v="13-01-01-DT"/>
    <s v="41-04-00"/>
    <s v="394101323"/>
    <s v="1942223"/>
    <s v="Cédula de Ciudadanía"/>
    <s v="41525725"/>
    <s v="LIGIA NARANJO RAMIREZ"/>
    <s v="NIT"/>
    <s v="899999061"/>
    <x v="71"/>
  </r>
  <r>
    <x v="24"/>
    <s v="RETENCION ICA COMERCIAL SERVICIOS DEMÁS ACTIVIDADES DE SERVICIOS"/>
    <n v="393874523"/>
    <n v="67312"/>
    <x v="434"/>
    <n v="8787420"/>
    <s v="0,766%"/>
    <s v="13-01-01-DT"/>
    <s v="41-04-00"/>
    <s v="393874523"/>
    <s v="1920423"/>
    <s v="Cédula de Ciudadanía"/>
    <s v="1065571335"/>
    <s v="ESTHELA CLARO ESPITIA"/>
    <s v="NIT"/>
    <s v="899999061"/>
    <x v="71"/>
  </r>
  <r>
    <x v="24"/>
    <s v="RETENCION ICA COMERCIAL SERVICIOS DEMÁS ACTIVIDADES DE SERVICIOS"/>
    <n v="394322223"/>
    <n v="29610"/>
    <x v="417"/>
    <n v="3865560"/>
    <s v="0,766%"/>
    <s v="13-01-01-DT"/>
    <s v="41-04-00"/>
    <s v="394322223"/>
    <s v="1936723"/>
    <s v="Cédula de Ciudadanía"/>
    <s v="80727247"/>
    <s v="JEISSON MORENO ESPINOSA"/>
    <s v="NIT"/>
    <s v="899999061"/>
    <x v="71"/>
  </r>
  <r>
    <x v="24"/>
    <s v="RETENCION ICA COMERCIAL SERVICIOS DEMÁS ACTIVIDADES DE SERVICIOS"/>
    <n v="393818023"/>
    <n v="53979"/>
    <x v="575"/>
    <n v="7046920"/>
    <s v="0,766%"/>
    <s v="13-01-01-DT"/>
    <s v="41-04-00"/>
    <s v="393818023"/>
    <s v="1910523"/>
    <s v="Cédula de Ciudadanía"/>
    <s v="1082925820"/>
    <s v="MADIVA PEREZ DURAN"/>
    <s v="NIT"/>
    <s v="899999061"/>
    <x v="71"/>
  </r>
  <r>
    <x v="24"/>
    <s v="RETENCION ICA COMERCIAL SERVICIOS DEMÁS ACTIVIDADES DE SERVICIOS"/>
    <n v="394322523"/>
    <n v="24201"/>
    <x v="576"/>
    <n v="3159360"/>
    <s v="0,766%"/>
    <s v="13-01-01-DT"/>
    <s v="41-04-00"/>
    <s v="394322523"/>
    <s v="1937723"/>
    <s v="Cédula de Ciudadanía"/>
    <s v="1010185719"/>
    <s v="DIEGO AVILA GAMEZ"/>
    <s v="NIT"/>
    <s v="899999061"/>
    <x v="71"/>
  </r>
  <r>
    <x v="24"/>
    <s v="RETENCION ICA COMERCIAL SERVICIOS DEMÁS ACTIVIDADES DE SERVICIOS"/>
    <n v="394100923"/>
    <n v="63252"/>
    <x v="298"/>
    <n v="6547830"/>
    <s v="0,966%"/>
    <s v="13-01-01-DT"/>
    <s v="41-04-00"/>
    <s v="394100923"/>
    <s v="1935023"/>
    <s v="Cédula de Ciudadanía"/>
    <s v="80852391"/>
    <s v="CARLOS SIERRA CONTRERAS"/>
    <s v="NIT"/>
    <s v="899999061"/>
    <x v="71"/>
  </r>
  <r>
    <x v="24"/>
    <s v="RETENCION ICA COMERCIAL SERVICIOS DEMÁS ACTIVIDADES DE SERVICIOS"/>
    <n v="393824923"/>
    <n v="32416"/>
    <x v="577"/>
    <n v="3355710"/>
    <s v="0,966%"/>
    <s v="13-01-01-DT"/>
    <s v="41-04-00"/>
    <s v="393824923"/>
    <s v="1925223"/>
    <s v="Cédula de Ciudadanía"/>
    <s v="1020760519"/>
    <s v="JOHAN ROJAS GUTIERREZ"/>
    <s v="NIT"/>
    <s v="899999061"/>
    <x v="71"/>
  </r>
  <r>
    <x v="24"/>
    <s v="RETENCION ICA COMERCIAL SERVICIOS DEMÁS ACTIVIDADES DE SERVICIOS"/>
    <n v="394099723"/>
    <n v="32732"/>
    <x v="314"/>
    <n v="3388440"/>
    <s v="0,966%"/>
    <s v="13-01-01-DT"/>
    <s v="41-04-00"/>
    <s v="394099723"/>
    <s v="1928223"/>
    <s v="Cédula de Ciudadanía"/>
    <s v="52846241"/>
    <s v="FANNY BORDA TRIANA"/>
    <s v="NIT"/>
    <s v="899999061"/>
    <x v="71"/>
  </r>
  <r>
    <x v="24"/>
    <s v="RETENCION ICA COMERCIAL SERVICIOS DEMÁS ACTIVIDADES DE SERVICIOS"/>
    <n v="393824023"/>
    <n v="29610"/>
    <x v="417"/>
    <n v="3865560"/>
    <s v="0,766%"/>
    <s v="13-01-01-DT"/>
    <s v="41-04-00"/>
    <s v="393824023"/>
    <s v="1893723"/>
    <s v="Cédula de Ciudadanía"/>
    <s v="1013617868"/>
    <s v="CESAR VELASCO CASTILLO"/>
    <s v="NIT"/>
    <s v="899999061"/>
    <x v="71"/>
  </r>
  <r>
    <x v="24"/>
    <s v="RETENCION ICA COMERCIAL SERVICIOS DEMÁS ACTIVIDADES DE SERVICIOS"/>
    <n v="393819823"/>
    <n v="27039"/>
    <x v="302"/>
    <n v="3529960"/>
    <s v="0,766%"/>
    <s v="13-01-01-DT"/>
    <s v="41-04-00"/>
    <s v="393819823"/>
    <s v="1940923"/>
    <s v="Cédula de Ciudadanía"/>
    <s v="1013613920"/>
    <s v="CRISTIAN MONTERO MARTINEZ"/>
    <s v="NIT"/>
    <s v="899999061"/>
    <x v="71"/>
  </r>
  <r>
    <x v="24"/>
    <s v="RETENCION ICA COMERCIAL SERVICIOS DEMÁS ACTIVIDADES DE SERVICIOS"/>
    <n v="394235823"/>
    <n v="36610"/>
    <x v="578"/>
    <n v="3789820"/>
    <s v="0,966%"/>
    <s v="13-01-01-DT"/>
    <s v="41-04-00"/>
    <s v="394235823"/>
    <s v="1935123"/>
    <s v="Cédula de Ciudadanía"/>
    <s v="1022420698"/>
    <s v="SHERYLL RAMIREZ ZULETA"/>
    <s v="NIT"/>
    <s v="899999061"/>
    <x v="71"/>
  </r>
  <r>
    <x v="24"/>
    <s v="RETENCION ICA COMERCIAL SERVICIOS DEMÁS ACTIVIDADES DE SERVICIOS"/>
    <n v="394901023"/>
    <n v="57580"/>
    <x v="579"/>
    <n v="7516970"/>
    <s v="0,766%"/>
    <s v="13-01-01-DT"/>
    <s v="41-04-00"/>
    <s v="394901023"/>
    <s v="1945623"/>
    <s v="Cédula de Ciudadanía"/>
    <s v="35535080"/>
    <s v="ANDREA CARDENAS SANCHEZ"/>
    <s v="NIT"/>
    <s v="899999061"/>
    <x v="71"/>
  </r>
  <r>
    <x v="24"/>
    <s v="RETENCION ICA COMERCIAL SERVICIOS DEMÁS ACTIVIDADES DE SERVICIOS"/>
    <n v="394099423"/>
    <n v="44656"/>
    <x v="398"/>
    <n v="5829780"/>
    <s v="0,766%"/>
    <s v="13-01-01-DT"/>
    <s v="41-04-00"/>
    <s v="394099423"/>
    <s v="1926523"/>
    <s v="Cédula de Ciudadanía"/>
    <s v="1015408646"/>
    <s v="DIANA ESCOBAR BARACALDO"/>
    <s v="NIT"/>
    <s v="899999061"/>
    <x v="71"/>
  </r>
  <r>
    <x v="24"/>
    <s v="RETENCION ICA COMERCIAL SERVICIOS DEMÁS ACTIVIDADES DE SERVICIOS"/>
    <n v="394100423"/>
    <n v="27039"/>
    <x v="302"/>
    <n v="3529960"/>
    <s v="0,766%"/>
    <s v="13-01-01-DT"/>
    <s v="41-04-00"/>
    <s v="394100423"/>
    <s v="1934123"/>
    <s v="Cédula de Ciudadanía"/>
    <s v="53073581"/>
    <s v="DIANA MURILLO SANTAMARIA"/>
    <s v="NIT"/>
    <s v="899999061"/>
    <x v="71"/>
  </r>
  <r>
    <x v="24"/>
    <s v="RETENCION ICA COMERCIAL SERVICIOS DEMÁS ACTIVIDADES DE SERVICIOS"/>
    <n v="394398923"/>
    <n v="23088"/>
    <x v="299"/>
    <n v="2390040"/>
    <s v="0,966%"/>
    <s v="13-01-01-DT"/>
    <s v="41-04-00"/>
    <s v="394398923"/>
    <s v="1939123"/>
    <s v="Cédula de Ciudadanía"/>
    <s v="1020836556"/>
    <s v="NICOLAS CRUZ MARROQUIN"/>
    <s v="NIT"/>
    <s v="899999061"/>
    <x v="71"/>
  </r>
  <r>
    <x v="24"/>
    <s v="RETENCION ICA COMERCIAL SERVICIOS DEMÁS ACTIVIDADES DE SERVICIOS"/>
    <n v="393875623"/>
    <n v="68940"/>
    <x v="580"/>
    <n v="9000000"/>
    <s v="0,766%"/>
    <s v="13-01-01-DT"/>
    <s v="41-04-00"/>
    <s v="393875623"/>
    <s v="1925123"/>
    <s v="Cédula de Ciudadanía"/>
    <s v="1098650928"/>
    <s v="LAURA RINCON SOLANO"/>
    <s v="NIT"/>
    <s v="899999061"/>
    <x v="71"/>
  </r>
  <r>
    <x v="24"/>
    <s v="RETENCION ICA COMERCIAL SERVICIOS DEMÁS ACTIVIDADES DE SERVICIOS"/>
    <n v="393825723"/>
    <n v="24451"/>
    <x v="581"/>
    <n v="3192090"/>
    <s v="0,766%"/>
    <s v="13-01-01-DT"/>
    <s v="41-04-00"/>
    <s v="393825723"/>
    <s v="1926723"/>
    <s v="Cédula de Ciudadanía"/>
    <s v="1032420917"/>
    <s v="JOHN GOMEZ PANQUEVA"/>
    <s v="NIT"/>
    <s v="899999061"/>
    <x v="71"/>
  </r>
  <r>
    <x v="24"/>
    <s v="RETENCION ICA COMERCIAL SERVICIOS DEMÁS ACTIVIDADES DE SERVICIOS"/>
    <n v="393874723"/>
    <n v="50780"/>
    <x v="320"/>
    <n v="6629190"/>
    <s v="0,766%"/>
    <s v="13-01-01-DT"/>
    <s v="41-04-00"/>
    <s v="393874723"/>
    <s v="1922923"/>
    <s v="Cédula de Ciudadanía"/>
    <s v="1032438941"/>
    <s v="ANDRES RODRIGUEZ PLAZAS"/>
    <s v="NIT"/>
    <s v="899999061"/>
    <x v="71"/>
  </r>
  <r>
    <x v="24"/>
    <s v="RETENCION ICA COMERCIAL SERVICIOS DEMÁS ACTIVIDADES DE SERVICIOS"/>
    <n v="394859823"/>
    <n v="54557"/>
    <x v="424"/>
    <n v="7122270"/>
    <s v="0,766%"/>
    <s v="13-01-01-DT"/>
    <s v="41-04-00"/>
    <s v="394859823"/>
    <s v="1944023"/>
    <s v="Cédula de Ciudadanía"/>
    <s v="1016029038"/>
    <s v="LUIS DAZA SALAMANCA"/>
    <s v="NIT"/>
    <s v="899999061"/>
    <x v="71"/>
  </r>
  <r>
    <x v="24"/>
    <s v="RETENCION ICA COMERCIAL SERVICIOS DEMÁS ACTIVIDADES DE SERVICIOS"/>
    <n v="393824423"/>
    <n v="55787"/>
    <x v="582"/>
    <n v="5775000"/>
    <s v="0,966%"/>
    <s v="13-01-01-DT"/>
    <s v="41-04-00"/>
    <s v="393824423"/>
    <s v="1910323"/>
    <s v="Cédula de Ciudadanía"/>
    <s v="80040102"/>
    <s v="GUSTAVO RODRIGUEZ GONZALEZ"/>
    <s v="NIT"/>
    <s v="899999061"/>
    <x v="71"/>
  </r>
  <r>
    <x v="24"/>
    <s v="RETENCION ICA COMERCIAL SERVICIOS DEMÁS ACTIVIDADES DE SERVICIOS"/>
    <n v="394860223"/>
    <n v="81958"/>
    <x v="583"/>
    <n v="8484270"/>
    <s v="0,966%"/>
    <s v="13-01-01-DT"/>
    <s v="41-04-00"/>
    <s v="394860223"/>
    <s v="1948523"/>
    <s v="Cédula de Ciudadanía"/>
    <s v="1082837656"/>
    <s v="CAROLINA NOGUERA AVILA"/>
    <s v="NIT"/>
    <s v="899999061"/>
    <x v="71"/>
  </r>
  <r>
    <x v="24"/>
    <s v="RETENCION ICA COMERCIAL SERVICIOS DEMÁS ACTIVIDADES DE SERVICIOS"/>
    <n v="394100723"/>
    <n v="50156"/>
    <x v="303"/>
    <n v="6547830"/>
    <s v="0,766%"/>
    <s v="13-01-01-DT"/>
    <s v="41-04-00"/>
    <s v="394100723"/>
    <s v="1934823"/>
    <s v="Cédula de Ciudadanía"/>
    <s v="52848635"/>
    <s v="JANNETH MESIAS GARCIA"/>
    <s v="NIT"/>
    <s v="899999061"/>
    <x v="71"/>
  </r>
  <r>
    <x v="24"/>
    <s v="RETENCION ICA COMERCIAL SERVICIOS DEMÁS ACTIVIDADES DE SERVICIOS"/>
    <n v="393876123"/>
    <n v="25411"/>
    <x v="462"/>
    <n v="3317340"/>
    <s v="0,766%"/>
    <s v="13-01-01-DT"/>
    <s v="41-04-00"/>
    <s v="393876123"/>
    <s v="1941623"/>
    <s v="Cédula de Ciudadanía"/>
    <s v="52216903"/>
    <s v="ANGELA CHAVES RODRIGUEZ"/>
    <s v="NIT"/>
    <s v="899999061"/>
    <x v="71"/>
  </r>
  <r>
    <x v="24"/>
    <s v="RETENCION ICA COMERCIAL SERVICIOS DEMÁS ACTIVIDADES DE SERVICIOS"/>
    <n v="393819623"/>
    <n v="44438"/>
    <x v="447"/>
    <n v="5801330"/>
    <s v="0,766%"/>
    <s v="13-01-01-DT"/>
    <s v="41-04-00"/>
    <s v="393819623"/>
    <s v="1926423"/>
    <s v="Cédula de Ciudadanía"/>
    <s v="52210420"/>
    <s v="SAYURY ENRIQUEZ ZULUAGA"/>
    <s v="NIT"/>
    <s v="899999061"/>
    <x v="71"/>
  </r>
  <r>
    <x v="24"/>
    <s v="RETENCION ICA COMERCIAL SERVICIOS DEMÁS ACTIVIDADES DE SERVICIOS"/>
    <n v="394119623"/>
    <n v="50710"/>
    <x v="584"/>
    <n v="6620061"/>
    <s v="0,766%"/>
    <s v="13-01-01-DT"/>
    <s v="41-04-00"/>
    <s v="394119623"/>
    <s v="1944623"/>
    <s v="Cédula de Ciudadanía"/>
    <s v="80366039"/>
    <s v="WILLIAM MAHECHA HERNANDEZ"/>
    <s v="NIT"/>
    <s v="899999061"/>
    <x v="71"/>
  </r>
  <r>
    <x v="24"/>
    <s v="RETENCION ICA COMERCIAL SERVICIOS DEMÁS ACTIVIDADES DE SERVICIOS"/>
    <n v="393818523"/>
    <n v="32732"/>
    <x v="314"/>
    <n v="3388440"/>
    <s v="0,966%"/>
    <s v="13-01-01-DT"/>
    <s v="41-04-00"/>
    <s v="393818523"/>
    <s v="1921623"/>
    <s v="Cédula de Ciudadanía"/>
    <s v="80792357"/>
    <s v="DAVID ROJAS GUTIERREZ"/>
    <s v="NIT"/>
    <s v="899999061"/>
    <x v="71"/>
  </r>
  <r>
    <x v="24"/>
    <s v="RETENCION ICA COMERCIAL SERVICIOS DEMÁS ACTIVIDADES DE SERVICIOS"/>
    <n v="394860423"/>
    <n v="53620"/>
    <x v="403"/>
    <n v="6999990"/>
    <s v="0,766%"/>
    <s v="13-01-01-DT"/>
    <s v="41-04-00"/>
    <s v="394860423"/>
    <s v="1962623"/>
    <s v="Cédula de Ciudadanía"/>
    <s v="65632363"/>
    <s v="LADDI ROJAS SERRANO"/>
    <s v="NIT"/>
    <s v="899999061"/>
    <x v="71"/>
  </r>
  <r>
    <x v="24"/>
    <s v="RETENCION ICA COMERCIAL SERVICIOS DEMÁS ACTIVIDADES DE SERVICIOS"/>
    <n v="394860523"/>
    <n v="61280"/>
    <x v="416"/>
    <n v="7999980"/>
    <s v="0,766%"/>
    <s v="13-01-01-DT"/>
    <s v="41-04-00"/>
    <s v="394860523"/>
    <s v="1971123"/>
    <s v="Cédula de Ciudadanía"/>
    <s v="52516022"/>
    <s v="YOHANNA CUERVO SOTELO"/>
    <s v="NIT"/>
    <s v="899999061"/>
    <x v="71"/>
  </r>
  <r>
    <x v="24"/>
    <s v="RETENCION ICA COMERCIAL SERVICIOS DEMÁS ACTIVIDADES DE SERVICIOS"/>
    <n v="394098323"/>
    <n v="57164"/>
    <x v="316"/>
    <n v="5917560"/>
    <s v="0,966%"/>
    <s v="13-01-01-DT"/>
    <s v="41-04-00"/>
    <s v="394098323"/>
    <s v="1917523"/>
    <s v="Cédula de Ciudadanía"/>
    <s v="25038386"/>
    <s v="MARIA GONZALEZ URIBE"/>
    <s v="NIT"/>
    <s v="899999061"/>
    <x v="71"/>
  </r>
  <r>
    <x v="24"/>
    <s v="RETENCION ICA COMERCIAL SERVICIOS DEMÁS ACTIVIDADES DE SERVICIOS"/>
    <n v="394234323"/>
    <n v="44333"/>
    <x v="444"/>
    <n v="5787630"/>
    <s v="0,766%"/>
    <s v="13-01-01-DT"/>
    <s v="41-04-00"/>
    <s v="394234323"/>
    <s v="1921123"/>
    <s v="Cédula de Ciudadanía"/>
    <s v="1013601615"/>
    <s v="NHORA IBARRA IMBACHI"/>
    <s v="NIT"/>
    <s v="899999061"/>
    <x v="71"/>
  </r>
  <r>
    <x v="24"/>
    <s v="RETENCION ICA COMERCIAL SERVICIOS DEMÁS ACTIVIDADES DE SERVICIOS"/>
    <n v="394235023"/>
    <n v="36569"/>
    <x v="585"/>
    <n v="4774050"/>
    <s v="0,766%"/>
    <s v="13-01-01-DT"/>
    <s v="41-04-00"/>
    <s v="394235023"/>
    <s v="1933723"/>
    <s v="Cédula de Ciudadanía"/>
    <s v="1073603103"/>
    <s v="LEIDY RIANO LARA"/>
    <s v="NIT"/>
    <s v="899999061"/>
    <x v="71"/>
  </r>
  <r>
    <x v="24"/>
    <s v="RETENCION ICA COMERCIAL SERVICIOS DEMÁS ACTIVIDADES DE SERVICIOS"/>
    <n v="394235323"/>
    <n v="38729"/>
    <x v="411"/>
    <n v="5056050"/>
    <s v="0,766%"/>
    <s v="13-01-01-DT"/>
    <s v="41-04-00"/>
    <s v="394235323"/>
    <s v="1933923"/>
    <s v="Cédula de Ciudadanía"/>
    <s v="1072745767"/>
    <s v="ELEANA QUINTERO GONZALEZ"/>
    <s v="NIT"/>
    <s v="899999061"/>
    <x v="71"/>
  </r>
  <r>
    <x v="1"/>
    <s v="RETE-ICA-OTRAS CIUDADES-SERVICIOS"/>
    <n v="393874623"/>
    <n v="46074"/>
    <x v="586"/>
    <n v="4607400"/>
    <s v="1,000%"/>
    <s v="13-01-01-DT"/>
    <s v="41-04-00"/>
    <s v="393874623"/>
    <s v="1920623"/>
    <s v="Cédula de Ciudadanía"/>
    <s v="41182871"/>
    <s v="ADRIANA CHAMORRO RAMIREZ"/>
    <s v="NIT"/>
    <s v="800102891"/>
    <x v="64"/>
  </r>
  <r>
    <x v="1"/>
    <s v="RETE-ICA-OTRAS CIUDADES-SERVICIOS"/>
    <n v="393818923"/>
    <n v="42877"/>
    <x v="112"/>
    <n v="4287720"/>
    <s v="1,000%"/>
    <s v="13-01-01-DT"/>
    <s v="41-04-00"/>
    <s v="393818923"/>
    <s v="1921923"/>
    <s v="Cédula de Ciudadanía"/>
    <s v="1102815524"/>
    <s v="GENNY TURIZO GENES"/>
    <s v="NIT"/>
    <s v="800104062"/>
    <x v="59"/>
  </r>
  <r>
    <x v="1"/>
    <s v="RETE-ICA-OTRAS CIUDADES-SERVICIOS"/>
    <n v="393817123"/>
    <n v="37988"/>
    <x v="124"/>
    <n v="3798820"/>
    <s v="1,000%"/>
    <s v="13-01-01-DT"/>
    <s v="41-04-00"/>
    <s v="393817123"/>
    <s v="1944523"/>
    <s v="Cédula de Ciudadanía"/>
    <s v="1124855554"/>
    <s v="DIANA BARREIRO ALBAN"/>
    <s v="NIT"/>
    <s v="800102891"/>
    <x v="64"/>
  </r>
  <r>
    <x v="1"/>
    <s v="RETE-ICA-OTRAS CIUDADES-SERVICIOS"/>
    <n v="393875423"/>
    <n v="30014"/>
    <x v="486"/>
    <n v="4287720"/>
    <s v="0,700%"/>
    <s v="13-01-01-DT"/>
    <s v="41-04-00"/>
    <s v="393875423"/>
    <s v="1925023"/>
    <s v="Cédula de Ciudadanía"/>
    <s v="78752519"/>
    <s v="LUIS ALVAREZ CORREA"/>
    <s v="NIT"/>
    <s v="891780009"/>
    <x v="75"/>
  </r>
  <r>
    <x v="1"/>
    <s v="RETE-ICA-OTRAS CIUDADES-SERVICIOS"/>
    <n v="393875723"/>
    <n v="41563"/>
    <x v="587"/>
    <n v="4156290"/>
    <s v="1,000%"/>
    <s v="13-01-01-DT"/>
    <s v="41-04-00"/>
    <s v="393875723"/>
    <s v="1926623"/>
    <s v="Cédula de Ciudadanía"/>
    <s v="66886721"/>
    <s v="LUZ AGUDELO MONTOYA"/>
    <s v="NIT"/>
    <s v="800102891"/>
    <x v="64"/>
  </r>
  <r>
    <x v="1"/>
    <s v="RETE-ICA-OTRAS CIUDADES-SERVICIOS"/>
    <n v="393876323"/>
    <n v="41293"/>
    <x v="588"/>
    <n v="4129280"/>
    <s v="1,000%"/>
    <s v="13-01-01-DT"/>
    <s v="41-04-00"/>
    <s v="393876323"/>
    <s v="1941923"/>
    <s v="Cédula de Ciudadanía"/>
    <s v="1091802795"/>
    <s v="YOAD PEREZ BECERRA"/>
    <s v="NIT"/>
    <s v="890501434"/>
    <x v="76"/>
  </r>
  <r>
    <x v="1"/>
    <s v="RETE-ICA-OTRAS CIUDADES-SERVICIOS"/>
    <n v="394860823"/>
    <n v="23870"/>
    <x v="589"/>
    <n v="2387010"/>
    <s v="1,000%"/>
    <s v="13-01-01-DT"/>
    <s v="41-04-00"/>
    <s v="394860823"/>
    <s v="1971623"/>
    <s v="Cédula de Ciudadanía"/>
    <s v="1073327162"/>
    <s v="KAREN AGUILAR CAMPO"/>
    <s v="NIT"/>
    <s v="800104062"/>
    <x v="59"/>
  </r>
  <r>
    <x v="1"/>
    <s v="RETE-ICA-OTRAS CIUDADES-SERVICIOS"/>
    <n v="393876623"/>
    <n v="37988"/>
    <x v="124"/>
    <n v="3798820"/>
    <s v="1,000%"/>
    <s v="13-01-01-DT"/>
    <s v="41-04-00"/>
    <s v="393876623"/>
    <s v="1942823"/>
    <s v="Cédula de Ciudadanía"/>
    <s v="1093778296"/>
    <s v="MONICA ORELLANO TUTA"/>
    <s v="NIT"/>
    <s v="890501434"/>
    <x v="76"/>
  </r>
  <r>
    <x v="1"/>
    <s v="RETE-ICA-OTRAS CIUDADES-SERVICIOS"/>
    <n v="393874923"/>
    <n v="43653"/>
    <x v="490"/>
    <n v="4365310"/>
    <s v="1,000%"/>
    <s v="13-01-01-DT"/>
    <s v="41-04-00"/>
    <s v="393874923"/>
    <s v="1923523"/>
    <s v="Cédula de Ciudadanía"/>
    <s v="52082108"/>
    <s v="NUBIA MENDOZA LOBO"/>
    <s v="NIT"/>
    <s v="890501434"/>
    <x v="76"/>
  </r>
  <r>
    <x v="1"/>
    <s v="RETE-ICA-OTRAS CIUDADES-SERVICIOS"/>
    <n v="394860123"/>
    <n v="9215"/>
    <x v="590"/>
    <n v="4607400"/>
    <s v="0,200%"/>
    <s v="13-01-01-DT"/>
    <s v="41-04-00"/>
    <s v="394860123"/>
    <s v="1945323"/>
    <s v="Cédula de Ciudadanía"/>
    <s v="25718251"/>
    <s v="PAOLA SINISTERRA VIAFARA"/>
    <s v="NIT"/>
    <s v="891580006"/>
    <x v="70"/>
  </r>
  <r>
    <x v="1"/>
    <s v="RETE-ICA-OTRAS CIUDADES-SERVICIOS"/>
    <n v="394123423"/>
    <n v="11396"/>
    <x v="591"/>
    <n v="3798820"/>
    <s v="0,300%"/>
    <s v="13-01-01-DT"/>
    <s v="41-04-00"/>
    <s v="394123423"/>
    <s v="1944923"/>
    <s v="Cédula de Ciudadanía"/>
    <s v="73009839"/>
    <s v="HERNANDO FRANCO VALDERRAMA"/>
    <s v="NIT"/>
    <s v="890480184"/>
    <x v="52"/>
  </r>
  <r>
    <x v="1"/>
    <s v="RETE-ICA-OTRAS CIUDADES-SERVICIOS"/>
    <n v="393818423"/>
    <n v="21483"/>
    <x v="592"/>
    <n v="2387010"/>
    <s v="0,900%"/>
    <s v="13-01-01-DT"/>
    <s v="41-04-00"/>
    <s v="393818423"/>
    <s v="1921523"/>
    <s v="Cédula de Ciudadanía"/>
    <s v="7184060"/>
    <s v="JAVIER GONZALEZ RAMOS"/>
    <s v="NIT"/>
    <s v="891800846"/>
    <x v="48"/>
  </r>
  <r>
    <x v="1"/>
    <s v="RETE-ICA-OTRAS CIUDADES-SERVICIOS"/>
    <n v="394901223"/>
    <n v="12863"/>
    <x v="593"/>
    <n v="4287720"/>
    <s v="0,300%"/>
    <s v="13-01-01-DT"/>
    <s v="41-04-00"/>
    <s v="394901223"/>
    <s v="1946423"/>
    <s v="Cédula de Ciudadanía"/>
    <s v="1118845718"/>
    <s v="ANA RANGEL AFANADOR"/>
    <s v="NIT"/>
    <s v="892115007"/>
    <x v="79"/>
  </r>
  <r>
    <x v="1"/>
    <s v="RETE-ICA-OTRAS CIUDADES-SERVICIOS"/>
    <n v="394234723"/>
    <n v="8575"/>
    <x v="325"/>
    <n v="4287720"/>
    <s v="0,200%"/>
    <s v="13-01-01-DT"/>
    <s v="41-04-00"/>
    <s v="394234723"/>
    <s v="1926323"/>
    <s v="Cédula de Ciudadanía"/>
    <s v="1067951234"/>
    <s v="EVA BUSTOS NEGRETE"/>
    <s v="NIT"/>
    <s v="800096734"/>
    <x v="55"/>
  </r>
  <r>
    <x v="1"/>
    <s v="RETE-ICA-OTRAS CIUDADES-SERVICIOS"/>
    <n v="394235523"/>
    <n v="4774"/>
    <x v="326"/>
    <n v="2387010"/>
    <s v="0,200%"/>
    <s v="13-01-01-DT"/>
    <s v="41-04-00"/>
    <s v="394235523"/>
    <s v="1934423"/>
    <s v="Cédula de Ciudadanía"/>
    <s v="1067839533"/>
    <s v="KAREN MORELO LAMBERTINO"/>
    <s v="NIT"/>
    <s v="800096734"/>
    <x v="55"/>
  </r>
  <r>
    <x v="1"/>
    <s v="RETE-ICA-OTRAS CIUDADES-SERVICIOS"/>
    <n v="393876423"/>
    <n v="51651"/>
    <x v="594"/>
    <n v="5165080"/>
    <s v="1,000%"/>
    <s v="13-01-01-DT"/>
    <s v="41-04-00"/>
    <s v="393876423"/>
    <s v="1942023"/>
    <s v="Cédula de Ciudadanía"/>
    <s v="1090454609"/>
    <s v="CLAUDIA FIGUEROA MENDOZA"/>
    <s v="NIT"/>
    <s v="890501434"/>
    <x v="76"/>
  </r>
  <r>
    <x v="1"/>
    <s v="RETE-ICA-OTRAS CIUDADES-SERVICIOS"/>
    <n v="393825023"/>
    <n v="28513"/>
    <x v="595"/>
    <n v="4073320"/>
    <s v="0,700%"/>
    <s v="13-01-01-DT"/>
    <s v="41-04-00"/>
    <s v="393825023"/>
    <s v="1925323"/>
    <s v="Cédula de Ciudadanía"/>
    <s v="39034902"/>
    <s v="BEATRIZ MERCADO VIZCAINO"/>
    <s v="NIT"/>
    <s v="891780009"/>
    <x v="75"/>
  </r>
  <r>
    <x v="1"/>
    <s v="RETE-ICA-OTRAS CIUDADES-SERVICIOS"/>
    <n v="393876523"/>
    <n v="21642"/>
    <x v="596"/>
    <n v="3607040"/>
    <s v="0,600%"/>
    <s v="13-01-01-DT"/>
    <s v="41-04-00"/>
    <s v="393876523"/>
    <s v="1942423"/>
    <s v="Cédula de Ciudadanía"/>
    <s v="1096225278"/>
    <s v="KELLY ARIAS MOROS"/>
    <s v="NIT"/>
    <s v="890201900"/>
    <x v="77"/>
  </r>
  <r>
    <x v="1"/>
    <s v="RETE-ICA-OTRAS CIUDADES-SERVICIOS"/>
    <n v="393875923"/>
    <n v="8575"/>
    <x v="325"/>
    <n v="4287720"/>
    <s v="0,200%"/>
    <s v="13-01-01-DT"/>
    <s v="41-04-00"/>
    <s v="393875923"/>
    <s v="1928823"/>
    <s v="Cédula de Ciudadanía"/>
    <s v="36377819"/>
    <s v="MERCEDES VERGEL RODRIGUEZ"/>
    <s v="NIT"/>
    <s v="891480030"/>
    <x v="60"/>
  </r>
  <r>
    <x v="1"/>
    <s v="RETE-ICA-OTRAS CIUDADES-SERVICIOS"/>
    <n v="394322123"/>
    <n v="6982"/>
    <x v="597"/>
    <n v="698168"/>
    <s v="1,000%"/>
    <s v="13-01-01-DT"/>
    <s v="41-04-00"/>
    <s v="394322123"/>
    <s v="1924223"/>
    <s v="Cédula de Ciudadanía"/>
    <s v="1094275027"/>
    <s v="KAREN CARVAJAL VALENCIA"/>
    <s v="NIT"/>
    <s v="890501434"/>
    <x v="76"/>
  </r>
  <r>
    <x v="18"/>
    <s v="RETEFUENTE - HONORARIOS - PERSONAS DECLARANTES"/>
    <n v="395295523"/>
    <n v="351498"/>
    <x v="598"/>
    <n v="5877889"/>
    <s v="5,980%"/>
    <s v="13-01-01-DT"/>
    <s v="41-04-00"/>
    <s v="395295523"/>
    <s v="1944723"/>
    <s v="Cédula de Ciudadanía"/>
    <s v="75104171"/>
    <s v="HERNAN RODRIGUEZ ERAZO"/>
    <s v="NIT"/>
    <s v="800197268"/>
    <x v="25"/>
  </r>
  <r>
    <x v="15"/>
    <s v="RETEFUENTE - ARRENDAMIENTOS BIENES INMUEBLES"/>
    <n v="397068423"/>
    <n v="146490"/>
    <x v="599"/>
    <n v="4185440"/>
    <s v="3,500%"/>
    <s v="13-01-01-DT"/>
    <s v="41-04-00"/>
    <s v="397068423"/>
    <s v="2019523"/>
    <s v="Cédula de Ciudadanía"/>
    <s v="39629672"/>
    <s v="DILSA SANCHEZ CAGUA"/>
    <s v="NIT"/>
    <s v="800197268"/>
    <x v="25"/>
  </r>
  <r>
    <x v="22"/>
    <s v="RETEFUENTE - RENTAS DE TRABAJO"/>
    <n v="395456223"/>
    <n v="228664"/>
    <x v="600"/>
    <n v="5232580"/>
    <s v="4,370%"/>
    <s v="13-01-01-DT"/>
    <s v="41-04-00"/>
    <s v="395456223"/>
    <s v="2003723"/>
    <s v="Cédula de Ciudadanía"/>
    <s v="53165225"/>
    <s v="NATALIA GONZALEZ RAMOS"/>
    <s v="NIT"/>
    <s v="800197268"/>
    <x v="25"/>
  </r>
  <r>
    <x v="22"/>
    <s v="RETEFUENTE - RENTAS DE TRABAJO"/>
    <n v="395516223"/>
    <n v="105414"/>
    <x v="601"/>
    <n v="4583198"/>
    <s v="2,300%"/>
    <s v="13-01-01-DT"/>
    <s v="41-04-00"/>
    <s v="395516223"/>
    <s v="1943223"/>
    <s v="Cédula de Ciudadanía"/>
    <s v="1023868942"/>
    <s v="PAOLA CARVAJAL"/>
    <s v="NIT"/>
    <s v="800197268"/>
    <x v="25"/>
  </r>
  <r>
    <x v="22"/>
    <s v="RETEFUENTE - RENTAS DE TRABAJO"/>
    <n v="395485423"/>
    <n v="638614"/>
    <x v="602"/>
    <n v="7127393"/>
    <s v="8,960%"/>
    <s v="13-01-01-DT"/>
    <s v="41-04-00"/>
    <s v="395485423"/>
    <s v="1938723"/>
    <s v="Cédula de Ciudadanía"/>
    <s v="34316654"/>
    <s v="DIANA PERAFAN MONTILLA"/>
    <s v="NIT"/>
    <s v="800197268"/>
    <x v="25"/>
  </r>
  <r>
    <x v="22"/>
    <s v="RETEFUENTE - RENTAS DE TRABAJO"/>
    <n v="395441023"/>
    <n v="424426"/>
    <x v="503"/>
    <n v="6363203"/>
    <s v="6,670%"/>
    <s v="13-01-01-DT"/>
    <s v="41-04-00"/>
    <s v="395441023"/>
    <s v="1948323"/>
    <s v="Cédula de Ciudadanía"/>
    <s v="1015396325"/>
    <s v="LUZ ARDILA MENDOZA"/>
    <s v="NIT"/>
    <s v="800197268"/>
    <x v="25"/>
  </r>
  <r>
    <x v="22"/>
    <s v="RETEFUENTE - RENTAS DE TRABAJO"/>
    <n v="395644823"/>
    <n v="167461"/>
    <x v="161"/>
    <n v="4910873"/>
    <s v="3,410%"/>
    <s v="13-01-01-DT"/>
    <s v="41-04-00"/>
    <s v="395644823"/>
    <s v="1989123"/>
    <s v="Cédula de Ciudadanía"/>
    <s v="41790071"/>
    <s v="CLAUDIA ESGUERRA HERNANDEZ"/>
    <s v="NIT"/>
    <s v="800197268"/>
    <x v="25"/>
  </r>
  <r>
    <x v="22"/>
    <s v="RETEFUENTE - RENTAS DE TRABAJO"/>
    <n v="395522623"/>
    <n v="512894"/>
    <x v="603"/>
    <n v="6678302"/>
    <s v="7,680%"/>
    <s v="13-01-01-DT"/>
    <s v="41-04-00"/>
    <s v="395522623"/>
    <s v="1988323"/>
    <s v="Cédula de Ciudadanía"/>
    <s v="18263295"/>
    <s v="FRANKLIN TORRES GUARIN"/>
    <s v="NIT"/>
    <s v="800197268"/>
    <x v="25"/>
  </r>
  <r>
    <x v="22"/>
    <s v="RETEFUENTE - RENTAS DE TRABAJO"/>
    <n v="395648023"/>
    <n v="300048"/>
    <x v="604"/>
    <n v="5608373"/>
    <s v="5,350%"/>
    <s v="13-01-01-DT"/>
    <s v="41-04-00"/>
    <s v="395648023"/>
    <s v="1999223"/>
    <s v="Cédula de Ciudadanía"/>
    <s v="52218486"/>
    <s v="SANDRA GALINDO PAEZ"/>
    <s v="NIT"/>
    <s v="800197268"/>
    <x v="25"/>
  </r>
  <r>
    <x v="22"/>
    <s v="RETEFUENTE - RENTAS DE TRABAJO"/>
    <n v="395490023"/>
    <n v="339719"/>
    <x v="605"/>
    <n v="5817102"/>
    <s v="5,840%"/>
    <s v="13-01-01-DT"/>
    <s v="41-04-00"/>
    <s v="395490023"/>
    <s v="1958223"/>
    <s v="Cédula de Ciudadanía"/>
    <s v="1017202486"/>
    <s v="ANA GALLEGO PATIÑO"/>
    <s v="NIT"/>
    <s v="800197268"/>
    <x v="25"/>
  </r>
  <r>
    <x v="22"/>
    <s v="RETEFUENTE - RENTAS DE TRABAJO"/>
    <n v="395521523"/>
    <n v="20266"/>
    <x v="606"/>
    <n v="4135903"/>
    <s v="0,490%"/>
    <s v="13-01-01-DT"/>
    <s v="41-04-00"/>
    <s v="395521523"/>
    <s v="1972923"/>
    <s v="Cédula de Ciudadanía"/>
    <s v="1085305931"/>
    <s v="LUIS CALVACHE DIAZ"/>
    <s v="NIT"/>
    <s v="800197268"/>
    <x v="25"/>
  </r>
  <r>
    <x v="22"/>
    <s v="RETEFUENTE - RENTAS DE TRABAJO"/>
    <n v="395443423"/>
    <n v="236914"/>
    <x v="607"/>
    <n v="5276483"/>
    <s v="4,490%"/>
    <s v="13-01-01-DT"/>
    <s v="41-04-00"/>
    <s v="395443423"/>
    <s v="1959223"/>
    <s v="Cédula de Ciudadanía"/>
    <s v="1023870907"/>
    <s v="LORENA HERRERA SANCHEZ"/>
    <s v="NIT"/>
    <s v="800197268"/>
    <x v="25"/>
  </r>
  <r>
    <x v="22"/>
    <s v="RETEFUENTE - RENTAS DE TRABAJO"/>
    <n v="395443523"/>
    <n v="316695"/>
    <x v="608"/>
    <n v="5695945"/>
    <s v="5,560%"/>
    <s v="13-01-01-DT"/>
    <s v="41-04-00"/>
    <s v="395443523"/>
    <s v="1959323"/>
    <s v="Cédula de Ciudadanía"/>
    <s v="1020748517"/>
    <s v="JUAN RODRIGUEZ RODRIGUEZ"/>
    <s v="NIT"/>
    <s v="800197268"/>
    <x v="25"/>
  </r>
  <r>
    <x v="22"/>
    <s v="RETEFUENTE - RENTAS DE TRABAJO"/>
    <n v="395501023"/>
    <n v="178396"/>
    <x v="609"/>
    <n v="4969253"/>
    <s v="3,590%"/>
    <s v="13-01-01-DT"/>
    <s v="41-04-00"/>
    <s v="395501023"/>
    <s v="2003623"/>
    <s v="Cédula de Ciudadanía"/>
    <s v="79635184"/>
    <s v="MIGUEL CRUZ GONZALEZ"/>
    <s v="NIT"/>
    <s v="800197268"/>
    <x v="25"/>
  </r>
  <r>
    <x v="22"/>
    <s v="RETEFUENTE - RENTAS DE TRABAJO"/>
    <n v="395441823"/>
    <n v="196427"/>
    <x v="157"/>
    <n v="5062561"/>
    <s v="3,880%"/>
    <s v="13-01-01-DT"/>
    <s v="41-04-00"/>
    <s v="395441823"/>
    <s v="1955823"/>
    <s v="Cédula de Ciudadanía"/>
    <s v="1015398191"/>
    <s v="ROSSINA CARVAJALINO GOENAGA"/>
    <s v="NIT"/>
    <s v="800197268"/>
    <x v="25"/>
  </r>
  <r>
    <x v="22"/>
    <s v="RETEFUENTE - RENTAS DE TRABAJO"/>
    <n v="397066523"/>
    <n v="315097"/>
    <x v="610"/>
    <n v="5687669"/>
    <s v="5,540%"/>
    <s v="13-01-01-DT"/>
    <s v="41-04-00"/>
    <s v="397066523"/>
    <s v="2008123"/>
    <s v="Cédula de Ciudadanía"/>
    <s v="1077420503"/>
    <s v="LEONARDO ROSERO CORDOBA"/>
    <s v="NIT"/>
    <s v="800197268"/>
    <x v="25"/>
  </r>
  <r>
    <x v="22"/>
    <s v="RETEFUENTE - RENTAS DE TRABAJO"/>
    <n v="395519423"/>
    <n v="686822"/>
    <x v="611"/>
    <n v="7298850"/>
    <s v="9,410%"/>
    <s v="13-01-01-DT"/>
    <s v="41-04-00"/>
    <s v="395519423"/>
    <s v="1962223"/>
    <s v="Cédula de Ciudadanía"/>
    <s v="53052473"/>
    <s v="ADRIANA LÓPEZ QUINTERO"/>
    <s v="NIT"/>
    <s v="800197268"/>
    <x v="25"/>
  </r>
  <r>
    <x v="22"/>
    <s v="RETEFUENTE - RENTAS DE TRABAJO"/>
    <n v="395296823"/>
    <n v="206798"/>
    <x v="612"/>
    <n v="5118750"/>
    <s v="4,040%"/>
    <s v="13-01-01-DT"/>
    <s v="41-04-00"/>
    <s v="395296823"/>
    <s v="1951823"/>
    <s v="Cédula de Ciudadanía"/>
    <s v="1020779544"/>
    <s v="ELIANA LONDOÑO VERA"/>
    <s v="NIT"/>
    <s v="800197268"/>
    <x v="25"/>
  </r>
  <r>
    <x v="22"/>
    <s v="RETEFUENTE - RENTAS DE TRABAJO"/>
    <n v="395516623"/>
    <n v="293756"/>
    <x v="613"/>
    <n v="5574120"/>
    <s v="5,270%"/>
    <s v="13-01-01-DT"/>
    <s v="41-04-00"/>
    <s v="395516623"/>
    <s v="1946023"/>
    <s v="Cédula de Ciudadanía"/>
    <s v="80843544"/>
    <s v="JUAN MARTINEZ MARTINEZ"/>
    <s v="NIT"/>
    <s v="800197268"/>
    <x v="25"/>
  </r>
  <r>
    <x v="22"/>
    <s v="RETEFUENTE - RENTAS DE TRABAJO"/>
    <n v="395522723"/>
    <n v="77668"/>
    <x v="342"/>
    <n v="4438170"/>
    <s v="1,750%"/>
    <s v="13-01-01-DT"/>
    <s v="41-04-00"/>
    <s v="395522723"/>
    <s v="1989523"/>
    <s v="Cédula de Ciudadanía"/>
    <s v="1018416797"/>
    <s v="DAVID GONZALEZ QUIMBAYO"/>
    <s v="NIT"/>
    <s v="800197268"/>
    <x v="25"/>
  </r>
  <r>
    <x v="22"/>
    <s v="RETEFUENTE - RENTAS DE TRABAJO"/>
    <n v="395644623"/>
    <n v="405488"/>
    <x v="614"/>
    <n v="6162437"/>
    <s v="6,580%"/>
    <s v="13-01-01-DT"/>
    <s v="41-04-00"/>
    <s v="395644623"/>
    <s v="1988923"/>
    <s v="Cédula de Ciudadanía"/>
    <s v="1022385204"/>
    <s v="MARIA CORREDOR AVILA"/>
    <s v="NIT"/>
    <s v="800197268"/>
    <x v="25"/>
  </r>
  <r>
    <x v="22"/>
    <s v="RETEFUENTE - RENTAS DE TRABAJO"/>
    <n v="395650323"/>
    <n v="356760"/>
    <x v="615"/>
    <n v="5906625"/>
    <s v="6,040%"/>
    <s v="13-01-01-DT"/>
    <s v="41-04-00"/>
    <s v="395650323"/>
    <s v="2004423"/>
    <s v="Cédula de Ciudadanía"/>
    <s v="80023461"/>
    <s v="ANDRES NAVARRO ORTEGA"/>
    <s v="NIT"/>
    <s v="800197268"/>
    <x v="25"/>
  </r>
  <r>
    <x v="22"/>
    <s v="RETEFUENTE - RENTAS DE TRABAJO"/>
    <n v="395540223"/>
    <n v="438699"/>
    <x v="616"/>
    <n v="6413732"/>
    <s v="6,840%"/>
    <s v="13-01-01-DT"/>
    <s v="41-04-00"/>
    <s v="395540223"/>
    <s v="2001023"/>
    <s v="Cédula de Ciudadanía"/>
    <s v="80134145"/>
    <s v="DIEGO HERNANDEZ GUZMAN"/>
    <s v="NIT"/>
    <s v="800197268"/>
    <x v="25"/>
  </r>
  <r>
    <x v="22"/>
    <s v="RETEFUENTE - RENTAS DE TRABAJO"/>
    <n v="395521323"/>
    <n v="116012"/>
    <x v="617"/>
    <n v="4640468"/>
    <s v="2,500%"/>
    <s v="13-01-01-DT"/>
    <s v="41-04-00"/>
    <s v="395521323"/>
    <s v="1972423"/>
    <s v="Cédula de Ciudadanía"/>
    <s v="1014192483"/>
    <s v="CINDY ESPEJO DIAZ"/>
    <s v="NIT"/>
    <s v="800197268"/>
    <x v="25"/>
  </r>
  <r>
    <x v="22"/>
    <s v="RETEFUENTE - RENTAS DE TRABAJO"/>
    <n v="395485723"/>
    <n v="342173"/>
    <x v="618"/>
    <n v="5829185"/>
    <s v="5,870%"/>
    <s v="13-01-01-DT"/>
    <s v="41-04-00"/>
    <s v="395485723"/>
    <s v="1938923"/>
    <s v="Cédula de Ciudadanía"/>
    <s v="52880380"/>
    <s v="MONICA RODRIGUEZ CHAUX"/>
    <s v="NIT"/>
    <s v="800197268"/>
    <x v="25"/>
  </r>
  <r>
    <x v="22"/>
    <s v="RETEFUENTE - RENTAS DE TRABAJO"/>
    <n v="395523923"/>
    <n v="46598"/>
    <x v="619"/>
    <n v="4275000"/>
    <s v="1,090%"/>
    <s v="13-01-01-DT"/>
    <s v="41-04-00"/>
    <s v="395523923"/>
    <s v="1997923"/>
    <s v="Cédula de Ciudadanía"/>
    <s v="1121938632"/>
    <s v="CRISTIAN ACOSTA LOPEZ"/>
    <s v="NIT"/>
    <s v="800197268"/>
    <x v="25"/>
  </r>
  <r>
    <x v="22"/>
    <s v="RETEFUENTE - RENTAS DE TRABAJO"/>
    <n v="395517923"/>
    <n v="129028"/>
    <x v="620"/>
    <n v="4709042"/>
    <s v="2,740%"/>
    <s v="13-01-01-DT"/>
    <s v="41-04-00"/>
    <s v="395517923"/>
    <s v="1952423"/>
    <s v="Cédula de Ciudadanía"/>
    <s v="43570294"/>
    <s v="ILDA ARAQUE GONZALEZ"/>
    <s v="NIT"/>
    <s v="800197268"/>
    <x v="25"/>
  </r>
  <r>
    <x v="22"/>
    <s v="RETEFUENTE - RENTAS DE TRABAJO"/>
    <n v="395438823"/>
    <n v="102315"/>
    <x v="621"/>
    <n v="4567629"/>
    <s v="2,240%"/>
    <s v="13-01-01-DT"/>
    <s v="41-04-00"/>
    <s v="395438823"/>
    <s v="1921323"/>
    <s v="Cédula de Ciudadanía"/>
    <s v="1026253334"/>
    <s v="DIEGO PATIÑO VARGAS"/>
    <s v="NIT"/>
    <s v="800197268"/>
    <x v="25"/>
  </r>
  <r>
    <x v="22"/>
    <s v="RETEFUENTE - RENTAS DE TRABAJO"/>
    <n v="395646023"/>
    <n v="11868"/>
    <x v="622"/>
    <n v="4092394"/>
    <s v="0,290%"/>
    <s v="13-01-01-DT"/>
    <s v="41-04-00"/>
    <s v="395646023"/>
    <s v="1990923"/>
    <s v="Cédula de Ciudadanía"/>
    <s v="52712354"/>
    <s v="LINA MUÑOZ CLAROS"/>
    <s v="NIT"/>
    <s v="800197268"/>
    <x v="25"/>
  </r>
  <r>
    <x v="22"/>
    <s v="RETEFUENTE - RENTAS DE TRABAJO"/>
    <n v="395635523"/>
    <n v="488361"/>
    <x v="517"/>
    <n v="6590565"/>
    <s v="7,410%"/>
    <s v="13-01-01-DT"/>
    <s v="41-04-00"/>
    <s v="395635523"/>
    <s v="1953723"/>
    <s v="Cédula de Ciudadanía"/>
    <s v="52796673"/>
    <s v="GINNA GONZALEZ CORTES"/>
    <s v="NIT"/>
    <s v="800197268"/>
    <x v="25"/>
  </r>
  <r>
    <x v="22"/>
    <s v="RETEFUENTE - RENTAS DE TRABAJO"/>
    <n v="395490723"/>
    <n v="14786"/>
    <x v="623"/>
    <n v="4107105"/>
    <s v="0,360%"/>
    <s v="13-01-01-DT"/>
    <s v="41-04-00"/>
    <s v="395490723"/>
    <s v="1959023"/>
    <s v="Cédula de Ciudadanía"/>
    <s v="1032363612"/>
    <s v="LUISA CASTRO TAMARA"/>
    <s v="NIT"/>
    <s v="800197268"/>
    <x v="25"/>
  </r>
  <r>
    <x v="22"/>
    <s v="RETEFUENTE - RENTAS DE TRABAJO"/>
    <n v="395446423"/>
    <n v="59034"/>
    <x v="345"/>
    <n v="4340723"/>
    <s v="1,360%"/>
    <s v="13-01-01-DT"/>
    <s v="41-04-00"/>
    <s v="395446423"/>
    <s v="1980923"/>
    <s v="Cédula de Ciudadanía"/>
    <s v="80050174"/>
    <s v="NELSON CADENA REY"/>
    <s v="NIT"/>
    <s v="800197268"/>
    <x v="25"/>
  </r>
  <r>
    <x v="22"/>
    <s v="RETEFUENTE - RENTAS DE TRABAJO"/>
    <n v="395446023"/>
    <n v="378990"/>
    <x v="624"/>
    <n v="6025286"/>
    <s v="6,290%"/>
    <s v="13-01-01-DT"/>
    <s v="41-04-00"/>
    <s v="395446023"/>
    <s v="1980523"/>
    <s v="Cédula de Ciudadanía"/>
    <s v="1151939658"/>
    <s v="DIANA LARA RIVAS"/>
    <s v="NIT"/>
    <s v="800197268"/>
    <x v="25"/>
  </r>
  <r>
    <x v="22"/>
    <s v="RETEFUENTE - RENTAS DE TRABAJO"/>
    <n v="395302723"/>
    <n v="356760"/>
    <x v="615"/>
    <n v="5906625"/>
    <s v="6,040%"/>
    <s v="13-01-01-DT"/>
    <s v="41-04-00"/>
    <s v="395302723"/>
    <s v="1997123"/>
    <s v="Cédula de Ciudadanía"/>
    <s v="80430470"/>
    <s v="FABIO CAÑON TORRES"/>
    <s v="NIT"/>
    <s v="800197268"/>
    <x v="25"/>
  </r>
  <r>
    <x v="22"/>
    <s v="RETEFUENTE - RENTAS DE TRABAJO"/>
    <n v="395300323"/>
    <n v="220645"/>
    <x v="625"/>
    <n v="5191649"/>
    <s v="4,250%"/>
    <s v="13-01-01-DT"/>
    <s v="41-04-00"/>
    <s v="395300323"/>
    <s v="1972823"/>
    <s v="Cédula de Ciudadanía"/>
    <s v="80073712"/>
    <s v="CAMILO ANTOLINEZ FLOREZ"/>
    <s v="NIT"/>
    <s v="800197268"/>
    <x v="25"/>
  </r>
  <r>
    <x v="22"/>
    <s v="RETEFUENTE - RENTAS DE TRABAJO"/>
    <n v="395456423"/>
    <n v="199650"/>
    <x v="626"/>
    <n v="5080163"/>
    <s v="3,930%"/>
    <s v="13-01-01-DT"/>
    <s v="41-04-00"/>
    <s v="395456423"/>
    <s v="2003923"/>
    <s v="Cédula de Ciudadanía"/>
    <s v="35896669"/>
    <s v="ELIZABETH PALACIOS MOSQUERA"/>
    <s v="NIT"/>
    <s v="800197268"/>
    <x v="25"/>
  </r>
  <r>
    <x v="22"/>
    <s v="RETEFUENTE - RENTAS DE TRABAJO"/>
    <n v="395764423"/>
    <n v="37168"/>
    <x v="627"/>
    <n v="4223655"/>
    <s v="0,880%"/>
    <s v="13-01-01-DT"/>
    <s v="41-04-00"/>
    <s v="395764423"/>
    <s v="2003123"/>
    <s v="Cédula de Ciudadanía"/>
    <s v="1020413636"/>
    <s v="ELVIS LEYES MOSQUERA"/>
    <s v="NIT"/>
    <s v="800197268"/>
    <x v="25"/>
  </r>
  <r>
    <x v="22"/>
    <s v="RETEFUENTE - RENTAS DE TRABAJO"/>
    <n v="395764723"/>
    <n v="273315"/>
    <x v="628"/>
    <n v="5466300"/>
    <s v="5,000%"/>
    <s v="13-01-01-DT"/>
    <s v="41-04-00"/>
    <s v="395764723"/>
    <s v="2004123"/>
    <s v="Cédula de Ciudadanía"/>
    <s v="207919"/>
    <s v="JOSE FIGUEROA DUARTE"/>
    <s v="NIT"/>
    <s v="800197268"/>
    <x v="25"/>
  </r>
  <r>
    <x v="22"/>
    <s v="RETEFUENTE - RENTAS DE TRABAJO"/>
    <n v="395495023"/>
    <n v="355065"/>
    <x v="629"/>
    <n v="5898087"/>
    <s v="6,020%"/>
    <s v="13-01-01-DT"/>
    <s v="41-04-00"/>
    <s v="395495023"/>
    <s v="1982823"/>
    <s v="Cédula de Ciudadanía"/>
    <s v="11955558"/>
    <s v="LUIS AGUIRRE RAMIREZ"/>
    <s v="NIT"/>
    <s v="800197268"/>
    <x v="25"/>
  </r>
  <r>
    <x v="22"/>
    <s v="RETEFUENTE - RENTAS DE TRABAJO"/>
    <n v="395486423"/>
    <n v="117566"/>
    <x v="630"/>
    <n v="4646880"/>
    <s v="2,530%"/>
    <s v="13-01-01-DT"/>
    <s v="41-04-00"/>
    <s v="395486423"/>
    <s v="1946223"/>
    <s v="Cédula de Ciudadanía"/>
    <s v="1036928974"/>
    <s v="LEIDY RENDON CARRILLO"/>
    <s v="NIT"/>
    <s v="800197268"/>
    <x v="25"/>
  </r>
  <r>
    <x v="22"/>
    <s v="RETEFUENTE - RENTAS DE TRABAJO"/>
    <n v="395439523"/>
    <n v="182082"/>
    <x v="631"/>
    <n v="4988546"/>
    <s v="3,650%"/>
    <s v="13-01-01-DT"/>
    <s v="41-04-00"/>
    <s v="395439523"/>
    <s v="1935523"/>
    <s v="Cédula de Ciudadanía"/>
    <s v="80767822"/>
    <s v="HAROL SOLER GUEVARA"/>
    <s v="NIT"/>
    <s v="800197268"/>
    <x v="25"/>
  </r>
  <r>
    <x v="22"/>
    <s v="RETEFUENTE - RENTAS DE TRABAJO"/>
    <n v="395649523"/>
    <n v="537191"/>
    <x v="632"/>
    <n v="6765625"/>
    <s v="7,940%"/>
    <s v="13-01-01-DT"/>
    <s v="41-04-00"/>
    <s v="395649523"/>
    <s v="2001623"/>
    <s v="Cédula de Ciudadanía"/>
    <s v="80775145"/>
    <s v="HONOFRE CELIS HERNANDEZ"/>
    <s v="NIT"/>
    <s v="800197268"/>
    <x v="25"/>
  </r>
  <r>
    <x v="22"/>
    <s v="RETEFUENTE - RENTAS DE TRABAJO"/>
    <n v="395650523"/>
    <n v="167461"/>
    <x v="161"/>
    <n v="4910873"/>
    <s v="3,410%"/>
    <s v="13-01-01-DT"/>
    <s v="41-04-00"/>
    <s v="395650523"/>
    <s v="2004623"/>
    <s v="Cédula de Ciudadanía"/>
    <s v="20381463"/>
    <s v="ANA VILLALOBOS RIVEROS"/>
    <s v="NIT"/>
    <s v="800197268"/>
    <x v="25"/>
  </r>
  <r>
    <x v="22"/>
    <s v="RETEFUENTE - RENTAS DE TRABAJO"/>
    <n v="395645723"/>
    <n v="407324"/>
    <x v="633"/>
    <n v="6171575"/>
    <s v="6,600%"/>
    <s v="13-01-01-DT"/>
    <s v="41-04-00"/>
    <s v="395645723"/>
    <s v="1990623"/>
    <s v="Cédula de Ciudadanía"/>
    <s v="65763897"/>
    <s v="JANETH MONTOYA MORENO"/>
    <s v="NIT"/>
    <s v="800197268"/>
    <x v="25"/>
  </r>
  <r>
    <x v="22"/>
    <s v="RETEFUENTE - RENTAS DE TRABAJO"/>
    <n v="395520023"/>
    <n v="21962"/>
    <x v="634"/>
    <n v="4143803"/>
    <s v="0,530%"/>
    <s v="13-01-01-DT"/>
    <s v="41-04-00"/>
    <s v="395520023"/>
    <s v="1962923"/>
    <s v="Cédula de Ciudadanía"/>
    <s v="1140861392"/>
    <s v="MELISA RONDON HERRERA"/>
    <s v="NIT"/>
    <s v="800197268"/>
    <x v="25"/>
  </r>
  <r>
    <x v="22"/>
    <s v="RETEFUENTE - RENTAS DE TRABAJO"/>
    <n v="395298623"/>
    <n v="167461"/>
    <x v="161"/>
    <n v="4910873"/>
    <s v="3,410%"/>
    <s v="13-01-01-DT"/>
    <s v="41-04-00"/>
    <s v="395298623"/>
    <s v="1969723"/>
    <s v="Cédula de Ciudadanía"/>
    <s v="93385426"/>
    <s v="JUAN ALDANA ZAMBRANO"/>
    <s v="NIT"/>
    <s v="800197268"/>
    <x v="25"/>
  </r>
  <r>
    <x v="22"/>
    <s v="RETEFUENTE - RENTAS DE TRABAJO"/>
    <n v="395516323"/>
    <n v="149269"/>
    <x v="635"/>
    <n v="4815135"/>
    <s v="3,100%"/>
    <s v="13-01-01-DT"/>
    <s v="41-04-00"/>
    <s v="395516323"/>
    <s v="1945823"/>
    <s v="Cédula de Ciudadanía"/>
    <s v="1015392548"/>
    <s v="JOHANNA POLANIA MARTINEZ"/>
    <s v="NIT"/>
    <s v="800197268"/>
    <x v="25"/>
  </r>
  <r>
    <x v="22"/>
    <s v="RETEFUENTE - RENTAS DE TRABAJO"/>
    <n v="395635723"/>
    <n v="42089"/>
    <x v="636"/>
    <n v="4251389"/>
    <s v="0,990%"/>
    <s v="13-01-01-DT"/>
    <s v="41-04-00"/>
    <s v="395635723"/>
    <s v="1954123"/>
    <s v="Cédula de Ciudadanía"/>
    <s v="1065606064"/>
    <s v="ORLANDO ROMERO VARGAS"/>
    <s v="NIT"/>
    <s v="800197268"/>
    <x v="25"/>
  </r>
  <r>
    <x v="22"/>
    <s v="RETEFUENTE - RENTAS DE TRABAJO"/>
    <n v="396011023"/>
    <n v="201620"/>
    <x v="637"/>
    <n v="5091415"/>
    <s v="3,960%"/>
    <s v="13-01-01-DT"/>
    <s v="41-04-00"/>
    <s v="396011023"/>
    <s v="2013123"/>
    <s v="Cédula de Ciudadanía"/>
    <s v="80832980"/>
    <s v="RONALD RAMIREZ GRACIA"/>
    <s v="NIT"/>
    <s v="800197268"/>
    <x v="25"/>
  </r>
  <r>
    <x v="22"/>
    <s v="RETEFUENTE - RENTAS DE TRABAJO"/>
    <n v="395498623"/>
    <n v="94644"/>
    <x v="638"/>
    <n v="4528440"/>
    <s v="2,090%"/>
    <s v="13-01-01-DT"/>
    <s v="41-04-00"/>
    <s v="395498623"/>
    <s v="1987923"/>
    <s v="Cédula de Ciudadanía"/>
    <s v="22581996"/>
    <s v="MONICA CASTRO PEÑATE"/>
    <s v="NIT"/>
    <s v="800197268"/>
    <x v="25"/>
  </r>
  <r>
    <x v="22"/>
    <s v="RETEFUENTE - RENTAS DE TRABAJO"/>
    <n v="395763923"/>
    <n v="1838325"/>
    <x v="639"/>
    <n v="11411078"/>
    <s v="16,110%"/>
    <s v="13-01-01-DT"/>
    <s v="41-04-00"/>
    <s v="395763923"/>
    <s v="2001723"/>
    <s v="Cédula de Ciudadanía"/>
    <s v="30231789"/>
    <s v="JUDITH ARBELAEZ PEREZ"/>
    <s v="NIT"/>
    <s v="800197268"/>
    <x v="25"/>
  </r>
  <r>
    <x v="22"/>
    <s v="RETEFUENTE - RENTAS DE TRABAJO"/>
    <n v="395497623"/>
    <n v="319821"/>
    <x v="640"/>
    <n v="5711085"/>
    <s v="5,600%"/>
    <s v="13-01-01-DT"/>
    <s v="41-04-00"/>
    <s v="395497623"/>
    <s v="1987323"/>
    <s v="Cédula de Ciudadanía"/>
    <s v="1037640622"/>
    <s v="LAURA OSPINA HERRERA"/>
    <s v="NIT"/>
    <s v="800197268"/>
    <x v="25"/>
  </r>
  <r>
    <x v="22"/>
    <s v="RETEFUENTE - RENTAS DE TRABAJO"/>
    <n v="395651423"/>
    <n v="59951"/>
    <x v="641"/>
    <n v="4344260"/>
    <s v="1,380%"/>
    <s v="13-01-01-DT"/>
    <s v="41-04-00"/>
    <s v="395651423"/>
    <s v="2006723"/>
    <s v="Cédula de Ciudadanía"/>
    <s v="1073607380"/>
    <s v="LAURA PEREIRA PENAGOS"/>
    <s v="NIT"/>
    <s v="800197268"/>
    <x v="25"/>
  </r>
  <r>
    <x v="22"/>
    <s v="RETEFUENTE - RENTAS DE TRABAJO"/>
    <n v="395635323"/>
    <n v="369999"/>
    <x v="642"/>
    <n v="5977368"/>
    <s v="6,190%"/>
    <s v="13-01-01-DT"/>
    <s v="41-04-00"/>
    <s v="395635323"/>
    <s v="1953523"/>
    <s v="Cédula de Ciudadanía"/>
    <s v="53052208"/>
    <s v="LINA GUTIERREZ BOTERO"/>
    <s v="NIT"/>
    <s v="800197268"/>
    <x v="25"/>
  </r>
  <r>
    <x v="22"/>
    <s v="RETEFUENTE - RENTAS DE TRABAJO"/>
    <n v="395298323"/>
    <n v="706821"/>
    <x v="643"/>
    <n v="7370393"/>
    <s v="9,590%"/>
    <s v="13-01-01-DT"/>
    <s v="41-04-00"/>
    <s v="395298323"/>
    <s v="1969223"/>
    <s v="Cédula de Ciudadanía"/>
    <s v="1015423781"/>
    <s v="JULIANA GOMEZ BOTERO"/>
    <s v="NIT"/>
    <s v="800197268"/>
    <x v="25"/>
  </r>
  <r>
    <x v="22"/>
    <s v="RETEFUENTE - RENTAS DE TRABAJO"/>
    <n v="395444623"/>
    <n v="247337"/>
    <x v="644"/>
    <n v="5330542"/>
    <s v="4,640%"/>
    <s v="13-01-01-DT"/>
    <s v="41-04-00"/>
    <s v="395444623"/>
    <s v="1961023"/>
    <s v="Cédula de Ciudadanía"/>
    <s v="60265855"/>
    <s v="LAURA MORA BAUTISTA"/>
    <s v="NIT"/>
    <s v="800197268"/>
    <x v="25"/>
  </r>
  <r>
    <x v="22"/>
    <s v="RETEFUENTE - RENTAS DE TRABAJO"/>
    <n v="395453023"/>
    <n v="61349"/>
    <x v="365"/>
    <n v="4350998"/>
    <s v="1,410%"/>
    <s v="13-01-01-DT"/>
    <s v="41-04-00"/>
    <s v="395453023"/>
    <s v="1985323"/>
    <s v="Cédula de Ciudadanía"/>
    <s v="34678800"/>
    <s v="YALILE QUIÑONEZ OBANDO"/>
    <s v="NIT"/>
    <s v="800197268"/>
    <x v="25"/>
  </r>
  <r>
    <x v="22"/>
    <s v="RETEFUENTE - RENTAS DE TRABAJO"/>
    <n v="395645823"/>
    <n v="266130"/>
    <x v="645"/>
    <n v="5431223"/>
    <s v="4,900%"/>
    <s v="13-01-01-DT"/>
    <s v="41-04-00"/>
    <s v="395645823"/>
    <s v="1990723"/>
    <s v="Cédula de Ciudadanía"/>
    <s v="33745775"/>
    <s v="LEIDY OSORIO OSPINA"/>
    <s v="NIT"/>
    <s v="800197268"/>
    <x v="25"/>
  </r>
  <r>
    <x v="22"/>
    <s v="RETEFUENTE - RENTAS DE TRABAJO"/>
    <n v="395496423"/>
    <n v="74252"/>
    <x v="283"/>
    <n v="4419785"/>
    <s v="1,680%"/>
    <s v="13-01-01-DT"/>
    <s v="41-04-00"/>
    <s v="395496423"/>
    <s v="1985223"/>
    <s v="Cédula de Ciudadanía"/>
    <s v="76357401"/>
    <s v="YODIRLANDY PALECHOR SALAZAR"/>
    <s v="NIT"/>
    <s v="800197268"/>
    <x v="25"/>
  </r>
  <r>
    <x v="22"/>
    <s v="RETEFUENTE - RENTAS DE TRABAJO"/>
    <n v="395764523"/>
    <n v="191339"/>
    <x v="646"/>
    <n v="5035231"/>
    <s v="3,800%"/>
    <s v="13-01-01-DT"/>
    <s v="41-04-00"/>
    <s v="395764523"/>
    <s v="2003223"/>
    <s v="Cédula de Ciudadanía"/>
    <s v="52087409"/>
    <s v="MARIA OBREGON VASQUEZ"/>
    <s v="NIT"/>
    <s v="800197268"/>
    <x v="25"/>
  </r>
  <r>
    <x v="22"/>
    <s v="RETEFUENTE - RENTAS DE TRABAJO"/>
    <n v="395520223"/>
    <n v="193335"/>
    <x v="647"/>
    <n v="5047900"/>
    <s v="3,830%"/>
    <s v="13-01-01-DT"/>
    <s v="41-04-00"/>
    <s v="395520223"/>
    <s v="1963123"/>
    <s v="Cédula de Ciudadanía"/>
    <s v="52978672"/>
    <s v="NELLY ARIZA SANTOYO"/>
    <s v="NIT"/>
    <s v="800197268"/>
    <x v="25"/>
  </r>
  <r>
    <x v="22"/>
    <s v="RETEFUENTE - RENTAS DE TRABAJO"/>
    <n v="395635823"/>
    <n v="100782"/>
    <x v="648"/>
    <n v="4560293"/>
    <s v="2,210%"/>
    <s v="13-01-01-DT"/>
    <s v="41-04-00"/>
    <s v="395635823"/>
    <s v="1954223"/>
    <s v="Cédula de Ciudadanía"/>
    <s v="52479837"/>
    <s v="LUZ DIAZ BUSTOS"/>
    <s v="NIT"/>
    <s v="800197268"/>
    <x v="25"/>
  </r>
  <r>
    <x v="22"/>
    <s v="RETEFUENTE - RENTAS DE TRABAJO"/>
    <n v="395645023"/>
    <n v="114394"/>
    <x v="649"/>
    <n v="4631333"/>
    <s v="2,470%"/>
    <s v="13-01-01-DT"/>
    <s v="41-04-00"/>
    <s v="395645023"/>
    <s v="1989323"/>
    <s v="Cédula de Ciudadanía"/>
    <s v="1026571141"/>
    <s v="ANGELA BOTERO SIERRA"/>
    <s v="NIT"/>
    <s v="800197268"/>
    <x v="25"/>
  </r>
  <r>
    <x v="22"/>
    <s v="RETEFUENTE - RENTAS DE TRABAJO"/>
    <n v="395646223"/>
    <n v="355848"/>
    <x v="492"/>
    <n v="5901300"/>
    <s v="6,030%"/>
    <s v="13-01-01-DT"/>
    <s v="41-04-00"/>
    <s v="395646223"/>
    <s v="1993523"/>
    <s v="Cédula de Ciudadanía"/>
    <s v="53043247"/>
    <s v="CATALINA SOTELO GAVIRIA"/>
    <s v="NIT"/>
    <s v="800197268"/>
    <x v="25"/>
  </r>
  <r>
    <x v="22"/>
    <s v="RETEFUENTE - RENTAS DE TRABAJO"/>
    <n v="395457523"/>
    <n v="270538"/>
    <x v="650"/>
    <n v="5454397"/>
    <s v="4,960%"/>
    <s v="13-01-01-DT"/>
    <s v="41-04-00"/>
    <s v="395457523"/>
    <s v="2008323"/>
    <s v="Cédula de Ciudadanía"/>
    <s v="79646352"/>
    <s v="GABRIEL VILLA ACEVEDO"/>
    <s v="NIT"/>
    <s v="800197268"/>
    <x v="25"/>
  </r>
  <r>
    <x v="22"/>
    <s v="RETEFUENTE - RENTAS DE TRABAJO"/>
    <n v="395640223"/>
    <n v="439555"/>
    <x v="651"/>
    <n v="6416863"/>
    <s v="6,850%"/>
    <s v="13-01-01-DT"/>
    <s v="41-04-00"/>
    <s v="395640223"/>
    <s v="1979923"/>
    <s v="Cédula de Ciudadanía"/>
    <s v="52371204"/>
    <s v="SANDRA ROJAS PINEDA"/>
    <s v="NIT"/>
    <s v="800197268"/>
    <x v="25"/>
  </r>
  <r>
    <x v="22"/>
    <s v="RETEFUENTE - RENTAS DE TRABAJO"/>
    <n v="395440123"/>
    <n v="37168"/>
    <x v="627"/>
    <n v="4223655"/>
    <s v="0,880%"/>
    <s v="13-01-01-DT"/>
    <s v="41-04-00"/>
    <s v="395440123"/>
    <s v="1937523"/>
    <s v="Cédula de Ciudadanía"/>
    <s v="1026278851"/>
    <s v="ANDRES GARCIA ALTAMAR"/>
    <s v="NIT"/>
    <s v="800197268"/>
    <x v="25"/>
  </r>
  <r>
    <x v="22"/>
    <s v="RETEFUENTE - RENTAS DE TRABAJO"/>
    <n v="395444123"/>
    <n v="89550"/>
    <x v="652"/>
    <n v="4500000"/>
    <s v="1,990%"/>
    <s v="13-01-01-DT"/>
    <s v="41-04-00"/>
    <s v="395444123"/>
    <s v="1960423"/>
    <s v="Cédula de Ciudadanía"/>
    <s v="52153153"/>
    <s v="PAOLA TAMARA PINZON"/>
    <s v="NIT"/>
    <s v="800197268"/>
    <x v="25"/>
  </r>
  <r>
    <x v="22"/>
    <s v="RETEFUENTE - RENTAS DE TRABAJO"/>
    <n v="395520723"/>
    <n v="24102"/>
    <x v="653"/>
    <n v="4155593"/>
    <s v="0,580%"/>
    <s v="13-01-01-DT"/>
    <s v="41-04-00"/>
    <s v="395520723"/>
    <s v="1963723"/>
    <s v="Cédula de Ciudadanía"/>
    <s v="82392676"/>
    <s v="FERNANDO BOLIVAR BUITRAGO"/>
    <s v="NIT"/>
    <s v="800197268"/>
    <x v="25"/>
  </r>
  <r>
    <x v="22"/>
    <s v="RETEFUENTE - RENTAS DE TRABAJO"/>
    <n v="395441723"/>
    <n v="178988"/>
    <x v="288"/>
    <n v="4971893"/>
    <s v="3,600%"/>
    <s v="13-01-01-DT"/>
    <s v="41-04-00"/>
    <s v="395441723"/>
    <s v="1955523"/>
    <s v="Cédula de Ciudadanía"/>
    <s v="1052390045"/>
    <s v="MARIO FAJARDO CAMARGO"/>
    <s v="NIT"/>
    <s v="800197268"/>
    <x v="25"/>
  </r>
  <r>
    <x v="22"/>
    <s v="RETEFUENTE - RENTAS DE TRABAJO"/>
    <n v="395295223"/>
    <n v="437931"/>
    <x v="654"/>
    <n v="6411881"/>
    <s v="6,830%"/>
    <s v="13-01-01-DT"/>
    <s v="41-04-00"/>
    <s v="395295223"/>
    <s v="1943523"/>
    <s v="Cédula de Ciudadanía"/>
    <s v="1013579801"/>
    <s v="CESAR MORENO VARGAS"/>
    <s v="NIT"/>
    <s v="800197268"/>
    <x v="25"/>
  </r>
  <r>
    <x v="22"/>
    <s v="RETEFUENTE - RENTAS DE TRABAJO"/>
    <n v="395454523"/>
    <n v="625289"/>
    <x v="655"/>
    <n v="7081415"/>
    <s v="8,830%"/>
    <s v="13-01-01-DT"/>
    <s v="41-04-00"/>
    <s v="395454523"/>
    <s v="1992123"/>
    <s v="Cédula de Ciudadanía"/>
    <s v="1030570164"/>
    <s v="ANDRES LOPEZ MUÑOZ"/>
    <s v="NIT"/>
    <s v="800197268"/>
    <x v="25"/>
  </r>
  <r>
    <x v="22"/>
    <s v="RETEFUENTE - RENTAS DE TRABAJO"/>
    <n v="395645523"/>
    <n v="9379"/>
    <x v="656"/>
    <n v="4077749"/>
    <s v="0,230%"/>
    <s v="13-01-01-DT"/>
    <s v="41-04-00"/>
    <s v="395645523"/>
    <s v="1990323"/>
    <s v="Cédula de Ciudadanía"/>
    <s v="49789749"/>
    <s v="LILIBETH MOLINA OÑATE"/>
    <s v="NIT"/>
    <s v="800197268"/>
    <x v="25"/>
  </r>
  <r>
    <x v="22"/>
    <s v="RETEFUENTE - RENTAS DE TRABAJO"/>
    <n v="395438123"/>
    <n v="140157"/>
    <x v="333"/>
    <n v="4767255"/>
    <s v="2,940%"/>
    <s v="13-01-01-DT"/>
    <s v="41-04-00"/>
    <s v="395438123"/>
    <s v="1890723"/>
    <s v="Cédula de Ciudadanía"/>
    <s v="52179313"/>
    <s v="JOHANA GUZMAN CORTES"/>
    <s v="NIT"/>
    <s v="800197268"/>
    <x v="25"/>
  </r>
  <r>
    <x v="22"/>
    <s v="RETEFUENTE - RENTAS DE TRABAJO"/>
    <n v="395452723"/>
    <n v="686822"/>
    <x v="611"/>
    <n v="7298850"/>
    <s v="9,410%"/>
    <s v="13-01-01-DT"/>
    <s v="41-04-00"/>
    <s v="395452723"/>
    <s v="1983423"/>
    <s v="Cédula de Ciudadanía"/>
    <s v="80432493"/>
    <s v="CARLOS HILARION GOMEZ"/>
    <s v="NIT"/>
    <s v="800197268"/>
    <x v="25"/>
  </r>
  <r>
    <x v="22"/>
    <s v="RETEFUENTE - RENTAS DE TRABAJO"/>
    <n v="397063323"/>
    <n v="707969"/>
    <x v="657"/>
    <n v="7374676"/>
    <s v="9,600%"/>
    <s v="13-01-01-DT"/>
    <s v="41-04-00"/>
    <s v="397063323"/>
    <s v="1986523"/>
    <s v="Cédula de Ciudadanía"/>
    <s v="52355132"/>
    <s v="DIANA VARGAS GONZALEZ"/>
    <s v="NIT"/>
    <s v="800197268"/>
    <x v="25"/>
  </r>
  <r>
    <x v="22"/>
    <s v="RETEFUENTE - RENTAS DE TRABAJO"/>
    <n v="395438223"/>
    <n v="274973"/>
    <x v="658"/>
    <n v="5477543"/>
    <s v="5,020%"/>
    <s v="13-01-01-DT"/>
    <s v="41-04-00"/>
    <s v="395438223"/>
    <s v="1891123"/>
    <s v="Cédula de Ciudadanía"/>
    <s v="1072423997"/>
    <s v="ANDRES CARRILLO"/>
    <s v="NIT"/>
    <s v="800197268"/>
    <x v="25"/>
  </r>
  <r>
    <x v="22"/>
    <s v="RETEFUENTE - RENTAS DE TRABAJO"/>
    <n v="395491123"/>
    <n v="257400"/>
    <x v="659"/>
    <n v="5384940"/>
    <s v="4,780%"/>
    <s v="13-01-01-DT"/>
    <s v="41-04-00"/>
    <s v="395491123"/>
    <s v="1960623"/>
    <s v="Cédula de Ciudadanía"/>
    <s v="79624761"/>
    <s v="DIEGO CORTES AGUIRRE"/>
    <s v="NIT"/>
    <s v="800197268"/>
    <x v="25"/>
  </r>
  <r>
    <x v="22"/>
    <s v="RETEFUENTE - RENTAS DE TRABAJO"/>
    <n v="395441323"/>
    <n v="74252"/>
    <x v="283"/>
    <n v="4419785"/>
    <s v="1,680%"/>
    <s v="13-01-01-DT"/>
    <s v="41-04-00"/>
    <s v="395441323"/>
    <s v="1954323"/>
    <s v="Cédula de Ciudadanía"/>
    <s v="31600922"/>
    <s v="RUTH ARBOLEDA MOSQUERA"/>
    <s v="NIT"/>
    <s v="800197268"/>
    <x v="25"/>
  </r>
  <r>
    <x v="22"/>
    <s v="RETEFUENTE - RENTAS DE TRABAJO"/>
    <n v="395439023"/>
    <n v="232021"/>
    <x v="660"/>
    <n v="5249340"/>
    <s v="4,420%"/>
    <s v="13-01-01-DT"/>
    <s v="41-04-00"/>
    <s v="395439023"/>
    <s v="1922123"/>
    <s v="Cédula de Ciudadanía"/>
    <s v="11233930"/>
    <s v="GUIMAR AYALA TRIANA"/>
    <s v="NIT"/>
    <s v="800197268"/>
    <x v="25"/>
  </r>
  <r>
    <x v="22"/>
    <s v="RETEFUENTE - RENTAS DE TRABAJO"/>
    <n v="395640123"/>
    <n v="132300"/>
    <x v="661"/>
    <n v="4725000"/>
    <s v="2,800%"/>
    <s v="13-01-01-DT"/>
    <s v="41-04-00"/>
    <s v="395640123"/>
    <s v="1979823"/>
    <s v="Cédula de Ciudadanía"/>
    <s v="53102560"/>
    <s v="JOHANA MARTINEZ OTALORA"/>
    <s v="NIT"/>
    <s v="800197268"/>
    <x v="25"/>
  </r>
  <r>
    <x v="22"/>
    <s v="RETEFUENTE - RENTAS DE TRABAJO"/>
    <n v="395523023"/>
    <n v="178396"/>
    <x v="609"/>
    <n v="4969253"/>
    <s v="3,590%"/>
    <s v="13-01-01-DT"/>
    <s v="41-04-00"/>
    <s v="395523023"/>
    <s v="1991123"/>
    <s v="Cédula de Ciudadanía"/>
    <s v="1019009562"/>
    <s v="VANNIA PALOMO QUINTERO"/>
    <s v="NIT"/>
    <s v="800197268"/>
    <x v="25"/>
  </r>
  <r>
    <x v="22"/>
    <s v="RETEFUENTE - RENTAS DE TRABAJO"/>
    <n v="395442223"/>
    <n v="65148"/>
    <x v="374"/>
    <n v="4372335"/>
    <s v="1,490%"/>
    <s v="13-01-01-DT"/>
    <s v="41-04-00"/>
    <s v="395442223"/>
    <s v="1956823"/>
    <s v="Cédula de Ciudadanía"/>
    <s v="1089292188"/>
    <s v="CARLOS VILLOTA GUANGA"/>
    <s v="NIT"/>
    <s v="800197268"/>
    <x v="25"/>
  </r>
  <r>
    <x v="22"/>
    <s v="RETEFUENTE - RENTAS DE TRABAJO"/>
    <n v="395457123"/>
    <n v="809199"/>
    <x v="662"/>
    <n v="7736129"/>
    <s v="10,460%"/>
    <s v="13-01-01-DT"/>
    <s v="41-04-00"/>
    <s v="395457123"/>
    <s v="2005523"/>
    <s v="Cédula de Ciudadanía"/>
    <s v="1010164140"/>
    <s v="JULY CALDERON SEGURA"/>
    <s v="NIT"/>
    <s v="800197268"/>
    <x v="25"/>
  </r>
  <r>
    <x v="22"/>
    <s v="RETEFUENTE - RENTAS DE TRABAJO"/>
    <n v="395519523"/>
    <n v="469835"/>
    <x v="663"/>
    <n v="6525483"/>
    <s v="7,200%"/>
    <s v="13-01-01-DT"/>
    <s v="41-04-00"/>
    <s v="395519523"/>
    <s v="1962323"/>
    <s v="Cédula de Ciudadanía"/>
    <s v="22657512"/>
    <s v="CAROLA ESPINOSA RAPALINO"/>
    <s v="NIT"/>
    <s v="800197268"/>
    <x v="25"/>
  </r>
  <r>
    <x v="22"/>
    <s v="RETEFUENTE - RENTAS DE TRABAJO"/>
    <n v="395297923"/>
    <n v="172878"/>
    <x v="664"/>
    <n v="4939380"/>
    <s v="3,500%"/>
    <s v="13-01-01-DT"/>
    <s v="41-04-00"/>
    <s v="395297923"/>
    <s v="1968623"/>
    <s v="Cédula de Ciudadanía"/>
    <s v="1085916373"/>
    <s v="ALBA CHAVES PABON"/>
    <s v="NIT"/>
    <s v="800197268"/>
    <x v="25"/>
  </r>
  <r>
    <x v="22"/>
    <s v="RETEFUENTE - RENTAS DE TRABAJO"/>
    <n v="395651123"/>
    <n v="178988"/>
    <x v="288"/>
    <n v="4971893"/>
    <s v="3,600%"/>
    <s v="13-01-01-DT"/>
    <s v="41-04-00"/>
    <s v="395651123"/>
    <s v="2006423"/>
    <s v="Cédula de Ciudadanía"/>
    <s v="1015409482"/>
    <s v="LUIS PINEDA RINCON"/>
    <s v="NIT"/>
    <s v="800197268"/>
    <x v="25"/>
  </r>
  <r>
    <x v="22"/>
    <s v="RETEFUENTE - RENTAS DE TRABAJO"/>
    <n v="395637423"/>
    <n v="503818"/>
    <x v="665"/>
    <n v="6646670"/>
    <s v="7,580%"/>
    <s v="13-01-01-DT"/>
    <s v="41-04-00"/>
    <s v="395637423"/>
    <s v="1956423"/>
    <s v="Cédula de Ciudadanía"/>
    <s v="79926035"/>
    <s v="OMAR DIAZ BARRETO"/>
    <s v="NIT"/>
    <s v="800197268"/>
    <x v="25"/>
  </r>
  <r>
    <x v="22"/>
    <s v="RETEFUENTE - RENTAS DE TRABAJO"/>
    <n v="395765823"/>
    <n v="399971"/>
    <x v="666"/>
    <n v="6134520"/>
    <s v="6,520%"/>
    <s v="13-01-01-DT"/>
    <s v="41-04-00"/>
    <s v="395765823"/>
    <s v="2008023"/>
    <s v="Cédula de Ciudadanía"/>
    <s v="1018413431"/>
    <s v="TOMAS GUZMAN SANCHEZ"/>
    <s v="NIT"/>
    <s v="800197268"/>
    <x v="25"/>
  </r>
  <r>
    <x v="22"/>
    <s v="RETEFUENTE - RENTAS DE TRABAJO"/>
    <n v="395444923"/>
    <n v="347464"/>
    <x v="667"/>
    <n v="5859427"/>
    <s v="5,930%"/>
    <s v="13-01-01-DT"/>
    <s v="41-04-00"/>
    <s v="395444923"/>
    <s v="1967623"/>
    <s v="Cédula de Ciudadanía"/>
    <s v="79705529"/>
    <s v="CARLOS LOPEZ MERA"/>
    <s v="NIT"/>
    <s v="800197268"/>
    <x v="25"/>
  </r>
  <r>
    <x v="22"/>
    <s v="RETEFUENTE - RENTAS DE TRABAJO"/>
    <n v="395486223"/>
    <n v="443864"/>
    <x v="668"/>
    <n v="6432815"/>
    <s v="6,900%"/>
    <s v="13-01-01-DT"/>
    <s v="41-04-00"/>
    <s v="395486223"/>
    <s v="1943823"/>
    <s v="Cédula de Ciudadanía"/>
    <s v="52276765"/>
    <s v="ZORAIDA ALFONSO"/>
    <s v="NIT"/>
    <s v="800197268"/>
    <x v="25"/>
  </r>
  <r>
    <x v="22"/>
    <s v="RETEFUENTE - RENTAS DE TRABAJO"/>
    <n v="395647923"/>
    <n v="516741"/>
    <x v="669"/>
    <n v="6693533"/>
    <s v="7,720%"/>
    <s v="13-01-01-DT"/>
    <s v="41-04-00"/>
    <s v="395647923"/>
    <s v="1999123"/>
    <s v="Cédula de Ciudadanía"/>
    <s v="71760377"/>
    <s v="ALEJANDRO QUICENO"/>
    <s v="NIT"/>
    <s v="800197268"/>
    <x v="25"/>
  </r>
  <r>
    <x v="22"/>
    <s v="RETEFUENTE - RENTAS DE TRABAJO"/>
    <n v="395297723"/>
    <n v="323073"/>
    <x v="670"/>
    <n v="5728247"/>
    <s v="5,640%"/>
    <s v="13-01-01-DT"/>
    <s v="41-04-00"/>
    <s v="395297723"/>
    <s v="1968323"/>
    <s v="Cédula de Ciudadanía"/>
    <s v="25112287"/>
    <s v="LUZ GIRALDO CARDENAS"/>
    <s v="NIT"/>
    <s v="800197268"/>
    <x v="25"/>
  </r>
  <r>
    <x v="22"/>
    <s v="RETEFUENTE - RENTAS DE TRABAJO"/>
    <n v="395765023"/>
    <n v="62294"/>
    <x v="671"/>
    <n v="4356225"/>
    <s v="1,430%"/>
    <s v="13-01-01-DT"/>
    <s v="41-04-00"/>
    <s v="395765023"/>
    <s v="2005823"/>
    <s v="Cédula de Ciudadanía"/>
    <s v="24049786"/>
    <s v="GIOVANNA MEDINA CRISTANCHO"/>
    <s v="NIT"/>
    <s v="800197268"/>
    <x v="25"/>
  </r>
  <r>
    <x v="22"/>
    <s v="RETEFUENTE - RENTAS DE TRABAJO"/>
    <n v="395651323"/>
    <n v="356760"/>
    <x v="615"/>
    <n v="5906625"/>
    <s v="6,040%"/>
    <s v="13-01-01-DT"/>
    <s v="41-04-00"/>
    <s v="395651323"/>
    <s v="2006523"/>
    <s v="Cédula de Ciudadanía"/>
    <s v="80804331"/>
    <s v="DANY FIERRO OVALLE"/>
    <s v="NIT"/>
    <s v="800197268"/>
    <x v="25"/>
  </r>
  <r>
    <x v="22"/>
    <s v="RETEFUENTE - RENTAS DE TRABAJO"/>
    <n v="395640523"/>
    <n v="263193"/>
    <x v="672"/>
    <n v="5415491"/>
    <s v="4,860%"/>
    <s v="13-01-01-DT"/>
    <s v="41-04-00"/>
    <s v="395640523"/>
    <s v="1981223"/>
    <s v="Cédula de Ciudadanía"/>
    <s v="1023861653"/>
    <s v="ALEJANDRO HERNANDEZ ECHEVERRY"/>
    <s v="NIT"/>
    <s v="800197268"/>
    <x v="25"/>
  </r>
  <r>
    <x v="22"/>
    <s v="RETEFUENTE - RENTAS DE TRABAJO"/>
    <n v="395483223"/>
    <n v="402616"/>
    <x v="673"/>
    <n v="6146813"/>
    <s v="6,550%"/>
    <s v="13-01-01-DT"/>
    <s v="41-04-00"/>
    <s v="395483223"/>
    <s v="1920323"/>
    <s v="Cédula de Ciudadanía"/>
    <s v="1099209539"/>
    <s v="BETTY ARIZA AYALA"/>
    <s v="NIT"/>
    <s v="800197268"/>
    <x v="25"/>
  </r>
  <r>
    <x v="22"/>
    <s v="RETEFUENTE - RENTAS DE TRABAJO"/>
    <n v="395765423"/>
    <n v="51151"/>
    <x v="674"/>
    <n v="4298372"/>
    <s v="1,190%"/>
    <s v="13-01-01-DT"/>
    <s v="41-04-00"/>
    <s v="395765423"/>
    <s v="2006823"/>
    <s v="Cédula de Ciudadanía"/>
    <s v="12023469"/>
    <s v="CARLOS RUIZ BENITEZ"/>
    <s v="NIT"/>
    <s v="800197268"/>
    <x v="25"/>
  </r>
  <r>
    <x v="22"/>
    <s v="RETEFUENTE - RENTAS DE TRABAJO"/>
    <n v="395300723"/>
    <n v="178988"/>
    <x v="288"/>
    <n v="4971893"/>
    <s v="3,600%"/>
    <s v="13-01-01-DT"/>
    <s v="41-04-00"/>
    <s v="395300723"/>
    <s v="1973423"/>
    <s v="Cédula de Ciudadanía"/>
    <s v="52115707"/>
    <s v="AMARANTA VANEGAS TORO"/>
    <s v="NIT"/>
    <s v="800197268"/>
    <x v="25"/>
  </r>
  <r>
    <x v="22"/>
    <s v="RETEFUENTE - RENTAS DE TRABAJO"/>
    <n v="395516723"/>
    <n v="99239"/>
    <x v="675"/>
    <n v="4552253"/>
    <s v="2,180%"/>
    <s v="13-01-01-DT"/>
    <s v="41-04-00"/>
    <s v="395516723"/>
    <s v="1947623"/>
    <s v="Cédula de Ciudadanía"/>
    <s v="1014226491"/>
    <s v="JAVIER HUERTAS OROZCO"/>
    <s v="NIT"/>
    <s v="800197268"/>
    <x v="25"/>
  </r>
  <r>
    <x v="22"/>
    <s v="RETEFUENTE - RENTAS DE TRABAJO"/>
    <n v="395486523"/>
    <n v="66094"/>
    <x v="676"/>
    <n v="4377090"/>
    <s v="1,510%"/>
    <s v="13-01-01-DT"/>
    <s v="41-04-00"/>
    <s v="395486523"/>
    <s v="1946323"/>
    <s v="Cédula de Ciudadanía"/>
    <s v="1065584447"/>
    <s v="MARIA GONZALEZ GONZALEZ"/>
    <s v="NIT"/>
    <s v="800197268"/>
    <x v="25"/>
  </r>
  <r>
    <x v="22"/>
    <s v="RETEFUENTE - RENTAS DE TRABAJO"/>
    <n v="397066023"/>
    <n v="374399"/>
    <x v="677"/>
    <n v="5999985"/>
    <s v="6,240%"/>
    <s v="13-01-01-DT"/>
    <s v="41-04-00"/>
    <s v="397066023"/>
    <s v="2007823"/>
    <s v="Cédula de Ciudadanía"/>
    <s v="1010164003"/>
    <s v="SANDRA CASTRO MARROQUIN"/>
    <s v="NIT"/>
    <s v="800197268"/>
    <x v="25"/>
  </r>
  <r>
    <x v="22"/>
    <s v="RETEFUENTE - RENTAS DE TRABAJO"/>
    <n v="395301623"/>
    <n v="196427"/>
    <x v="157"/>
    <n v="5062561"/>
    <s v="3,880%"/>
    <s v="13-01-01-DT"/>
    <s v="41-04-00"/>
    <s v="395301623"/>
    <s v="1995823"/>
    <s v="Cédula de Ciudadanía"/>
    <s v="1032467669"/>
    <s v="ANGIE SEGURA MODESTO"/>
    <s v="NIT"/>
    <s v="800197268"/>
    <x v="25"/>
  </r>
  <r>
    <x v="22"/>
    <s v="RETEFUENTE - RENTAS DE TRABAJO"/>
    <n v="395522523"/>
    <n v="250128"/>
    <x v="678"/>
    <n v="5344614"/>
    <s v="4,680%"/>
    <s v="13-01-01-DT"/>
    <s v="41-04-00"/>
    <s v="395522523"/>
    <s v="1988023"/>
    <s v="Cédula de Ciudadanía"/>
    <s v="67026900"/>
    <s v="LUCY MOSQUERA HURTADO"/>
    <s v="NIT"/>
    <s v="800197268"/>
    <x v="25"/>
  </r>
  <r>
    <x v="22"/>
    <s v="RETEFUENTE - RENTAS DE TRABAJO"/>
    <n v="395489923"/>
    <n v="448114"/>
    <x v="679"/>
    <n v="6447683"/>
    <s v="6,950%"/>
    <s v="13-01-01-DT"/>
    <s v="41-04-00"/>
    <s v="395489923"/>
    <s v="1958123"/>
    <s v="Cédula de Ciudadanía"/>
    <s v="1075665146"/>
    <s v="LUDY BERNAL CHARRY"/>
    <s v="NIT"/>
    <s v="800197268"/>
    <x v="25"/>
  </r>
  <r>
    <x v="22"/>
    <s v="RETEFUENTE - RENTAS DE TRABAJO"/>
    <n v="395641923"/>
    <n v="96656"/>
    <x v="680"/>
    <n v="4537836"/>
    <s v="2,130%"/>
    <s v="13-01-01-DT"/>
    <s v="41-04-00"/>
    <s v="395641923"/>
    <s v="1984123"/>
    <s v="Cédula de Ciudadanía"/>
    <s v="81740327"/>
    <s v="MIGUEL CRUZ TOVAR"/>
    <s v="NIT"/>
    <s v="800197268"/>
    <x v="25"/>
  </r>
  <r>
    <x v="22"/>
    <s v="RETEFUENTE - RENTAS DE TRABAJO"/>
    <n v="395445023"/>
    <n v="100278"/>
    <x v="681"/>
    <n v="4558082"/>
    <s v="2,200%"/>
    <s v="13-01-01-DT"/>
    <s v="41-04-00"/>
    <s v="395445023"/>
    <s v="1967723"/>
    <s v="Cédula de Ciudadanía"/>
    <s v="1096189267"/>
    <s v="ALIX AGUILAR TIRADO"/>
    <s v="NIT"/>
    <s v="800197268"/>
    <x v="25"/>
  </r>
  <r>
    <x v="22"/>
    <s v="RETEFUENTE - RENTAS DE TRABAJO"/>
    <n v="395483623"/>
    <n v="300070"/>
    <x v="359"/>
    <n v="5608778"/>
    <s v="5,350%"/>
    <s v="13-01-01-DT"/>
    <s v="41-04-00"/>
    <s v="395483623"/>
    <s v="1935423"/>
    <s v="Cédula de Ciudadanía"/>
    <s v="1016031932"/>
    <s v="LUISA CARDENAS MORALES"/>
    <s v="NIT"/>
    <s v="800197268"/>
    <x v="25"/>
  </r>
  <r>
    <x v="22"/>
    <s v="RETEFUENTE - RENTAS DE TRABAJO"/>
    <n v="395489323"/>
    <n v="27116"/>
    <x v="682"/>
    <n v="4171745"/>
    <s v="0,650%"/>
    <s v="13-01-01-DT"/>
    <s v="41-04-00"/>
    <s v="395489323"/>
    <s v="1952723"/>
    <s v="Cédula de Ciudadanía"/>
    <s v="53178900"/>
    <s v="CLAUDIA CASTAÑO SERRATO"/>
    <s v="NIT"/>
    <s v="800197268"/>
    <x v="25"/>
  </r>
  <r>
    <x v="22"/>
    <s v="RETEFUENTE - RENTAS DE TRABAJO"/>
    <n v="397067523"/>
    <n v="315019"/>
    <x v="683"/>
    <n v="5686261"/>
    <s v="5,540%"/>
    <s v="13-01-01-DT"/>
    <s v="41-04-00"/>
    <s v="397067523"/>
    <s v="2014223"/>
    <s v="Cédula de Ciudadanía"/>
    <s v="80018173"/>
    <s v="JORGE CAMARGO FRANCO"/>
    <s v="NIT"/>
    <s v="800197268"/>
    <x v="25"/>
  </r>
  <r>
    <x v="22"/>
    <s v="RETEFUENTE - RENTAS DE TRABAJO"/>
    <n v="395651523"/>
    <n v="243198"/>
    <x v="524"/>
    <n v="5310000"/>
    <s v="4,580%"/>
    <s v="13-01-01-DT"/>
    <s v="41-04-00"/>
    <s v="395651523"/>
    <s v="2006923"/>
    <s v="Cédula de Ciudadanía"/>
    <s v="1019026072"/>
    <s v="LINDA PEÑA GUERRERO"/>
    <s v="NIT"/>
    <s v="800197268"/>
    <x v="25"/>
  </r>
  <r>
    <x v="22"/>
    <s v="RETEFUENTE - RENTAS DE TRABAJO"/>
    <n v="395453723"/>
    <n v="243089"/>
    <x v="684"/>
    <n v="5307630"/>
    <s v="4,580%"/>
    <s v="13-01-01-DT"/>
    <s v="41-04-00"/>
    <s v="395453723"/>
    <s v="1990023"/>
    <s v="Cédula de Ciudadanía"/>
    <s v="1032482292"/>
    <s v="ANDREA MOJICA GIRON"/>
    <s v="NIT"/>
    <s v="800197268"/>
    <x v="25"/>
  </r>
  <r>
    <x v="22"/>
    <s v="RETEFUENTE - RENTAS DE TRABAJO"/>
    <n v="395445723"/>
    <n v="149825"/>
    <x v="685"/>
    <n v="4817513"/>
    <s v="3,110%"/>
    <s v="13-01-01-DT"/>
    <s v="41-04-00"/>
    <s v="395445723"/>
    <s v="1979723"/>
    <s v="Cédula de Ciudadanía"/>
    <s v="1140868626"/>
    <s v="ANA TAPIAS CAÑON"/>
    <s v="NIT"/>
    <s v="800197268"/>
    <x v="25"/>
  </r>
  <r>
    <x v="22"/>
    <s v="RETEFUENTE - RENTAS DE TRABAJO"/>
    <n v="395525023"/>
    <n v="169869"/>
    <x v="686"/>
    <n v="4923746"/>
    <s v="3,450%"/>
    <s v="13-01-01-DT"/>
    <s v="41-04-00"/>
    <s v="395525023"/>
    <s v="2000123"/>
    <s v="Cédula de Ciudadanía"/>
    <s v="91111634"/>
    <s v="LUIS MARTINEZ RANGEL"/>
    <s v="NIT"/>
    <s v="800197268"/>
    <x v="25"/>
  </r>
  <r>
    <x v="22"/>
    <s v="RETEFUENTE - RENTAS DE TRABAJO"/>
    <n v="395651023"/>
    <n v="378053"/>
    <x v="687"/>
    <n v="6019958"/>
    <s v="6,280%"/>
    <s v="13-01-01-DT"/>
    <s v="41-04-00"/>
    <s v="395651023"/>
    <s v="2006223"/>
    <s v="Cédula de Ciudadanía"/>
    <s v="80109613"/>
    <s v="LUIS GOMEZ PINTO"/>
    <s v="NIT"/>
    <s v="800197268"/>
    <x v="25"/>
  </r>
  <r>
    <x v="22"/>
    <s v="RETEFUENTE - RENTAS DE TRABAJO"/>
    <n v="395523323"/>
    <n v="206798"/>
    <x v="612"/>
    <n v="5118750"/>
    <s v="4,040%"/>
    <s v="13-01-01-DT"/>
    <s v="41-04-00"/>
    <s v="395523323"/>
    <s v="1992723"/>
    <s v="Cédula de Ciudadanía"/>
    <s v="1032441311"/>
    <s v="NATALIA HILARION GOMEZ"/>
    <s v="NIT"/>
    <s v="800197268"/>
    <x v="25"/>
  </r>
  <r>
    <x v="22"/>
    <s v="RETEFUENTE - RENTAS DE TRABAJO"/>
    <n v="395523823"/>
    <n v="42986"/>
    <x v="688"/>
    <n v="4256010"/>
    <s v="1,010%"/>
    <s v="13-01-01-DT"/>
    <s v="41-04-00"/>
    <s v="395523823"/>
    <s v="1997223"/>
    <s v="Cédula de Ciudadanía"/>
    <s v="5829225"/>
    <s v="DARIO DIAZ FLOREZ"/>
    <s v="NIT"/>
    <s v="800197268"/>
    <x v="25"/>
  </r>
  <r>
    <x v="22"/>
    <s v="RETEFUENTE - RENTAS DE TRABAJO"/>
    <n v="395296223"/>
    <n v="167461"/>
    <x v="161"/>
    <n v="4910873"/>
    <s v="3,410%"/>
    <s v="13-01-01-DT"/>
    <s v="41-04-00"/>
    <s v="395296223"/>
    <s v="1948723"/>
    <s v="Cédula de Ciudadanía"/>
    <s v="1049645341"/>
    <s v="MARBELL GARCIA AVELLA"/>
    <s v="NIT"/>
    <s v="800197268"/>
    <x v="25"/>
  </r>
  <r>
    <x v="22"/>
    <s v="RETEFUENTE - RENTAS DE TRABAJO"/>
    <n v="395302923"/>
    <n v="104397"/>
    <x v="689"/>
    <n v="4578825"/>
    <s v="2,280%"/>
    <s v="13-01-01-DT"/>
    <s v="41-04-00"/>
    <s v="395302923"/>
    <s v="1997423"/>
    <s v="Cédula de Ciudadanía"/>
    <s v="1098691671"/>
    <s v="JULIANA CARDENAS SANDOVAL"/>
    <s v="NIT"/>
    <s v="800197268"/>
    <x v="25"/>
  </r>
  <r>
    <x v="22"/>
    <s v="RETEFUENTE - RENTAS DE TRABAJO"/>
    <n v="395495723"/>
    <n v="27118"/>
    <x v="531"/>
    <n v="4172067"/>
    <s v="0,650%"/>
    <s v="13-01-01-DT"/>
    <s v="41-04-00"/>
    <s v="395495723"/>
    <s v="1983823"/>
    <s v="Cédula de Ciudadanía"/>
    <s v="1144141870"/>
    <s v="LADY VANEGAS SANCHEZ"/>
    <s v="NIT"/>
    <s v="800197268"/>
    <x v="25"/>
  </r>
  <r>
    <x v="22"/>
    <s v="RETEFUENTE - RENTAS DE TRABAJO"/>
    <n v="395646423"/>
    <n v="61349"/>
    <x v="365"/>
    <n v="4350998"/>
    <s v="1,410%"/>
    <s v="13-01-01-DT"/>
    <s v="41-04-00"/>
    <s v="395646423"/>
    <s v="1993823"/>
    <s v="Cédula de Ciudadanía"/>
    <s v="52269377"/>
    <s v="ANYELA MORENO MARTINEZ"/>
    <s v="NIT"/>
    <s v="800197268"/>
    <x v="25"/>
  </r>
  <r>
    <x v="22"/>
    <s v="RETEFUENTE - RENTAS DE TRABAJO"/>
    <n v="395519723"/>
    <n v="226656"/>
    <x v="380"/>
    <n v="5222483"/>
    <s v="4,340%"/>
    <s v="13-01-01-DT"/>
    <s v="41-04-00"/>
    <s v="395519723"/>
    <s v="1962523"/>
    <s v="Cédula de Ciudadanía"/>
    <s v="85464761"/>
    <s v="JOSE GUTIERREZ VILLALBA"/>
    <s v="NIT"/>
    <s v="800197268"/>
    <x v="25"/>
  </r>
  <r>
    <x v="22"/>
    <s v="RETEFUENTE - RENTAS DE TRABAJO"/>
    <n v="395485623"/>
    <n v="641712"/>
    <x v="690"/>
    <n v="7138062"/>
    <s v="8,990%"/>
    <s v="13-01-01-DT"/>
    <s v="41-04-00"/>
    <s v="395485623"/>
    <s v="1938823"/>
    <s v="Cédula de Ciudadanía"/>
    <s v="80211105"/>
    <s v="JOHAN ROJAS BARRIOS"/>
    <s v="NIT"/>
    <s v="800197268"/>
    <x v="25"/>
  </r>
  <r>
    <x v="22"/>
    <s v="RETEFUENTE - RENTAS DE TRABAJO"/>
    <n v="395485323"/>
    <n v="155579"/>
    <x v="691"/>
    <n v="4846710"/>
    <s v="3,210%"/>
    <s v="13-01-01-DT"/>
    <s v="41-04-00"/>
    <s v="395485323"/>
    <s v="1938623"/>
    <s v="Cédula de Ciudadanía"/>
    <s v="1077449000"/>
    <s v="YURI MORENO RODRIGUEZ"/>
    <s v="NIT"/>
    <s v="800197268"/>
    <x v="25"/>
  </r>
  <r>
    <x v="22"/>
    <s v="RETEFUENTE - RENTAS DE TRABAJO"/>
    <n v="395297023"/>
    <n v="82563"/>
    <x v="692"/>
    <n v="4462857"/>
    <s v="1,850%"/>
    <s v="13-01-01-DT"/>
    <s v="41-04-00"/>
    <s v="395297023"/>
    <s v="1952223"/>
    <s v="Cédula de Ciudadanía"/>
    <s v="1085256971"/>
    <s v="LILIA ESTUPIÑAN ROMERO"/>
    <s v="NIT"/>
    <s v="800197268"/>
    <x v="25"/>
  </r>
  <r>
    <x v="22"/>
    <s v="RETEFUENTE - RENTAS DE TRABAJO"/>
    <n v="395645223"/>
    <n v="504717"/>
    <x v="693"/>
    <n v="6649766"/>
    <s v="7,590%"/>
    <s v="13-01-01-DT"/>
    <s v="41-04-00"/>
    <s v="395645223"/>
    <s v="1989723"/>
    <s v="Cédula de Ciudadanía"/>
    <s v="53012590"/>
    <s v="CLAUDIA CARRION SANCHEZ"/>
    <s v="NIT"/>
    <s v="800197268"/>
    <x v="25"/>
  </r>
  <r>
    <x v="22"/>
    <s v="RETEFUENTE - RENTAS DE TRABAJO"/>
    <n v="395445223"/>
    <n v="59034"/>
    <x v="345"/>
    <n v="4340723"/>
    <s v="1,360%"/>
    <s v="13-01-01-DT"/>
    <s v="41-04-00"/>
    <s v="395445223"/>
    <s v="1976023"/>
    <s v="Cédula de Ciudadanía"/>
    <s v="1015993481"/>
    <s v="TANIA ROJAS"/>
    <s v="NIT"/>
    <s v="800197268"/>
    <x v="25"/>
  </r>
  <r>
    <x v="22"/>
    <s v="RETEFUENTE - RENTAS DE TRABAJO"/>
    <n v="395500223"/>
    <n v="331508"/>
    <x v="694"/>
    <n v="5775405"/>
    <s v="5,740%"/>
    <s v="13-01-01-DT"/>
    <s v="41-04-00"/>
    <s v="395500223"/>
    <s v="2002623"/>
    <s v="Cédula de Ciudadanía"/>
    <s v="1020763530"/>
    <s v="FERNANDO FORERO PINEDA"/>
    <s v="NIT"/>
    <s v="800197268"/>
    <x v="25"/>
  </r>
  <r>
    <x v="22"/>
    <s v="RETEFUENTE - RENTAS DE TRABAJO"/>
    <n v="395300123"/>
    <n v="279446"/>
    <x v="695"/>
    <n v="5500905"/>
    <s v="5,080%"/>
    <s v="13-01-01-DT"/>
    <s v="41-04-00"/>
    <s v="395300123"/>
    <s v="1972523"/>
    <s v="Cédula de Ciudadanía"/>
    <s v="1036635187"/>
    <s v="JORGE MORA ROCHA"/>
    <s v="NIT"/>
    <s v="800197268"/>
    <x v="25"/>
  </r>
  <r>
    <x v="22"/>
    <s v="RETEFUENTE - RENTAS DE TRABAJO"/>
    <n v="395489123"/>
    <n v="167461"/>
    <x v="161"/>
    <n v="4910873"/>
    <s v="3,410%"/>
    <s v="13-01-01-DT"/>
    <s v="41-04-00"/>
    <s v="395489123"/>
    <s v="1951623"/>
    <s v="Cédula de Ciudadanía"/>
    <s v="1033716068"/>
    <s v="MARIA MURCIA LEON"/>
    <s v="NIT"/>
    <s v="800197268"/>
    <x v="25"/>
  </r>
  <r>
    <x v="22"/>
    <s v="RETEFUENTE - RENTAS DE TRABAJO"/>
    <n v="395457623"/>
    <n v="92573"/>
    <x v="696"/>
    <n v="4515733"/>
    <s v="2,050%"/>
    <s v="13-01-01-DT"/>
    <s v="41-04-00"/>
    <s v="395457623"/>
    <s v="2008423"/>
    <s v="Cédula de Ciudadanía"/>
    <s v="80082487"/>
    <s v="GUSTAVO RUEDA RODRIGUEZ"/>
    <s v="NIT"/>
    <s v="800197268"/>
    <x v="25"/>
  </r>
  <r>
    <x v="22"/>
    <s v="RETEFUENTE - RENTAS DE TRABAJO"/>
    <n v="397062723"/>
    <n v="167461"/>
    <x v="161"/>
    <n v="4910873"/>
    <s v="3,410%"/>
    <s v="13-01-01-DT"/>
    <s v="41-04-00"/>
    <s v="397062723"/>
    <s v="1947223"/>
    <s v="Cédula de Ciudadanía"/>
    <s v="43289268"/>
    <s v="YULLY NIAZA TASCON"/>
    <s v="NIT"/>
    <s v="800197268"/>
    <x v="25"/>
  </r>
  <r>
    <x v="22"/>
    <s v="RETEFUENTE - RENTAS DE TRABAJO"/>
    <n v="395454723"/>
    <n v="153843"/>
    <x v="697"/>
    <n v="4837823"/>
    <s v="3,180%"/>
    <s v="13-01-01-DT"/>
    <s v="41-04-00"/>
    <s v="395454723"/>
    <s v="1992323"/>
    <s v="Cédula de Ciudadanía"/>
    <s v="1116790510"/>
    <s v="TALIA MORALES ARRIETA"/>
    <s v="NIT"/>
    <s v="800197268"/>
    <x v="25"/>
  </r>
  <r>
    <x v="22"/>
    <s v="RETEFUENTE - RENTAS DE TRABAJO"/>
    <n v="395611823"/>
    <n v="254490"/>
    <x v="698"/>
    <n v="5368984"/>
    <s v="4,740%"/>
    <s v="13-01-01-DT"/>
    <s v="41-04-00"/>
    <s v="395611823"/>
    <s v="2009223"/>
    <s v="Cédula de Ciudadanía"/>
    <s v="35695358"/>
    <s v="LUZ SANCHEZ URRUTIA"/>
    <s v="NIT"/>
    <s v="800197268"/>
    <x v="25"/>
  </r>
  <r>
    <x v="22"/>
    <s v="RETEFUENTE - RENTAS DE TRABAJO"/>
    <n v="395499923"/>
    <n v="61349"/>
    <x v="365"/>
    <n v="4350998"/>
    <s v="1,410%"/>
    <s v="13-01-01-DT"/>
    <s v="41-04-00"/>
    <s v="395499923"/>
    <s v="1998123"/>
    <s v="Cédula de Ciudadanía"/>
    <s v="53178535"/>
    <s v="ALEJANDRA RODRIGUEZ CABRERA"/>
    <s v="NIT"/>
    <s v="800197268"/>
    <x v="25"/>
  </r>
  <r>
    <x v="22"/>
    <s v="RETEFUENTE - RENTAS DE TRABAJO"/>
    <n v="395489723"/>
    <n v="245225"/>
    <x v="699"/>
    <n v="5319419"/>
    <s v="4,610%"/>
    <s v="13-01-01-DT"/>
    <s v="41-04-00"/>
    <s v="395489723"/>
    <s v="1955223"/>
    <s v="Cédula de Ciudadanía"/>
    <s v="1015402406"/>
    <s v="HERMAN OCHOA CARDOZO"/>
    <s v="NIT"/>
    <s v="800197268"/>
    <x v="25"/>
  </r>
  <r>
    <x v="22"/>
    <s v="RETEFUENTE - RENTAS DE TRABAJO"/>
    <n v="395439623"/>
    <n v="274174"/>
    <x v="700"/>
    <n v="5472531"/>
    <s v="5,010%"/>
    <s v="13-01-01-DT"/>
    <s v="41-04-00"/>
    <s v="395439623"/>
    <s v="1935623"/>
    <s v="Cédula de Ciudadanía"/>
    <s v="52994462"/>
    <s v="LAURA FAJARDO TORRES"/>
    <s v="NIT"/>
    <s v="800197268"/>
    <x v="25"/>
  </r>
  <r>
    <x v="22"/>
    <s v="RETEFUENTE - RENTAS DE TRABAJO"/>
    <n v="395300223"/>
    <n v="14786"/>
    <x v="623"/>
    <n v="4107105"/>
    <s v="0,360%"/>
    <s v="13-01-01-DT"/>
    <s v="41-04-00"/>
    <s v="395300223"/>
    <s v="1972623"/>
    <s v="Cédula de Ciudadanía"/>
    <s v="28537843"/>
    <s v="MERY LOZANO PEÑA"/>
    <s v="NIT"/>
    <s v="800197268"/>
    <x v="25"/>
  </r>
  <r>
    <x v="22"/>
    <s v="RETEFUENTE - RENTAS DE TRABAJO"/>
    <n v="395644323"/>
    <n v="138459"/>
    <x v="701"/>
    <n v="4758032"/>
    <s v="2,910%"/>
    <s v="13-01-01-DT"/>
    <s v="41-04-00"/>
    <s v="395644323"/>
    <s v="1988723"/>
    <s v="Cédula de Ciudadanía"/>
    <s v="1014181563"/>
    <s v="LESLY PARADA CRIALES"/>
    <s v="NIT"/>
    <s v="800197268"/>
    <x v="25"/>
  </r>
  <r>
    <x v="22"/>
    <s v="RETEFUENTE - RENTAS DE TRABAJO"/>
    <n v="395438423"/>
    <n v="65148"/>
    <x v="374"/>
    <n v="4372335"/>
    <s v="1,490%"/>
    <s v="13-01-01-DT"/>
    <s v="41-04-00"/>
    <s v="395438423"/>
    <s v="1891523"/>
    <s v="Cédula de Ciudadanía"/>
    <s v="1098670647"/>
    <s v="LUCIA ANDRADE MANJARRES"/>
    <s v="NIT"/>
    <s v="800197268"/>
    <x v="25"/>
  </r>
  <r>
    <x v="22"/>
    <s v="RETEFUENTE - RENTAS DE TRABAJO"/>
    <n v="395636323"/>
    <n v="242375"/>
    <x v="702"/>
    <n v="5303615"/>
    <s v="4,570%"/>
    <s v="13-01-01-DT"/>
    <s v="41-04-00"/>
    <s v="395636323"/>
    <s v="1954823"/>
    <s v="Cédula de Ciudadanía"/>
    <s v="53118706"/>
    <s v="FLOR CAMACHO CARRILLO"/>
    <s v="NIT"/>
    <s v="800197268"/>
    <x v="25"/>
  </r>
  <r>
    <x v="22"/>
    <s v="RETEFUENTE - RENTAS DE TRABAJO"/>
    <n v="395486923"/>
    <n v="424426"/>
    <x v="503"/>
    <n v="6363203"/>
    <s v="6,670%"/>
    <s v="13-01-01-DT"/>
    <s v="41-04-00"/>
    <s v="395486923"/>
    <s v="1947723"/>
    <s v="Cédula de Ciudadanía"/>
    <s v="53069456"/>
    <s v="MARTHA MONTOYA ALCANTARA"/>
    <s v="NIT"/>
    <s v="800197268"/>
    <x v="25"/>
  </r>
  <r>
    <x v="22"/>
    <s v="RETEFUENTE - RENTAS DE TRABAJO"/>
    <n v="395443023"/>
    <n v="125187"/>
    <x v="703"/>
    <n v="4688661"/>
    <s v="2,670%"/>
    <s v="13-01-01-DT"/>
    <s v="41-04-00"/>
    <s v="395443023"/>
    <s v="1957823"/>
    <s v="Cédula de Ciudadanía"/>
    <s v="1020713269"/>
    <s v="NICOLAS FERNANDEZ DE SOTO CAMACHO"/>
    <s v="NIT"/>
    <s v="800197268"/>
    <x v="25"/>
  </r>
  <r>
    <x v="22"/>
    <s v="RETEFUENTE - RENTAS DE TRABAJO"/>
    <n v="395536623"/>
    <n v="93617"/>
    <x v="704"/>
    <n v="4522568"/>
    <s v="2,070%"/>
    <s v="13-01-01-DT"/>
    <s v="41-04-00"/>
    <s v="395536623"/>
    <s v="1978923"/>
    <s v="Cédula de Ciudadanía"/>
    <s v="1144077835"/>
    <s v="LINA PELAEZ CELADA"/>
    <s v="NIT"/>
    <s v="800197268"/>
    <x v="25"/>
  </r>
  <r>
    <x v="22"/>
    <s v="RETEFUENTE - RENTAS DE TRABAJO"/>
    <n v="395521623"/>
    <n v="24102"/>
    <x v="653"/>
    <n v="4155593"/>
    <s v="0,580%"/>
    <s v="13-01-01-DT"/>
    <s v="41-04-00"/>
    <s v="395521623"/>
    <s v="1977523"/>
    <s v="Cédula de Ciudadanía"/>
    <s v="52427727"/>
    <s v="ADRIANA FLOREZ MARTINEZ"/>
    <s v="NIT"/>
    <s v="800197268"/>
    <x v="25"/>
  </r>
  <r>
    <x v="22"/>
    <s v="RETEFUENTE - RENTAS DE TRABAJO"/>
    <n v="395640023"/>
    <n v="24100"/>
    <x v="705"/>
    <n v="4155203"/>
    <s v="0,580%"/>
    <s v="13-01-01-DT"/>
    <s v="41-04-00"/>
    <s v="395640023"/>
    <s v="1975823"/>
    <s v="Cédula de Ciudadanía"/>
    <s v="1102840105"/>
    <s v="CLARIBEL MORALES CONDE"/>
    <s v="NIT"/>
    <s v="800197268"/>
    <x v="25"/>
  </r>
  <r>
    <x v="22"/>
    <s v="RETEFUENTE - RENTAS DE TRABAJO"/>
    <n v="395486723"/>
    <n v="93088"/>
    <x v="706"/>
    <n v="4518855"/>
    <s v="2,060%"/>
    <s v="13-01-01-DT"/>
    <s v="41-04-00"/>
    <s v="395486723"/>
    <s v="1947023"/>
    <s v="Cédula de Ciudadanía"/>
    <s v="26341221"/>
    <s v="FLOR TORRES MURILLO"/>
    <s v="NIT"/>
    <s v="800197268"/>
    <x v="25"/>
  </r>
  <r>
    <x v="22"/>
    <s v="RETEFUENTE - RENTAS DE TRABAJO"/>
    <n v="397066923"/>
    <n v="59034"/>
    <x v="345"/>
    <n v="4340723"/>
    <s v="1,360%"/>
    <s v="13-01-01-DT"/>
    <s v="41-04-00"/>
    <s v="397066923"/>
    <s v="2009123"/>
    <s v="Cédula de Ciudadanía"/>
    <s v="1030599263"/>
    <s v="JENIRETEE MOZO MERCADO"/>
    <s v="NIT"/>
    <s v="800197268"/>
    <x v="25"/>
  </r>
  <r>
    <x v="22"/>
    <s v="RETEFUENTE - RENTAS DE TRABAJO"/>
    <n v="395638123"/>
    <n v="281703"/>
    <x v="707"/>
    <n v="5512770"/>
    <s v="5,110%"/>
    <s v="13-01-01-DT"/>
    <s v="41-04-00"/>
    <s v="395638123"/>
    <s v="1974223"/>
    <s v="Cédula de Ciudadanía"/>
    <s v="53075910"/>
    <s v="EDNA RODRIGUEZ CARO"/>
    <s v="NIT"/>
    <s v="800197268"/>
    <x v="25"/>
  </r>
  <r>
    <x v="22"/>
    <s v="RETEFUENTE - RENTAS DE TRABAJO"/>
    <n v="395484923"/>
    <n v="65148"/>
    <x v="374"/>
    <n v="4372335"/>
    <s v="1,490%"/>
    <s v="13-01-01-DT"/>
    <s v="41-04-00"/>
    <s v="395484923"/>
    <s v="1938023"/>
    <s v="Cédula de Ciudadanía"/>
    <s v="1065008219"/>
    <s v="MARIA ALVAREZ CARRASCAL"/>
    <s v="NIT"/>
    <s v="800197268"/>
    <x v="25"/>
  </r>
  <r>
    <x v="22"/>
    <s v="RETEFUENTE - RENTAS DE TRABAJO"/>
    <n v="395646523"/>
    <n v="15621"/>
    <x v="708"/>
    <n v="4110750"/>
    <s v="0,380%"/>
    <s v="13-01-01-DT"/>
    <s v="41-04-00"/>
    <s v="395646523"/>
    <s v="1993923"/>
    <s v="Cédula de Ciudadanía"/>
    <s v="79996063"/>
    <s v="GELMAN CARDENAS HERRERA"/>
    <s v="NIT"/>
    <s v="800197268"/>
    <x v="25"/>
  </r>
  <r>
    <x v="22"/>
    <s v="RETEFUENTE - RENTAS DE TRABAJO"/>
    <n v="395517023"/>
    <n v="206798"/>
    <x v="612"/>
    <n v="5118750"/>
    <s v="4,040%"/>
    <s v="13-01-01-DT"/>
    <s v="41-04-00"/>
    <s v="395517023"/>
    <s v="1949423"/>
    <s v="Cédula de Ciudadanía"/>
    <s v="1090469173"/>
    <s v="MARIA CARVAJALINO CLAVIJO"/>
    <s v="NIT"/>
    <s v="800197268"/>
    <x v="25"/>
  </r>
  <r>
    <x v="22"/>
    <s v="RETEFUENTE - RENTAS DE TRABAJO"/>
    <n v="395522323"/>
    <n v="385320"/>
    <x v="709"/>
    <n v="6058493"/>
    <s v="6,360%"/>
    <s v="13-01-01-DT"/>
    <s v="41-04-00"/>
    <s v="395522323"/>
    <s v="1987523"/>
    <s v="Cédula de Ciudadanía"/>
    <s v="79691192"/>
    <s v="CRISTIAN CASTRO URREGO"/>
    <s v="NIT"/>
    <s v="800197268"/>
    <x v="25"/>
  </r>
  <r>
    <x v="22"/>
    <s v="RETEFUENTE - RENTAS DE TRABAJO"/>
    <n v="395454923"/>
    <n v="133460"/>
    <x v="710"/>
    <n v="4732628"/>
    <s v="2,820%"/>
    <s v="13-01-01-DT"/>
    <s v="41-04-00"/>
    <s v="395454923"/>
    <s v="1993123"/>
    <s v="Cédula de Ciudadanía"/>
    <s v="1121841948"/>
    <s v="DIANA MARTINEZ ROLDAN"/>
    <s v="NIT"/>
    <s v="800197268"/>
    <x v="25"/>
  </r>
  <r>
    <x v="22"/>
    <s v="RETEFUENTE - RENTAS DE TRABAJO"/>
    <n v="395765523"/>
    <n v="303124"/>
    <x v="711"/>
    <n v="5623815"/>
    <s v="5,390%"/>
    <s v="13-01-01-DT"/>
    <s v="41-04-00"/>
    <s v="395765523"/>
    <s v="2007023"/>
    <s v="Cédula de Ciudadanía"/>
    <s v="40992861"/>
    <s v="VICTORIA IBARRA JIMENEZ"/>
    <s v="NIT"/>
    <s v="800197268"/>
    <x v="25"/>
  </r>
  <r>
    <x v="22"/>
    <s v="RETEFUENTE - RENTAS DE TRABAJO"/>
    <n v="395641623"/>
    <n v="475085"/>
    <x v="712"/>
    <n v="6543869"/>
    <s v="7,260%"/>
    <s v="13-01-01-DT"/>
    <s v="41-04-00"/>
    <s v="395641623"/>
    <s v="1983723"/>
    <s v="Cédula de Ciudadanía"/>
    <s v="80076030"/>
    <s v="DAVID GUZMAN CERON"/>
    <s v="NIT"/>
    <s v="800197268"/>
    <x v="25"/>
  </r>
  <r>
    <x v="22"/>
    <s v="RETEFUENTE - RENTAS DE TRABAJO"/>
    <n v="395521123"/>
    <n v="350648"/>
    <x v="713"/>
    <n v="5873507"/>
    <s v="5,970%"/>
    <s v="13-01-01-DT"/>
    <s v="41-04-00"/>
    <s v="395521123"/>
    <s v="1970923"/>
    <s v="Cédula de Ciudadanía"/>
    <s v="1010191849"/>
    <s v="HERNAN CORTES REYES"/>
    <s v="NIT"/>
    <s v="800197268"/>
    <x v="25"/>
  </r>
  <r>
    <x v="22"/>
    <s v="RETEFUENTE - RENTAS DE TRABAJO"/>
    <n v="395496123"/>
    <n v="59034"/>
    <x v="345"/>
    <n v="4340723"/>
    <s v="1,360%"/>
    <s v="13-01-01-DT"/>
    <s v="41-04-00"/>
    <s v="395496123"/>
    <s v="1984323"/>
    <s v="Cédula de Ciudadanía"/>
    <s v="16928980"/>
    <s v="JUAN MARMOLEJO GALINDO"/>
    <s v="NIT"/>
    <s v="800197268"/>
    <x v="25"/>
  </r>
  <r>
    <x v="22"/>
    <s v="RETEFUENTE - RENTAS DE TRABAJO"/>
    <n v="395645323"/>
    <n v="156171"/>
    <x v="714"/>
    <n v="4850037"/>
    <s v="3,220%"/>
    <s v="13-01-01-DT"/>
    <s v="41-04-00"/>
    <s v="395645323"/>
    <s v="1990223"/>
    <s v="Cédula de Ciudadanía"/>
    <s v="21018868"/>
    <s v="LILIANA YAÑEZ ENCISO"/>
    <s v="NIT"/>
    <s v="800197268"/>
    <x v="25"/>
  </r>
  <r>
    <x v="22"/>
    <s v="RETEFUENTE - RENTAS DE TRABAJO"/>
    <n v="395637223"/>
    <n v="65148"/>
    <x v="374"/>
    <n v="4372335"/>
    <s v="1,490%"/>
    <s v="13-01-01-DT"/>
    <s v="41-04-00"/>
    <s v="395637223"/>
    <s v="1956223"/>
    <s v="Cédula de Ciudadanía"/>
    <s v="4120647"/>
    <s v="MANUEL REYES ROJAS"/>
    <s v="NIT"/>
    <s v="800197268"/>
    <x v="25"/>
  </r>
  <r>
    <x v="22"/>
    <s v="RETEFUENTE - RENTAS DE TRABAJO"/>
    <n v="395440823"/>
    <n v="648070"/>
    <x v="715"/>
    <n v="7160990"/>
    <s v="9,050%"/>
    <s v="13-01-01-DT"/>
    <s v="41-04-00"/>
    <s v="395440823"/>
    <s v="1945123"/>
    <s v="Cédula de Ciudadanía"/>
    <s v="1026259923"/>
    <s v="DAVIANYS NAVARRO REY"/>
    <s v="NIT"/>
    <s v="800197268"/>
    <x v="25"/>
  </r>
  <r>
    <x v="22"/>
    <s v="RETEFUENTE - RENTAS DE TRABAJO"/>
    <n v="395640423"/>
    <n v="206798"/>
    <x v="612"/>
    <n v="5118750"/>
    <s v="4,040%"/>
    <s v="13-01-01-DT"/>
    <s v="41-04-00"/>
    <s v="395640423"/>
    <s v="1980223"/>
    <s v="Cédula de Ciudadanía"/>
    <s v="52966157"/>
    <s v="CAROLINA MENDEZ BOUZAS"/>
    <s v="NIT"/>
    <s v="800197268"/>
    <x v="25"/>
  </r>
  <r>
    <x v="22"/>
    <s v="RETEFUENTE - RENTAS DE TRABAJO"/>
    <n v="395453323"/>
    <n v="37168"/>
    <x v="627"/>
    <n v="4223655"/>
    <s v="0,880%"/>
    <s v="13-01-01-DT"/>
    <s v="41-04-00"/>
    <s v="395453323"/>
    <s v="1986623"/>
    <s v="Cédula de Ciudadanía"/>
    <s v="1121870639"/>
    <s v="LINA ALOMIAS GONZALEZ"/>
    <s v="NIT"/>
    <s v="800197268"/>
    <x v="25"/>
  </r>
  <r>
    <x v="22"/>
    <s v="RETEFUENTE - RENTAS DE TRABAJO"/>
    <n v="395642723"/>
    <n v="322305"/>
    <x v="716"/>
    <n v="5724773"/>
    <s v="5,630%"/>
    <s v="13-01-01-DT"/>
    <s v="41-04-00"/>
    <s v="395642723"/>
    <s v="1985623"/>
    <s v="Cédula de Ciudadanía"/>
    <s v="1016021701"/>
    <s v="JOSE QUICENO DUQUE"/>
    <s v="NIT"/>
    <s v="800197268"/>
    <x v="25"/>
  </r>
  <r>
    <x v="22"/>
    <s v="RETEFUENTE - RENTAS DE TRABAJO"/>
    <n v="395453923"/>
    <n v="515823"/>
    <x v="717"/>
    <n v="6690305"/>
    <s v="7,710%"/>
    <s v="13-01-01-DT"/>
    <s v="41-04-00"/>
    <s v="395453923"/>
    <s v="1991323"/>
    <s v="Cédula de Ciudadanía"/>
    <s v="52832288"/>
    <s v="MARYORY PINZON GUASCA"/>
    <s v="NIT"/>
    <s v="800197268"/>
    <x v="25"/>
  </r>
  <r>
    <x v="22"/>
    <s v="RETEFUENTE - RENTAS DE TRABAJO"/>
    <n v="395456523"/>
    <n v="167461"/>
    <x v="161"/>
    <n v="4910873"/>
    <s v="3,410%"/>
    <s v="13-01-01-DT"/>
    <s v="41-04-00"/>
    <s v="395456523"/>
    <s v="2004023"/>
    <s v="Cédula de Ciudadanía"/>
    <s v="30387033"/>
    <s v="ADELINA MACHADO NAGLES"/>
    <s v="NIT"/>
    <s v="800197268"/>
    <x v="25"/>
  </r>
  <r>
    <x v="22"/>
    <s v="RETEFUENTE - RENTAS DE TRABAJO"/>
    <n v="395446323"/>
    <n v="131729"/>
    <x v="502"/>
    <n v="4721453"/>
    <s v="2,790%"/>
    <s v="13-01-01-DT"/>
    <s v="41-04-00"/>
    <s v="395446323"/>
    <s v="1980823"/>
    <s v="Cédula de Ciudadanía"/>
    <s v="1110592173"/>
    <s v="ANGELLY VEGA MOLANO"/>
    <s v="NIT"/>
    <s v="800197268"/>
    <x v="25"/>
  </r>
  <r>
    <x v="22"/>
    <s v="RETEFUENTE - RENTAS DE TRABAJO"/>
    <n v="395524523"/>
    <n v="212594"/>
    <x v="718"/>
    <n v="5147558"/>
    <s v="4,130%"/>
    <s v="13-01-01-DT"/>
    <s v="41-04-00"/>
    <s v="395524523"/>
    <s v="1999023"/>
    <s v="Cédula de Ciudadanía"/>
    <s v="1110483051"/>
    <s v="LINA PEÑALOZA GIRALDO"/>
    <s v="NIT"/>
    <s v="800197268"/>
    <x v="25"/>
  </r>
  <r>
    <x v="22"/>
    <s v="RETEFUENTE - RENTAS DE TRABAJO"/>
    <n v="395517123"/>
    <n v="178988"/>
    <x v="288"/>
    <n v="4971893"/>
    <s v="3,600%"/>
    <s v="13-01-01-DT"/>
    <s v="41-04-00"/>
    <s v="395517123"/>
    <s v="1949523"/>
    <s v="Cédula de Ciudadanía"/>
    <s v="52170424"/>
    <s v="YOMAIRA RINCON RODRIGUEZ"/>
    <s v="NIT"/>
    <s v="800197268"/>
    <x v="25"/>
  </r>
  <r>
    <x v="22"/>
    <s v="RETEFUENTE - RENTAS DE TRABAJO"/>
    <n v="395455223"/>
    <n v="13112"/>
    <x v="292"/>
    <n v="4097355"/>
    <s v="0,320%"/>
    <s v="13-01-01-DT"/>
    <s v="41-04-00"/>
    <s v="395455223"/>
    <s v="1993623"/>
    <s v="Cédula de Ciudadanía"/>
    <s v="1032392144"/>
    <s v="JAIME MORA ACUÑA"/>
    <s v="NIT"/>
    <s v="800197268"/>
    <x v="25"/>
  </r>
  <r>
    <x v="22"/>
    <s v="RETEFUENTE - RENTAS DE TRABAJO"/>
    <n v="395297223"/>
    <n v="984236"/>
    <x v="719"/>
    <n v="8362244"/>
    <s v="11,770%"/>
    <s v="13-01-01-DT"/>
    <s v="41-04-00"/>
    <s v="395297223"/>
    <s v="1959623"/>
    <s v="Cédula de Ciudadanía"/>
    <s v="48600356"/>
    <s v="XIMENA LONDOÑO CABEZAS"/>
    <s v="NIT"/>
    <s v="800197268"/>
    <x v="25"/>
  </r>
  <r>
    <x v="22"/>
    <s v="RETEFUENTE - RENTAS DE TRABAJO"/>
    <n v="395299223"/>
    <n v="52066"/>
    <x v="720"/>
    <n v="4302984"/>
    <s v="1,210%"/>
    <s v="13-01-01-DT"/>
    <s v="41-04-00"/>
    <s v="395299223"/>
    <s v="1971023"/>
    <s v="Cédula de Ciudadanía"/>
    <s v="1010206666"/>
    <s v="LAURA FORERO PINZON"/>
    <s v="NIT"/>
    <s v="800197268"/>
    <x v="25"/>
  </r>
  <r>
    <x v="22"/>
    <s v="RETEFUENTE - RENTAS DE TRABAJO"/>
    <n v="395440923"/>
    <n v="65148"/>
    <x v="374"/>
    <n v="4372335"/>
    <s v="1,490%"/>
    <s v="13-01-01-DT"/>
    <s v="41-04-00"/>
    <s v="395440923"/>
    <s v="1946923"/>
    <s v="Cédula de Ciudadanía"/>
    <s v="51703275"/>
    <s v="NIDIA BALLESTEROS MURCIA"/>
    <s v="NIT"/>
    <s v="800197268"/>
    <x v="25"/>
  </r>
  <r>
    <x v="22"/>
    <s v="RETEFUENTE - RENTAS DE TRABAJO"/>
    <n v="395483423"/>
    <n v="144146"/>
    <x v="721"/>
    <n v="4788912"/>
    <s v="3,010%"/>
    <s v="13-01-01-DT"/>
    <s v="41-04-00"/>
    <s v="395483423"/>
    <s v="1935223"/>
    <s v="Cédula de Ciudadanía"/>
    <s v="46453074"/>
    <s v="ALEJANDRA MANRIQUE PUERTO"/>
    <s v="NIT"/>
    <s v="800197268"/>
    <x v="25"/>
  </r>
  <r>
    <x v="22"/>
    <s v="RETEFUENTE - RENTAS DE TRABAJO"/>
    <n v="395453423"/>
    <n v="398870"/>
    <x v="722"/>
    <n v="6127029"/>
    <s v="6,510%"/>
    <s v="13-01-01-DT"/>
    <s v="41-04-00"/>
    <s v="395453423"/>
    <s v="1988423"/>
    <s v="Cédula de Ciudadanía"/>
    <s v="52816778"/>
    <s v="INGRID FRIAS NAVAS"/>
    <s v="NIT"/>
    <s v="800197268"/>
    <x v="25"/>
  </r>
  <r>
    <x v="22"/>
    <s v="RETEFUENTE - RENTAS DE TRABAJO"/>
    <n v="395517423"/>
    <n v="1577404"/>
    <x v="723"/>
    <n v="10481090"/>
    <s v="15,050%"/>
    <s v="13-01-01-DT"/>
    <s v="41-04-00"/>
    <s v="395517423"/>
    <s v="1949723"/>
    <s v="Cédula de Ciudadanía"/>
    <s v="28587126"/>
    <s v="MARLENY ORJUELA MANJARRES"/>
    <s v="NIT"/>
    <s v="800197268"/>
    <x v="25"/>
  </r>
  <r>
    <x v="22"/>
    <s v="RETEFUENTE - RENTAS DE TRABAJO"/>
    <n v="395649323"/>
    <n v="90080"/>
    <x v="724"/>
    <n v="4503986"/>
    <s v="2,000%"/>
    <s v="13-01-01-DT"/>
    <s v="41-04-00"/>
    <s v="395649323"/>
    <s v="2001323"/>
    <s v="Cédula de Ciudadanía"/>
    <s v="26228375"/>
    <s v="LINA VIDAL MESTRA"/>
    <s v="NIT"/>
    <s v="800197268"/>
    <x v="25"/>
  </r>
  <r>
    <x v="22"/>
    <s v="RETEFUENTE - RENTAS DE TRABAJO"/>
    <n v="395441423"/>
    <n v="92591"/>
    <x v="725"/>
    <n v="4516655"/>
    <s v="2,050%"/>
    <s v="13-01-01-DT"/>
    <s v="41-04-00"/>
    <s v="395441423"/>
    <s v="1955023"/>
    <s v="Cédula de Ciudadanía"/>
    <s v="13959089"/>
    <s v="JORGE CHACON PARDO"/>
    <s v="NIT"/>
    <s v="800197268"/>
    <x v="25"/>
  </r>
  <r>
    <x v="22"/>
    <s v="RETEFUENTE - RENTAS DE TRABAJO"/>
    <n v="395636723"/>
    <n v="343876"/>
    <x v="726"/>
    <n v="5838310"/>
    <s v="5,890%"/>
    <s v="13-01-01-DT"/>
    <s v="41-04-00"/>
    <s v="395636723"/>
    <s v="1955623"/>
    <s v="Cédula de Ciudadanía"/>
    <s v="52918317"/>
    <s v="ADRIANA SALGADO PERALTA"/>
    <s v="NIT"/>
    <s v="800197268"/>
    <x v="25"/>
  </r>
  <r>
    <x v="22"/>
    <s v="RETEFUENTE - RENTAS DE TRABAJO"/>
    <n v="396671923"/>
    <n v="757636"/>
    <x v="727"/>
    <n v="7553694"/>
    <s v="10,030%"/>
    <s v="13-01-01-DT"/>
    <s v="41-04-00"/>
    <s v="396671923"/>
    <s v="1994323"/>
    <s v="Cédula de Ciudadanía"/>
    <s v="1026283496"/>
    <s v="JENNY MORENO SOCHA"/>
    <s v="NIT"/>
    <s v="800197268"/>
    <x v="25"/>
  </r>
  <r>
    <x v="22"/>
    <s v="RETEFUENTE - RENTAS DE TRABAJO"/>
    <n v="395522123"/>
    <n v="119715"/>
    <x v="728"/>
    <n v="4658160"/>
    <s v="2,570%"/>
    <s v="13-01-01-DT"/>
    <s v="41-04-00"/>
    <s v="395522123"/>
    <s v="1984623"/>
    <s v="Cédula de Ciudadanía"/>
    <s v="1018422435"/>
    <s v="VALERIA LURDUY TABARES"/>
    <s v="NIT"/>
    <s v="800197268"/>
    <x v="25"/>
  </r>
  <r>
    <x v="22"/>
    <s v="RETEFUENTE - RENTAS DE TRABAJO"/>
    <n v="395488923"/>
    <n v="580802"/>
    <x v="729"/>
    <n v="6922553"/>
    <s v="8,390%"/>
    <s v="13-01-01-DT"/>
    <s v="41-04-00"/>
    <s v="395488923"/>
    <s v="1951423"/>
    <s v="Cédula de Ciudadanía"/>
    <s v="1022364779"/>
    <s v="YONADIS VERGARA CAMPO"/>
    <s v="NIT"/>
    <s v="800197268"/>
    <x v="25"/>
  </r>
  <r>
    <x v="22"/>
    <s v="RETEFUENTE - RENTAS DE TRABAJO"/>
    <n v="395615223"/>
    <n v="96629"/>
    <x v="730"/>
    <n v="4536561"/>
    <s v="2,130%"/>
    <s v="13-01-01-DT"/>
    <s v="41-04-00"/>
    <s v="395615223"/>
    <s v="2009323"/>
    <s v="Cédula de Ciudadanía"/>
    <s v="1076320277"/>
    <s v="YULIETH RENTERIA MOSQUERA"/>
    <s v="NIT"/>
    <s v="800197268"/>
    <x v="25"/>
  </r>
  <r>
    <x v="22"/>
    <s v="RETEFUENTE - RENTAS DE TRABAJO"/>
    <n v="395486023"/>
    <n v="196427"/>
    <x v="157"/>
    <n v="5062561"/>
    <s v="3,880%"/>
    <s v="13-01-01-DT"/>
    <s v="41-04-00"/>
    <s v="395486023"/>
    <s v="1943023"/>
    <s v="Cédula de Ciudadanía"/>
    <s v="1076323132"/>
    <s v="DARWIN MOSQUERA LOZANO"/>
    <s v="NIT"/>
    <s v="800197268"/>
    <x v="25"/>
  </r>
  <r>
    <x v="22"/>
    <s v="RETEFUENTE - RENTAS DE TRABAJO"/>
    <n v="395300623"/>
    <n v="274229"/>
    <x v="731"/>
    <n v="5473628"/>
    <s v="5,010%"/>
    <s v="13-01-01-DT"/>
    <s v="41-04-00"/>
    <s v="395300623"/>
    <s v="1973323"/>
    <s v="Cédula de Ciudadanía"/>
    <s v="1033758994"/>
    <s v="HEIDI CASTRO LOPEZ"/>
    <s v="NIT"/>
    <s v="800197268"/>
    <x v="25"/>
  </r>
  <r>
    <x v="22"/>
    <s v="RETEFUENTE - RENTAS DE TRABAJO"/>
    <n v="395636523"/>
    <n v="249458"/>
    <x v="363"/>
    <n v="5341703"/>
    <s v="4,670%"/>
    <s v="13-01-01-DT"/>
    <s v="41-04-00"/>
    <s v="395636523"/>
    <s v="1955123"/>
    <s v="Cédula de Ciudadanía"/>
    <s v="4277456"/>
    <s v="GUILLERMO PATIÑO MESA"/>
    <s v="NIT"/>
    <s v="800197268"/>
    <x v="25"/>
  </r>
  <r>
    <x v="22"/>
    <s v="RETEFUENTE - RENTAS DE TRABAJO"/>
    <n v="395299123"/>
    <n v="341369"/>
    <x v="732"/>
    <n v="5825415"/>
    <s v="5,860%"/>
    <s v="13-01-01-DT"/>
    <s v="41-04-00"/>
    <s v="395299123"/>
    <s v="1970723"/>
    <s v="Cédula de Ciudadanía"/>
    <s v="33366758"/>
    <s v="ADRIANA ALFONSO LEAL"/>
    <s v="NIT"/>
    <s v="800197268"/>
    <x v="25"/>
  </r>
  <r>
    <x v="22"/>
    <s v="RETEFUENTE - RENTAS DE TRABAJO"/>
    <n v="395491323"/>
    <n v="300849"/>
    <x v="733"/>
    <n v="5612855"/>
    <s v="5,360%"/>
    <s v="13-01-01-DT"/>
    <s v="41-04-00"/>
    <s v="395491323"/>
    <s v="1961123"/>
    <s v="Cédula de Ciudadanía"/>
    <s v="1018442259"/>
    <s v="CAROL GARZON SANABRIA"/>
    <s v="NIT"/>
    <s v="800197268"/>
    <x v="25"/>
  </r>
  <r>
    <x v="22"/>
    <s v="RETEFUENTE - RENTAS DE TRABAJO"/>
    <n v="395443223"/>
    <n v="61349"/>
    <x v="365"/>
    <n v="4350998"/>
    <s v="1,410%"/>
    <s v="13-01-01-DT"/>
    <s v="41-04-00"/>
    <s v="395443223"/>
    <s v="1958323"/>
    <s v="Cédula de Ciudadanía"/>
    <s v="1102860604"/>
    <s v="LIZ MENDOZA VEGA"/>
    <s v="NIT"/>
    <s v="800197268"/>
    <x v="25"/>
  </r>
  <r>
    <x v="22"/>
    <s v="RETEFUENTE - RENTAS DE TRABAJO"/>
    <n v="395441623"/>
    <n v="49770"/>
    <x v="734"/>
    <n v="4290530"/>
    <s v="1,160%"/>
    <s v="13-01-01-DT"/>
    <s v="41-04-00"/>
    <s v="395441623"/>
    <s v="1955423"/>
    <s v="Cédula de Ciudadanía"/>
    <s v="86087943"/>
    <s v="MILLER ALVARADO PARDO"/>
    <s v="NIT"/>
    <s v="800197268"/>
    <x v="25"/>
  </r>
  <r>
    <x v="22"/>
    <s v="RETEFUENTE - RENTAS DE TRABAJO"/>
    <n v="395442023"/>
    <n v="61349"/>
    <x v="365"/>
    <n v="4350998"/>
    <s v="1,410%"/>
    <s v="13-01-01-DT"/>
    <s v="41-04-00"/>
    <s v="395442023"/>
    <s v="1956623"/>
    <s v="Cédula de Ciudadanía"/>
    <s v="80772371"/>
    <s v="EDWIN AVELLA LOPEZ"/>
    <s v="NIT"/>
    <s v="800197268"/>
    <x v="25"/>
  </r>
  <r>
    <x v="22"/>
    <s v="RETEFUENTE - RENTAS DE TRABAJO"/>
    <n v="395649623"/>
    <n v="39846"/>
    <x v="735"/>
    <n v="4238962"/>
    <s v="0,940%"/>
    <s v="13-01-01-DT"/>
    <s v="41-04-00"/>
    <s v="395649623"/>
    <s v="2002023"/>
    <s v="Cédula de Ciudadanía"/>
    <s v="1070964060"/>
    <s v="MIGUEL BUSTOS REYES"/>
    <s v="NIT"/>
    <s v="800197268"/>
    <x v="25"/>
  </r>
  <r>
    <x v="22"/>
    <s v="RETEFUENTE - RENTAS DE TRABAJO"/>
    <n v="395303123"/>
    <n v="37168"/>
    <x v="627"/>
    <n v="4223655"/>
    <s v="0,880%"/>
    <s v="13-01-01-DT"/>
    <s v="41-04-00"/>
    <s v="395303123"/>
    <s v="1997623"/>
    <s v="Cédula de Ciudadanía"/>
    <s v="41255193"/>
    <s v="DOLLY AMAYA GUERRERO"/>
    <s v="NIT"/>
    <s v="800197268"/>
    <x v="25"/>
  </r>
  <r>
    <x v="22"/>
    <s v="RETEFUENTE - RENTAS DE TRABAJO"/>
    <n v="395439123"/>
    <n v="301510"/>
    <x v="736"/>
    <n v="5614710"/>
    <s v="5,370%"/>
    <s v="13-01-01-DT"/>
    <s v="41-04-00"/>
    <s v="395439123"/>
    <s v="1925523"/>
    <s v="Cédula de Ciudadanía"/>
    <s v="86070939"/>
    <s v="JOHAN CADENA CLAVIJO"/>
    <s v="NIT"/>
    <s v="800197268"/>
    <x v="25"/>
  </r>
  <r>
    <x v="22"/>
    <s v="RETEFUENTE - RENTAS DE TRABAJO"/>
    <n v="395443323"/>
    <n v="61349"/>
    <x v="365"/>
    <n v="4350998"/>
    <s v="1,410%"/>
    <s v="13-01-01-DT"/>
    <s v="41-04-00"/>
    <s v="395443323"/>
    <s v="1958923"/>
    <s v="Cédula de Ciudadanía"/>
    <s v="52701406"/>
    <s v="JUANA BERNAL GARCIA"/>
    <s v="NIT"/>
    <s v="800197268"/>
    <x v="25"/>
  </r>
  <r>
    <x v="22"/>
    <s v="RETEFUENTE - RENTAS DE TRABAJO"/>
    <n v="395446623"/>
    <n v="204094"/>
    <x v="334"/>
    <n v="5102348"/>
    <s v="4,000%"/>
    <s v="13-01-01-DT"/>
    <s v="41-04-00"/>
    <s v="395446623"/>
    <s v="1981123"/>
    <s v="Cédula de Ciudadanía"/>
    <s v="1136886696"/>
    <s v="LINA PARRA MARTINEZ"/>
    <s v="NIT"/>
    <s v="800197268"/>
    <x v="25"/>
  </r>
  <r>
    <x v="31"/>
    <s v="RETE IVA - SERVICIOS GRAVADOS - RÉGIMEN COMÚN - HONORARIOS"/>
    <n v="397067123"/>
    <n v="168126"/>
    <x v="737"/>
    <n v="1120840"/>
    <s v="15,000%"/>
    <s v="13-01-01-DT"/>
    <s v="41-04-00"/>
    <s v="397067123"/>
    <s v="2013823"/>
    <s v="Cédula de Ciudadanía"/>
    <s v="1022410122"/>
    <s v="LAURA LAMPREA CARVAJAL"/>
    <s v="NIT"/>
    <s v="800197268"/>
    <x v="25"/>
  </r>
  <r>
    <x v="31"/>
    <s v="RETE IVA - SERVICIOS GRAVADOS - RÉGIMEN COMÚN - HONORARIOS"/>
    <n v="397067523"/>
    <n v="216078"/>
    <x v="738"/>
    <n v="1440519"/>
    <s v="15,000%"/>
    <s v="13-01-01-DT"/>
    <s v="41-04-00"/>
    <s v="397067523"/>
    <s v="2014223"/>
    <s v="Cédula de Ciudadanía"/>
    <s v="80018173"/>
    <s v="JORGE CAMARGO FRANCO"/>
    <s v="NIT"/>
    <s v="800197268"/>
    <x v="25"/>
  </r>
  <r>
    <x v="31"/>
    <s v="RETE IVA - SERVICIOS GRAVADOS - RÉGIMEN COMÚN - HONORARIOS"/>
    <n v="395457523"/>
    <n v="207267"/>
    <x v="739"/>
    <n v="1381780"/>
    <s v="15,000%"/>
    <s v="13-01-01-DT"/>
    <s v="41-04-00"/>
    <s v="395457523"/>
    <s v="2008323"/>
    <s v="Cédula de Ciudadanía"/>
    <s v="79646352"/>
    <s v="GABRIEL VILLA ACEVEDO"/>
    <s v="NIT"/>
    <s v="800197268"/>
    <x v="25"/>
  </r>
  <r>
    <x v="31"/>
    <s v="RETE IVA - SERVICIOS GRAVADOS - RÉGIMEN COMÚN - HONORARIOS"/>
    <n v="395457623"/>
    <n v="203195"/>
    <x v="740"/>
    <n v="1354631"/>
    <s v="15,000%"/>
    <s v="13-01-01-DT"/>
    <s v="41-04-00"/>
    <s v="395457623"/>
    <s v="2008423"/>
    <s v="Cédula de Ciudadanía"/>
    <s v="80082487"/>
    <s v="GUSTAVO RUEDA RODRIGUEZ"/>
    <s v="NIT"/>
    <s v="800197268"/>
    <x v="25"/>
  </r>
  <r>
    <x v="30"/>
    <s v="RETE IVA - SERVICIOS GRAVADOS - RÉGIMEN COMÚN - SERVICIOS"/>
    <n v="395295523"/>
    <n v="223360"/>
    <x v="384"/>
    <n v="1489065"/>
    <s v="15,000%"/>
    <s v="13-01-01-DT"/>
    <s v="41-04-00"/>
    <s v="395295523"/>
    <s v="1944723"/>
    <s v="Cédula de Ciudadanía"/>
    <s v="75104171"/>
    <s v="HERNAN RODRIGUEZ ERAZO"/>
    <s v="NIT"/>
    <s v="800197268"/>
    <x v="25"/>
  </r>
  <r>
    <x v="32"/>
    <s v="RETEIVA COMPRA DE BIENES GRAVADOS - RÉGIMEN COMÚN"/>
    <n v="396011023"/>
    <n v="218890"/>
    <x v="741"/>
    <n v="1459267.06"/>
    <s v="15,000%"/>
    <s v="13-01-01-DT"/>
    <s v="41-04-00"/>
    <s v="396011023"/>
    <s v="2013123"/>
    <s v="Cédula de Ciudadanía"/>
    <s v="80832980"/>
    <s v="RONALD RAMIREZ GRACIA"/>
    <s v="NIT"/>
    <s v="800197268"/>
    <x v="25"/>
  </r>
  <r>
    <x v="24"/>
    <s v="RETENCION ICA COMERCIAL SERVICIOS DEMÁS ACTIVIDADES DE SERVICIOS"/>
    <n v="395644123"/>
    <n v="26044"/>
    <x v="742"/>
    <n v="2696040"/>
    <s v="0,966%"/>
    <s v="13-01-01-DT"/>
    <s v="41-04-00"/>
    <s v="395644123"/>
    <s v="1988523"/>
    <s v="Cédula de Ciudadanía"/>
    <s v="52542640"/>
    <s v="DIANA MARTINEZ LOPEZ"/>
    <s v="NIT"/>
    <s v="899999061"/>
    <x v="71"/>
  </r>
  <r>
    <x v="24"/>
    <s v="RETENCION ICA COMERCIAL SERVICIOS DEMÁS ACTIVIDADES DE SERVICIOS"/>
    <n v="395516723"/>
    <n v="46494"/>
    <x v="743"/>
    <n v="6069670"/>
    <s v="0,766%"/>
    <s v="13-01-01-DT"/>
    <s v="41-04-00"/>
    <s v="395516723"/>
    <s v="1947623"/>
    <s v="Cédula de Ciudadanía"/>
    <s v="1014226491"/>
    <s v="JAVIER HUERTAS OROZCO"/>
    <s v="NIT"/>
    <s v="899999061"/>
    <x v="71"/>
  </r>
  <r>
    <x v="24"/>
    <s v="RETENCION ICA COMERCIAL SERVICIOS DEMÁS ACTIVIDADES DE SERVICIOS"/>
    <n v="395647423"/>
    <n v="32468"/>
    <x v="744"/>
    <n v="4238700"/>
    <s v="0,766%"/>
    <s v="13-01-01-DT"/>
    <s v="41-04-00"/>
    <s v="395647423"/>
    <s v="1995423"/>
    <s v="Cédula de Ciudadanía"/>
    <s v="1073818725"/>
    <s v="NEVIS HERNANDEZ ROMERO"/>
    <s v="NIT"/>
    <s v="899999061"/>
    <x v="71"/>
  </r>
  <r>
    <x v="24"/>
    <s v="RETENCION ICA COMERCIAL SERVICIOS DEMÁS ACTIVIDADES DE SERVICIOS"/>
    <n v="395438123"/>
    <n v="48690"/>
    <x v="745"/>
    <n v="6356340"/>
    <s v="0,766%"/>
    <s v="13-01-01-DT"/>
    <s v="41-04-00"/>
    <s v="395438123"/>
    <s v="1890723"/>
    <s v="Cédula de Ciudadanía"/>
    <s v="52179313"/>
    <s v="JOHANA GUZMAN CORTES"/>
    <s v="NIT"/>
    <s v="899999061"/>
    <x v="71"/>
  </r>
  <r>
    <x v="24"/>
    <s v="RETENCION ICA COMERCIAL SERVICIOS DEMÁS ACTIVIDADES DE SERVICIOS"/>
    <n v="395649523"/>
    <n v="63812"/>
    <x v="746"/>
    <n v="8330610"/>
    <s v="0,766%"/>
    <s v="13-01-01-DT"/>
    <s v="41-04-00"/>
    <s v="395649523"/>
    <s v="2001623"/>
    <s v="Cédula de Ciudadanía"/>
    <s v="80775145"/>
    <s v="HONOFRE CELIS HERNANDEZ"/>
    <s v="NIT"/>
    <s v="899999061"/>
    <x v="71"/>
  </r>
  <r>
    <x v="24"/>
    <s v="RETENCION ICA COMERCIAL SERVICIOS DEMÁS ACTIVIDADES DE SERVICIOS"/>
    <n v="395646223"/>
    <n v="60272"/>
    <x v="554"/>
    <n v="7868400"/>
    <s v="0,766%"/>
    <s v="13-01-01-DT"/>
    <s v="41-04-00"/>
    <s v="395646223"/>
    <s v="1993523"/>
    <s v="Cédula de Ciudadanía"/>
    <s v="53043247"/>
    <s v="CATALINA SOTELO GAVIRIA"/>
    <s v="NIT"/>
    <s v="899999061"/>
    <x v="71"/>
  </r>
  <r>
    <x v="24"/>
    <s v="RETENCION ICA COMERCIAL SERVICIOS DEMÁS ACTIVIDADES DE SERVICIOS"/>
    <n v="396036223"/>
    <n v="39565"/>
    <x v="747"/>
    <n v="5165080"/>
    <s v="0,766%"/>
    <s v="13-01-01-DT"/>
    <s v="41-04-00"/>
    <s v="396036223"/>
    <s v="2010023"/>
    <s v="Cédula de Ciudadanía"/>
    <s v="1124998967"/>
    <s v="ANGELA FLOREZ BAQUERO"/>
    <s v="NIT"/>
    <s v="899999061"/>
    <x v="71"/>
  </r>
  <r>
    <x v="24"/>
    <s v="RETENCION ICA COMERCIAL SERVICIOS DEMÁS ACTIVIDADES DE SERVICIOS"/>
    <n v="395522323"/>
    <n v="61877"/>
    <x v="748"/>
    <n v="8077990"/>
    <s v="0,766%"/>
    <s v="13-01-01-DT"/>
    <s v="41-04-00"/>
    <s v="395522323"/>
    <s v="1987523"/>
    <s v="Cédula de Ciudadanía"/>
    <s v="79691192"/>
    <s v="CRISTIAN CASTRO URREGO"/>
    <s v="NIT"/>
    <s v="899999061"/>
    <x v="71"/>
  </r>
  <r>
    <x v="24"/>
    <s v="RETENCION ICA COMERCIAL SERVICIOS DEMÁS ACTIVIDADES DE SERVICIOS"/>
    <n v="395646923"/>
    <n v="18308"/>
    <x v="319"/>
    <n v="2390040"/>
    <s v="0,766%"/>
    <s v="13-01-01-DT"/>
    <s v="41-04-00"/>
    <s v="395646923"/>
    <s v="1994723"/>
    <s v="Cédula de Ciudadanía"/>
    <s v="80505788"/>
    <s v="JAIME ACHICANOY MOSQUERA"/>
    <s v="NIT"/>
    <s v="899999061"/>
    <x v="71"/>
  </r>
  <r>
    <x v="24"/>
    <s v="RETENCION ICA COMERCIAL SERVICIOS DEMÁS ACTIVIDADES DE SERVICIOS"/>
    <n v="395516323"/>
    <n v="62019"/>
    <x v="749"/>
    <n v="6420180"/>
    <s v="0,966%"/>
    <s v="13-01-01-DT"/>
    <s v="41-04-00"/>
    <s v="395516323"/>
    <s v="1945823"/>
    <s v="Cédula de Ciudadanía"/>
    <s v="1015392548"/>
    <s v="JOHANNA POLANIA MARTINEZ"/>
    <s v="NIT"/>
    <s v="899999061"/>
    <x v="71"/>
  </r>
  <r>
    <x v="24"/>
    <s v="RETENCION ICA COMERCIAL SERVICIOS DEMÁS ACTIVIDADES DE SERVICIOS"/>
    <n v="395523923"/>
    <n v="43662"/>
    <x v="750"/>
    <n v="5700000"/>
    <s v="0,766%"/>
    <s v="13-01-01-DT"/>
    <s v="41-04-00"/>
    <s v="395523923"/>
    <s v="1997923"/>
    <s v="Cédula de Ciudadanía"/>
    <s v="1121938632"/>
    <s v="CRISTIAN ACOSTA LOPEZ"/>
    <s v="NIT"/>
    <s v="899999061"/>
    <x v="71"/>
  </r>
  <r>
    <x v="24"/>
    <s v="RETENCION ICA COMERCIAL SERVICIOS DEMÁS ACTIVIDADES DE SERVICIOS"/>
    <n v="395485023"/>
    <n v="27039"/>
    <x v="302"/>
    <n v="3529960"/>
    <s v="0,766%"/>
    <s v="13-01-01-DT"/>
    <s v="41-04-00"/>
    <s v="395485023"/>
    <s v="1938223"/>
    <s v="Cédula de Ciudadanía"/>
    <s v="1088279207"/>
    <s v="ANGEL MOSQUERA PEREA"/>
    <s v="NIT"/>
    <s v="899999061"/>
    <x v="71"/>
  </r>
  <r>
    <x v="24"/>
    <s v="RETENCION ICA COMERCIAL SERVICIOS DEMÁS ACTIVIDADES DE SERVICIOS"/>
    <n v="395639823"/>
    <n v="33359"/>
    <x v="386"/>
    <n v="4355010"/>
    <s v="0,766%"/>
    <s v="13-01-01-DT"/>
    <s v="41-04-00"/>
    <s v="395639823"/>
    <s v="1975623"/>
    <s v="Cédula de Ciudadanía"/>
    <s v="1015423156"/>
    <s v="FABIO MARTINEZ NUÑEZ"/>
    <s v="NIT"/>
    <s v="899999061"/>
    <x v="71"/>
  </r>
  <r>
    <x v="24"/>
    <s v="RETENCION ICA COMERCIAL SERVICIOS DEMÁS ACTIVIDADES DE SERVICIOS"/>
    <n v="395522623"/>
    <n v="69110"/>
    <x v="751"/>
    <n v="9022200"/>
    <s v="0,766%"/>
    <s v="13-01-01-DT"/>
    <s v="41-04-00"/>
    <s v="395522623"/>
    <s v="1988323"/>
    <s v="Cédula de Ciudadanía"/>
    <s v="18263295"/>
    <s v="FRANKLIN TORRES GUARIN"/>
    <s v="NIT"/>
    <s v="899999061"/>
    <x v="71"/>
  </r>
  <r>
    <x v="24"/>
    <s v="RETENCION ICA COMERCIAL SERVICIOS DEMÁS ACTIVIDADES DE SERVICIOS"/>
    <n v="395446323"/>
    <n v="48222"/>
    <x v="538"/>
    <n v="6295270"/>
    <s v="0,766%"/>
    <s v="13-01-01-DT"/>
    <s v="41-04-00"/>
    <s v="395446323"/>
    <s v="1980823"/>
    <s v="Cédula de Ciudadanía"/>
    <s v="1110592173"/>
    <s v="ANGELLY VEGA MOLANO"/>
    <s v="NIT"/>
    <s v="899999061"/>
    <x v="71"/>
  </r>
  <r>
    <x v="24"/>
    <s v="RETENCION ICA COMERCIAL SERVICIOS DEMÁS ACTIVIDADES DE SERVICIOS"/>
    <n v="395444023"/>
    <n v="37742"/>
    <x v="452"/>
    <n v="4927110"/>
    <s v="0,766%"/>
    <s v="13-01-01-DT"/>
    <s v="41-04-00"/>
    <s v="395444023"/>
    <s v="1960323"/>
    <s v="Cédula de Ciudadanía"/>
    <s v="1076819892"/>
    <s v="ANNY MURILLO LOZANO"/>
    <s v="NIT"/>
    <s v="899999061"/>
    <x v="71"/>
  </r>
  <r>
    <x v="24"/>
    <s v="RETENCION ICA COMERCIAL SERVICIOS DEMÁS ACTIVIDADES DE SERVICIOS"/>
    <n v="395299923"/>
    <n v="23167"/>
    <x v="752"/>
    <n v="3024410"/>
    <s v="0,766%"/>
    <s v="13-01-01-DT"/>
    <s v="41-04-00"/>
    <s v="395299923"/>
    <s v="1972223"/>
    <s v="Cédula de Ciudadanía"/>
    <s v="72243999"/>
    <s v="EDGAR BERMUDEZ DE AVILA"/>
    <s v="NIT"/>
    <s v="899999061"/>
    <x v="71"/>
  </r>
  <r>
    <x v="24"/>
    <s v="RETENCION ICA COMERCIAL SERVICIOS DEMÁS ACTIVIDADES DE SERVICIOS"/>
    <n v="395443423"/>
    <n v="63252"/>
    <x v="298"/>
    <n v="6547830"/>
    <s v="0,966%"/>
    <s v="13-01-01-DT"/>
    <s v="41-04-00"/>
    <s v="395443423"/>
    <s v="1959223"/>
    <s v="Cédula de Ciudadanía"/>
    <s v="1023870907"/>
    <s v="LORENA HERRERA SANCHEZ"/>
    <s v="NIT"/>
    <s v="899999061"/>
    <x v="71"/>
  </r>
  <r>
    <x v="24"/>
    <s v="RETENCION ICA COMERCIAL SERVICIOS DEMÁS ACTIVIDADES DE SERVICIOS"/>
    <n v="395297423"/>
    <n v="41419"/>
    <x v="306"/>
    <n v="4287720"/>
    <s v="0,966%"/>
    <s v="13-01-01-DT"/>
    <s v="41-04-00"/>
    <s v="395297423"/>
    <s v="1959923"/>
    <s v="Cédula de Ciudadanía"/>
    <s v="1015422320"/>
    <s v="MEYER RODRIGUEZ TIQUE"/>
    <s v="NIT"/>
    <s v="899999061"/>
    <x v="71"/>
  </r>
  <r>
    <x v="24"/>
    <s v="RETENCION ICA COMERCIAL SERVICIOS DEMÁS ACTIVIDADES DE SERVICIOS"/>
    <n v="395491123"/>
    <n v="38689"/>
    <x v="753"/>
    <n v="5050840"/>
    <s v="0,766%"/>
    <s v="13-01-01-DT"/>
    <s v="41-04-00"/>
    <s v="395491123"/>
    <s v="1960623"/>
    <s v="Cédula de Ciudadanía"/>
    <s v="79624761"/>
    <s v="DIEGO CORTES AGUIRRE"/>
    <s v="NIT"/>
    <s v="899999061"/>
    <x v="71"/>
  </r>
  <r>
    <x v="24"/>
    <s v="RETENCION ICA COMERCIAL SERVICIOS DEMÁS ACTIVIDADES DE SERVICIOS"/>
    <n v="395647923"/>
    <n v="68363"/>
    <x v="754"/>
    <n v="8924710"/>
    <s v="0,766%"/>
    <s v="13-01-01-DT"/>
    <s v="41-04-00"/>
    <s v="395647923"/>
    <s v="1999123"/>
    <s v="Cédula de Ciudadanía"/>
    <s v="71760377"/>
    <s v="ALEJANDRO QUICENO"/>
    <s v="NIT"/>
    <s v="899999061"/>
    <x v="71"/>
  </r>
  <r>
    <x v="24"/>
    <s v="RETENCION ICA COMERCIAL SERVICIOS DEMÁS ACTIVIDADES DE SERVICIOS"/>
    <n v="395764923"/>
    <n v="23259"/>
    <x v="755"/>
    <n v="2407740"/>
    <s v="0,966%"/>
    <s v="13-01-01-DT"/>
    <s v="41-04-00"/>
    <s v="395764923"/>
    <s v="2005723"/>
    <s v="Cédula de Ciudadanía"/>
    <s v="1010227189"/>
    <s v="LUZDARY VELOSA DIAZ"/>
    <s v="NIT"/>
    <s v="899999061"/>
    <x v="71"/>
  </r>
  <r>
    <x v="24"/>
    <s v="RETENCION ICA COMERCIAL SERVICIOS DEMÁS ACTIVIDADES DE SERVICIOS"/>
    <n v="395493423"/>
    <n v="24201"/>
    <x v="576"/>
    <n v="3159360"/>
    <s v="0,766%"/>
    <s v="13-01-01-DT"/>
    <s v="41-04-00"/>
    <s v="395493423"/>
    <s v="1976323"/>
    <s v="Cédula de Ciudadanía"/>
    <s v="1030552951"/>
    <s v="YULI CORTES ROMERO"/>
    <s v="NIT"/>
    <s v="899999061"/>
    <x v="71"/>
  </r>
  <r>
    <x v="24"/>
    <s v="RETENCION ICA COMERCIAL SERVICIOS DEMÁS ACTIVIDADES DE SERVICIOS"/>
    <n v="395302823"/>
    <n v="29025"/>
    <x v="426"/>
    <n v="3789200"/>
    <s v="0,766%"/>
    <s v="13-01-01-DT"/>
    <s v="41-04-00"/>
    <s v="395302823"/>
    <s v="1997323"/>
    <s v="Cédula de Ciudadanía"/>
    <s v="1020719955"/>
    <s v="LUZ QUIÑONEZ ASTAIZA"/>
    <s v="NIT"/>
    <s v="899999061"/>
    <x v="71"/>
  </r>
  <r>
    <x v="24"/>
    <s v="RETENCION ICA COMERCIAL SERVICIOS DEMÁS ACTIVIDADES DE SERVICIOS"/>
    <n v="395489423"/>
    <n v="47081"/>
    <x v="756"/>
    <n v="4873830"/>
    <s v="0,966%"/>
    <s v="13-01-01-DT"/>
    <s v="41-04-00"/>
    <s v="395489423"/>
    <s v="1952823"/>
    <s v="Cédula de Ciudadanía"/>
    <s v="1032453567"/>
    <s v="ESTEFANY ESPINOSA ESCOBAR"/>
    <s v="NIT"/>
    <s v="899999061"/>
    <x v="71"/>
  </r>
  <r>
    <x v="24"/>
    <s v="RETENCION ICA COMERCIAL SERVICIOS DEMÁS ACTIVIDADES DE SERVICIOS"/>
    <n v="395640123"/>
    <n v="60858"/>
    <x v="757"/>
    <n v="6300000"/>
    <s v="0,966%"/>
    <s v="13-01-01-DT"/>
    <s v="41-04-00"/>
    <s v="395640123"/>
    <s v="1979823"/>
    <s v="Cédula de Ciudadanía"/>
    <s v="53102560"/>
    <s v="JOHANA MARTINEZ OTALORA"/>
    <s v="NIT"/>
    <s v="899999061"/>
    <x v="71"/>
  </r>
  <r>
    <x v="24"/>
    <s v="RETENCION ICA COMERCIAL SERVICIOS DEMÁS ACTIVIDADES DE SERVICIOS"/>
    <n v="395487423"/>
    <n v="20406"/>
    <x v="758"/>
    <n v="2112440"/>
    <s v="0,966%"/>
    <s v="13-01-01-DT"/>
    <s v="41-04-00"/>
    <s v="395487423"/>
    <s v="1949023"/>
    <s v="Cédula de Ciudadanía"/>
    <s v="1022438347"/>
    <s v="TOMAS FONTECHA PRADO"/>
    <s v="NIT"/>
    <s v="899999061"/>
    <x v="71"/>
  </r>
  <r>
    <x v="24"/>
    <s v="RETENCION ICA COMERCIAL SERVICIOS DEMÁS ACTIVIDADES DE SERVICIOS"/>
    <n v="395441623"/>
    <n v="61402"/>
    <x v="759"/>
    <n v="6356340"/>
    <s v="0,966%"/>
    <s v="13-01-01-DT"/>
    <s v="41-04-00"/>
    <s v="395441623"/>
    <s v="1955423"/>
    <s v="Cédula de Ciudadanía"/>
    <s v="86087943"/>
    <s v="MILLER ALVARADO PARDO"/>
    <s v="NIT"/>
    <s v="899999061"/>
    <x v="71"/>
  </r>
  <r>
    <x v="24"/>
    <s v="RETENCION ICA COMERCIAL SERVICIOS DEMÁS ACTIVIDADES DE SERVICIOS"/>
    <n v="396666723"/>
    <n v="50087"/>
    <x v="760"/>
    <n v="5185020"/>
    <s v="0,966%"/>
    <s v="13-01-01-DT"/>
    <s v="41-04-00"/>
    <s v="396666723"/>
    <s v="2011023"/>
    <s v="Cédula de Ciudadanía"/>
    <s v="1031165906"/>
    <s v="CRISTIAN MORALES VARGAS"/>
    <s v="NIT"/>
    <s v="899999061"/>
    <x v="71"/>
  </r>
  <r>
    <x v="24"/>
    <s v="RETENCION ICA COMERCIAL SERVICIOS DEMÁS ACTIVIDADES DE SERVICIOS"/>
    <n v="395516223"/>
    <n v="47596"/>
    <x v="761"/>
    <n v="4927110"/>
    <s v="0,966%"/>
    <s v="13-01-01-DT"/>
    <s v="41-04-00"/>
    <s v="395516223"/>
    <s v="1943223"/>
    <s v="Cédula de Ciudadanía"/>
    <s v="1023868942"/>
    <s v="PAOLA CARVAJAL"/>
    <s v="NIT"/>
    <s v="899999061"/>
    <x v="71"/>
  </r>
  <r>
    <x v="24"/>
    <s v="RETENCION ICA COMERCIAL SERVICIOS DEMÁS ACTIVIDADES DE SERVICIOS"/>
    <n v="395485623"/>
    <n v="75962"/>
    <x v="762"/>
    <n v="7863570"/>
    <s v="0,966%"/>
    <s v="13-01-01-DT"/>
    <s v="41-04-00"/>
    <s v="395485623"/>
    <s v="1938823"/>
    <s v="Cédula de Ciudadanía"/>
    <s v="80211105"/>
    <s v="JOHAN ROJAS BARRIOS"/>
    <s v="NIT"/>
    <s v="899999061"/>
    <x v="71"/>
  </r>
  <r>
    <x v="24"/>
    <s v="RETENCION ICA COMERCIAL SERVICIOS DEMÁS ACTIVIDADES DE SERVICIOS"/>
    <n v="395516623"/>
    <n v="56930"/>
    <x v="763"/>
    <n v="7432160"/>
    <s v="0,766%"/>
    <s v="13-01-01-DT"/>
    <s v="41-04-00"/>
    <s v="395516623"/>
    <s v="1946023"/>
    <s v="Cédula de Ciudadanía"/>
    <s v="80843544"/>
    <s v="JUAN MARTINEZ MARTINEZ"/>
    <s v="NIT"/>
    <s v="899999061"/>
    <x v="71"/>
  </r>
  <r>
    <x v="24"/>
    <s v="RETENCION ICA COMERCIAL SERVICIOS DEMÁS ACTIVIDADES DE SERVICIOS"/>
    <n v="395489723"/>
    <n v="58471"/>
    <x v="764"/>
    <n v="7633230"/>
    <s v="0,766%"/>
    <s v="13-01-01-DT"/>
    <s v="41-04-00"/>
    <s v="395489723"/>
    <s v="1955223"/>
    <s v="Cédula de Ciudadanía"/>
    <s v="1015402406"/>
    <s v="HERMAN OCHOA CARDOZO"/>
    <s v="NIT"/>
    <s v="899999061"/>
    <x v="71"/>
  </r>
  <r>
    <x v="24"/>
    <s v="RETENCION ICA COMERCIAL SERVICIOS DEMÁS ACTIVIDADES DE SERVICIOS"/>
    <n v="395643223"/>
    <n v="51231"/>
    <x v="765"/>
    <n v="5303400"/>
    <s v="0,966%"/>
    <s v="13-01-01-DT"/>
    <s v="41-04-00"/>
    <s v="395643223"/>
    <s v="1986023"/>
    <s v="Cédula de Ciudadanía"/>
    <s v="1069759307"/>
    <s v="RAUL CLAVIJO MEJIA"/>
    <s v="NIT"/>
    <s v="899999061"/>
    <x v="71"/>
  </r>
  <r>
    <x v="24"/>
    <s v="RETENCION ICA COMERCIAL SERVICIOS DEMÁS ACTIVIDADES DE SERVICIOS"/>
    <n v="395645023"/>
    <n v="44333"/>
    <x v="444"/>
    <n v="5787630"/>
    <s v="0,766%"/>
    <s v="13-01-01-DT"/>
    <s v="41-04-00"/>
    <s v="395645023"/>
    <s v="1989323"/>
    <s v="Cédula de Ciudadanía"/>
    <s v="1026571141"/>
    <s v="ANGELA BOTERO SIERRA"/>
    <s v="NIT"/>
    <s v="899999061"/>
    <x v="71"/>
  </r>
  <r>
    <x v="24"/>
    <s v="RETENCION ICA COMERCIAL SERVICIOS DEMÁS ACTIVIDADES DE SERVICIOS"/>
    <n v="395499723"/>
    <n v="33219"/>
    <x v="766"/>
    <n v="3438780"/>
    <s v="0,966%"/>
    <s v="13-01-01-DT"/>
    <s v="41-04-00"/>
    <s v="395499723"/>
    <s v="1993023"/>
    <s v="Cédula de Ciudadanía"/>
    <s v="1069742190"/>
    <s v="KELLY GONZALEZ ORJUELA"/>
    <s v="NIT"/>
    <s v="899999061"/>
    <x v="71"/>
  </r>
  <r>
    <x v="24"/>
    <s v="RETENCION ICA COMERCIAL SERVICIOS DEMÁS ACTIVIDADES DE SERVICIOS"/>
    <n v="395445223"/>
    <n v="55909"/>
    <x v="572"/>
    <n v="5787630"/>
    <s v="0,966%"/>
    <s v="13-01-01-DT"/>
    <s v="41-04-00"/>
    <s v="395445223"/>
    <s v="1976023"/>
    <s v="Cédula de Ciudadanía"/>
    <s v="1015993481"/>
    <s v="TANIA ROJAS"/>
    <s v="NIT"/>
    <s v="899999061"/>
    <x v="71"/>
  </r>
  <r>
    <x v="24"/>
    <s v="RETENCION ICA COMERCIAL SERVICIOS DEMÁS ACTIVIDADES DE SERVICIOS"/>
    <n v="395298723"/>
    <n v="37742"/>
    <x v="452"/>
    <n v="4927110"/>
    <s v="0,766%"/>
    <s v="13-01-01-DT"/>
    <s v="41-04-00"/>
    <s v="395298723"/>
    <s v="1969823"/>
    <s v="Cédula de Ciudadanía"/>
    <s v="1062322421"/>
    <s v="CLAUDIA PEÑA VILLEGAS"/>
    <s v="NIT"/>
    <s v="899999061"/>
    <x v="71"/>
  </r>
  <r>
    <x v="24"/>
    <s v="RETENCION ICA COMERCIAL SERVICIOS DEMÁS ACTIVIDADES DE SERVICIOS"/>
    <n v="395521423"/>
    <n v="23112"/>
    <x v="307"/>
    <n v="3017210"/>
    <s v="0,766%"/>
    <s v="13-01-01-DT"/>
    <s v="41-04-00"/>
    <s v="395521423"/>
    <s v="1972723"/>
    <s v="Cédula de Ciudadanía"/>
    <s v="1072715671"/>
    <s v="DANNA CASTELLANOS MEDELLIN"/>
    <s v="NIT"/>
    <s v="899999061"/>
    <x v="71"/>
  </r>
  <r>
    <x v="24"/>
    <s v="RETENCION ICA COMERCIAL SERVICIOS DEMÁS ACTIVIDADES DE SERVICIOS"/>
    <n v="395299523"/>
    <n v="26543"/>
    <x v="767"/>
    <n v="3465190"/>
    <s v="0,766%"/>
    <s v="13-01-01-DT"/>
    <s v="41-04-00"/>
    <s v="395299523"/>
    <s v="1971523"/>
    <s v="Cédula de Ciudadanía"/>
    <s v="1012401080"/>
    <s v="JENIFER ARIAS ROA"/>
    <s v="NIT"/>
    <s v="899999061"/>
    <x v="71"/>
  </r>
  <r>
    <x v="24"/>
    <s v="RETENCION ICA COMERCIAL SERVICIOS DEMÁS ACTIVIDADES DE SERVICIOS"/>
    <n v="395486923"/>
    <n v="64990"/>
    <x v="465"/>
    <n v="8484270"/>
    <s v="0,766%"/>
    <s v="13-01-01-DT"/>
    <s v="41-04-00"/>
    <s v="395486923"/>
    <s v="1947723"/>
    <s v="Cédula de Ciudadanía"/>
    <s v="53069456"/>
    <s v="MARTHA MONTOYA ALCANTARA"/>
    <s v="NIT"/>
    <s v="899999061"/>
    <x v="71"/>
  </r>
  <r>
    <x v="24"/>
    <s v="RETENCION ICA COMERCIAL SERVICIOS DEMÁS ACTIVIDADES DE SERVICIOS"/>
    <n v="395454123"/>
    <n v="33501"/>
    <x v="435"/>
    <n v="4373460"/>
    <s v="0,766%"/>
    <s v="13-01-01-DT"/>
    <s v="41-04-00"/>
    <s v="395454123"/>
    <s v="1991623"/>
    <s v="Cédula de Ciudadanía"/>
    <s v="81717580"/>
    <s v="CARLOS PATARROYO VILLALBA"/>
    <s v="NIT"/>
    <s v="899999061"/>
    <x v="71"/>
  </r>
  <r>
    <x v="24"/>
    <s v="RETENCION ICA COMERCIAL SERVICIOS DEMÁS ACTIVIDADES DE SERVICIOS"/>
    <n v="395440123"/>
    <n v="54401"/>
    <x v="768"/>
    <n v="5631540"/>
    <s v="0,966%"/>
    <s v="13-01-01-DT"/>
    <s v="41-04-00"/>
    <s v="395440123"/>
    <s v="1937523"/>
    <s v="Cédula de Ciudadanía"/>
    <s v="1026278851"/>
    <s v="ANDRES GARCIA ALTAMAR"/>
    <s v="NIT"/>
    <s v="899999061"/>
    <x v="71"/>
  </r>
  <r>
    <x v="24"/>
    <s v="RETENCION ICA COMERCIAL SERVICIOS DEMÁS ACTIVIDADES DE SERVICIOS"/>
    <n v="395518023"/>
    <n v="42069"/>
    <x v="769"/>
    <n v="4355010"/>
    <s v="0,966%"/>
    <s v="13-01-01-DT"/>
    <s v="41-04-00"/>
    <s v="395518023"/>
    <s v="1952523"/>
    <s v="Cédula de Ciudadanía"/>
    <s v="1014236187"/>
    <s v="NATHALY TORRES HERRERA"/>
    <s v="NIT"/>
    <s v="899999061"/>
    <x v="71"/>
  </r>
  <r>
    <x v="24"/>
    <s v="RETENCION ICA COMERCIAL SERVICIOS DEMÁS ACTIVIDADES DE SERVICIOS"/>
    <n v="395497223"/>
    <n v="44438"/>
    <x v="447"/>
    <n v="5801330"/>
    <s v="0,766%"/>
    <s v="13-01-01-DT"/>
    <s v="41-04-00"/>
    <s v="395497223"/>
    <s v="1987123"/>
    <s v="Cédula de Ciudadanía"/>
    <s v="80255171"/>
    <s v="HEIDER TELLEZ RINCON"/>
    <s v="NIT"/>
    <s v="899999061"/>
    <x v="71"/>
  </r>
  <r>
    <x v="24"/>
    <s v="RETENCION ICA COMERCIAL SERVICIOS DEMÁS ACTIVIDADES DE SERVICIOS"/>
    <n v="395648023"/>
    <n v="71843"/>
    <x v="770"/>
    <n v="7437120"/>
    <s v="0,966%"/>
    <s v="13-01-01-DT"/>
    <s v="41-04-00"/>
    <s v="395648023"/>
    <s v="1999223"/>
    <s v="Cédula de Ciudadanía"/>
    <s v="52218486"/>
    <s v="SANDRA GALINDO PAEZ"/>
    <s v="NIT"/>
    <s v="899999061"/>
    <x v="71"/>
  </r>
  <r>
    <x v="24"/>
    <s v="RETENCION ICA COMERCIAL SERVICIOS DEMÁS ACTIVIDADES DE SERVICIOS"/>
    <n v="395517123"/>
    <n v="50780"/>
    <x v="320"/>
    <n v="6629190"/>
    <s v="0,766%"/>
    <s v="13-01-01-DT"/>
    <s v="41-04-00"/>
    <s v="395517123"/>
    <s v="1949523"/>
    <s v="Cédula de Ciudadanía"/>
    <s v="52170424"/>
    <s v="YOMAIRA RINCON RODRIGUEZ"/>
    <s v="NIT"/>
    <s v="899999061"/>
    <x v="71"/>
  </r>
  <r>
    <x v="24"/>
    <s v="RETENCION ICA COMERCIAL SERVICIOS DEMÁS ACTIVIDADES DE SERVICIOS"/>
    <n v="395518223"/>
    <n v="31718"/>
    <x v="771"/>
    <n v="4140690"/>
    <s v="0,766%"/>
    <s v="13-01-01-DT"/>
    <s v="41-04-00"/>
    <s v="395518223"/>
    <s v="1952923"/>
    <s v="Cédula de Ciudadanía"/>
    <s v="29233011"/>
    <s v="MAURY ANGULO ACEVEDO"/>
    <s v="NIT"/>
    <s v="899999061"/>
    <x v="71"/>
  </r>
  <r>
    <x v="24"/>
    <s v="RETENCION ICA COMERCIAL SERVICIOS DEMÁS ACTIVIDADES DE SERVICIOS"/>
    <n v="395636423"/>
    <n v="38689"/>
    <x v="753"/>
    <n v="5050840"/>
    <s v="0,766%"/>
    <s v="13-01-01-DT"/>
    <s v="41-04-00"/>
    <s v="395636423"/>
    <s v="1954923"/>
    <s v="Cédula de Ciudadanía"/>
    <s v="1078368938"/>
    <s v="ALEJANDRO ARIAS ALVAREZ"/>
    <s v="NIT"/>
    <s v="899999061"/>
    <x v="71"/>
  </r>
  <r>
    <x v="24"/>
    <s v="RETENCION ICA COMERCIAL SERVICIOS DEMÁS ACTIVIDADES DE SERVICIOS"/>
    <n v="397067523"/>
    <n v="65657"/>
    <x v="772"/>
    <n v="7581681"/>
    <s v="0,866%"/>
    <s v="13-01-01-DT"/>
    <s v="41-04-00"/>
    <s v="397067523"/>
    <s v="2014223"/>
    <s v="Cédula de Ciudadanía"/>
    <s v="80018173"/>
    <s v="JORGE CAMARGO FRANCO"/>
    <s v="NIT"/>
    <s v="899999061"/>
    <x v="71"/>
  </r>
  <r>
    <x v="24"/>
    <s v="RETENCION ICA COMERCIAL SERVICIOS DEMÁS ACTIVIDADES DE SERVICIOS"/>
    <n v="395645223"/>
    <n v="62028"/>
    <x v="420"/>
    <n v="8097620"/>
    <s v="0,766%"/>
    <s v="13-01-01-DT"/>
    <s v="41-04-00"/>
    <s v="395645223"/>
    <s v="1989723"/>
    <s v="Cédula de Ciudadanía"/>
    <s v="53012590"/>
    <s v="CLAUDIA CARRION SANCHEZ"/>
    <s v="NIT"/>
    <s v="899999061"/>
    <x v="71"/>
  </r>
  <r>
    <x v="24"/>
    <s v="RETENCION ICA COMERCIAL SERVICIOS DEMÁS ACTIVIDADES DE SERVICIOS"/>
    <n v="395440523"/>
    <n v="30102"/>
    <x v="773"/>
    <n v="3929800"/>
    <s v="0,766%"/>
    <s v="13-01-01-DT"/>
    <s v="41-04-00"/>
    <s v="395440523"/>
    <s v="1938523"/>
    <s v="Cédula de Ciudadanía"/>
    <s v="34326715"/>
    <s v="PAOLA GARCIA BASTIDAS"/>
    <s v="NIT"/>
    <s v="899999061"/>
    <x v="71"/>
  </r>
  <r>
    <x v="24"/>
    <s v="RETENCION ICA COMERCIAL SERVICIOS DEMÁS ACTIVIDADES DE SERVICIOS"/>
    <n v="396671923"/>
    <n v="68736"/>
    <x v="774"/>
    <n v="8973400"/>
    <s v="0,766%"/>
    <s v="13-01-01-DT"/>
    <s v="41-04-00"/>
    <s v="396671923"/>
    <s v="1994323"/>
    <s v="Cédula de Ciudadanía"/>
    <s v="1026283496"/>
    <s v="JENNY MORENO SOCHA"/>
    <s v="NIT"/>
    <s v="899999061"/>
    <x v="71"/>
  </r>
  <r>
    <x v="24"/>
    <s v="RETENCION ICA COMERCIAL SERVICIOS DEMÁS ACTIVIDADES DE SERVICIOS"/>
    <n v="397066423"/>
    <n v="30836"/>
    <x v="775"/>
    <n v="3192090"/>
    <s v="0,966%"/>
    <s v="13-01-01-DT"/>
    <s v="41-04-00"/>
    <s v="397066423"/>
    <s v="2007923"/>
    <s v="Cédula de Ciudadanía"/>
    <s v="1001218181"/>
    <s v="MARIA CORREA PEDRAZA"/>
    <s v="NIT"/>
    <s v="899999061"/>
    <x v="71"/>
  </r>
  <r>
    <x v="24"/>
    <s v="RETENCION ICA COMERCIAL SERVICIOS DEMÁS ACTIVIDADES DE SERVICIOS"/>
    <n v="395646623"/>
    <n v="34624"/>
    <x v="413"/>
    <n v="3584310"/>
    <s v="0,966%"/>
    <s v="13-01-01-DT"/>
    <s v="41-04-00"/>
    <s v="395646623"/>
    <s v="1994223"/>
    <s v="Cédula de Ciudadanía"/>
    <s v="80763160"/>
    <s v="MAURICIO VELASQUEZ GALLEGO"/>
    <s v="NIT"/>
    <s v="899999061"/>
    <x v="71"/>
  </r>
  <r>
    <x v="24"/>
    <s v="RETENCION ICA COMERCIAL SERVICIOS DEMÁS ACTIVIDADES DE SERVICIOS"/>
    <n v="395763923"/>
    <n v="74437"/>
    <x v="776"/>
    <n v="9717580"/>
    <s v="0,766%"/>
    <s v="13-01-01-DT"/>
    <s v="41-04-00"/>
    <s v="395763923"/>
    <s v="2001723"/>
    <s v="Cédula de Ciudadanía"/>
    <s v="30231789"/>
    <s v="JUDITH ARBELAEZ PEREZ"/>
    <s v="NIT"/>
    <s v="899999061"/>
    <x v="71"/>
  </r>
  <r>
    <x v="24"/>
    <s v="RETENCION ICA COMERCIAL SERVICIOS DEMÁS ACTIVIDADES DE SERVICIOS"/>
    <n v="395301423"/>
    <n v="2925"/>
    <x v="777"/>
    <n v="381866"/>
    <s v="0,766%"/>
    <s v="13-01-01-DT"/>
    <s v="41-04-00"/>
    <s v="395301423"/>
    <s v="1978423"/>
    <s v="Cédula de Ciudadanía"/>
    <s v="68292596"/>
    <s v="NEILA AGUIRRE QUENZA"/>
    <s v="NIT"/>
    <s v="899999061"/>
    <x v="71"/>
  </r>
  <r>
    <x v="24"/>
    <s v="RETENCION ICA COMERCIAL SERVICIOS DEMÁS ACTIVIDADES DE SERVICIOS"/>
    <n v="395488923"/>
    <n v="50156"/>
    <x v="303"/>
    <n v="6547830"/>
    <s v="0,766%"/>
    <s v="13-01-01-DT"/>
    <s v="41-04-00"/>
    <s v="395488923"/>
    <s v="1951423"/>
    <s v="Cédula de Ciudadanía"/>
    <s v="1022364779"/>
    <s v="YONADIS VERGARA CAMPO"/>
    <s v="NIT"/>
    <s v="899999061"/>
    <x v="71"/>
  </r>
  <r>
    <x v="24"/>
    <s v="RETENCION ICA COMERCIAL SERVICIOS DEMÁS ACTIVIDADES DE SERVICIOS"/>
    <n v="395483923"/>
    <n v="23088"/>
    <x v="299"/>
    <n v="2390040"/>
    <s v="0,966%"/>
    <s v="13-01-01-DT"/>
    <s v="41-04-00"/>
    <s v="395483923"/>
    <s v="1936323"/>
    <s v="Cédula de Ciudadanía"/>
    <s v="1022928188"/>
    <s v="YULI CETINA ARDILA"/>
    <s v="NIT"/>
    <s v="899999061"/>
    <x v="71"/>
  </r>
  <r>
    <x v="24"/>
    <s v="RETENCION ICA COMERCIAL SERVICIOS DEMÁS ACTIVIDADES DE SERVICIOS"/>
    <n v="395295723"/>
    <n v="26148"/>
    <x v="387"/>
    <n v="3413610"/>
    <s v="0,766%"/>
    <s v="13-01-01-DT"/>
    <s v="41-04-00"/>
    <s v="395295723"/>
    <s v="1946623"/>
    <s v="Cédula de Ciudadanía"/>
    <s v="1013668251"/>
    <s v="WILLIAM GOMEZ PERALES"/>
    <s v="NIT"/>
    <s v="899999061"/>
    <x v="71"/>
  </r>
  <r>
    <x v="24"/>
    <s v="RETENCION ICA COMERCIAL SERVICIOS DEMÁS ACTIVIDADES DE SERVICIOS"/>
    <n v="395499923"/>
    <n v="44438"/>
    <x v="447"/>
    <n v="5801330"/>
    <s v="0,766%"/>
    <s v="13-01-01-DT"/>
    <s v="41-04-00"/>
    <s v="395499923"/>
    <s v="1998123"/>
    <s v="Cédula de Ciudadanía"/>
    <s v="53178535"/>
    <s v="ALEJANDRA RODRIGUEZ CABRERA"/>
    <s v="NIT"/>
    <s v="899999061"/>
    <x v="71"/>
  </r>
  <r>
    <x v="24"/>
    <s v="RETENCION ICA COMERCIAL SERVICIOS DEMÁS ACTIVIDADES DE SERVICIOS"/>
    <n v="395640223"/>
    <n v="73510"/>
    <x v="778"/>
    <n v="9596580"/>
    <s v="0,766%"/>
    <s v="13-01-01-DT"/>
    <s v="41-04-00"/>
    <s v="395640223"/>
    <s v="1979923"/>
    <s v="Cédula de Ciudadanía"/>
    <s v="52371204"/>
    <s v="SANDRA ROJAS PINEDA"/>
    <s v="NIT"/>
    <s v="899999061"/>
    <x v="71"/>
  </r>
  <r>
    <x v="24"/>
    <s v="RETENCION ICA COMERCIAL SERVICIOS DEMÁS ACTIVIDADES DE SERVICIOS"/>
    <n v="395525423"/>
    <n v="29146"/>
    <x v="779"/>
    <n v="3017210"/>
    <s v="0,966%"/>
    <s v="13-01-01-DT"/>
    <s v="41-04-00"/>
    <s v="395525423"/>
    <s v="2000923"/>
    <s v="Cédula de Ciudadanía"/>
    <s v="52483455"/>
    <s v="NATALIA MEDINA BERNAL"/>
    <s v="NIT"/>
    <s v="899999061"/>
    <x v="71"/>
  </r>
  <r>
    <x v="24"/>
    <s v="RETENCION ICA COMERCIAL SERVICIOS DEMÁS ACTIVIDADES DE SERVICIOS"/>
    <n v="395441123"/>
    <n v="49895"/>
    <x v="780"/>
    <n v="5165080"/>
    <s v="0,966%"/>
    <s v="13-01-01-DT"/>
    <s v="41-04-00"/>
    <s v="395441123"/>
    <s v="1953923"/>
    <s v="Cédula de Ciudadanía"/>
    <s v="1016059853"/>
    <s v="LAURA CALA MEJIA"/>
    <s v="NIT"/>
    <s v="899999061"/>
    <x v="71"/>
  </r>
  <r>
    <x v="24"/>
    <s v="RETENCION ICA COMERCIAL SERVICIOS DEMÁS ACTIVIDADES DE SERVICIOS"/>
    <n v="395520923"/>
    <n v="31152"/>
    <x v="781"/>
    <n v="3224820"/>
    <s v="0,966%"/>
    <s v="13-01-01-DT"/>
    <s v="41-04-00"/>
    <s v="395520923"/>
    <s v="1963923"/>
    <s v="Cédula de Ciudadanía"/>
    <s v="11228076"/>
    <s v="CARLOS MOLINA MOLINA"/>
    <s v="NIT"/>
    <s v="899999061"/>
    <x v="71"/>
  </r>
  <r>
    <x v="24"/>
    <s v="RETENCION ICA COMERCIAL SERVICIOS DEMÁS ACTIVIDADES DE SERVICIOS"/>
    <n v="395764423"/>
    <n v="54401"/>
    <x v="768"/>
    <n v="5631540"/>
    <s v="0,966%"/>
    <s v="13-01-01-DT"/>
    <s v="41-04-00"/>
    <s v="395764423"/>
    <s v="2003123"/>
    <s v="Cédula de Ciudadanía"/>
    <s v="1020413636"/>
    <s v="ELVIS LEYES MOSQUERA"/>
    <s v="NIT"/>
    <s v="899999061"/>
    <x v="71"/>
  </r>
  <r>
    <x v="24"/>
    <s v="RETENCION ICA COMERCIAL SERVICIOS DEMÁS ACTIVIDADES DE SERVICIOS"/>
    <n v="395492423"/>
    <n v="51275"/>
    <x v="323"/>
    <n v="5308010"/>
    <s v="0,966%"/>
    <s v="13-01-01-DT"/>
    <s v="41-04-00"/>
    <s v="395492423"/>
    <s v="1970423"/>
    <s v="Cédula de Ciudadanía"/>
    <s v="1040750061"/>
    <s v="JORGE PEREA VALENCIA"/>
    <s v="NIT"/>
    <s v="899999061"/>
    <x v="71"/>
  </r>
  <r>
    <x v="24"/>
    <s v="RETENCION ICA COMERCIAL SERVICIOS DEMÁS ACTIVIDADES DE SERVICIOS"/>
    <n v="395519223"/>
    <n v="30519"/>
    <x v="442"/>
    <n v="3159360"/>
    <s v="0,966%"/>
    <s v="13-01-01-DT"/>
    <s v="41-04-00"/>
    <s v="395519223"/>
    <s v="1962023"/>
    <s v="Cédula de Ciudadanía"/>
    <s v="1026557762"/>
    <s v="MAYERLY GALINDO VILLAMIL"/>
    <s v="NIT"/>
    <s v="899999061"/>
    <x v="71"/>
  </r>
  <r>
    <x v="24"/>
    <s v="RETENCION ICA COMERCIAL SERVICIOS DEMÁS ACTIVIDADES DE SERVICIOS"/>
    <n v="396042723"/>
    <n v="42069"/>
    <x v="769"/>
    <n v="4355010"/>
    <s v="0,966%"/>
    <s v="13-01-01-DT"/>
    <s v="41-04-00"/>
    <s v="396042723"/>
    <s v="2007623"/>
    <s v="Cédula de Ciudadanía"/>
    <s v="1022381930"/>
    <s v="LUZ OYOLA RODRIGUEZ"/>
    <s v="NIT"/>
    <s v="899999061"/>
    <x v="71"/>
  </r>
  <r>
    <x v="24"/>
    <s v="RETENCION ICA COMERCIAL SERVICIOS DEMÁS ACTIVIDADES DE SERVICIOS"/>
    <n v="395516823"/>
    <n v="30519"/>
    <x v="442"/>
    <n v="3159360"/>
    <s v="0,966%"/>
    <s v="13-01-01-DT"/>
    <s v="41-04-00"/>
    <s v="395516823"/>
    <s v="1948123"/>
    <s v="Cédula de Ciudadanía"/>
    <s v="1014255253"/>
    <s v="LEIDY GOMEZ QUINTERO"/>
    <s v="NIT"/>
    <s v="899999061"/>
    <x v="71"/>
  </r>
  <r>
    <x v="24"/>
    <s v="RETENCION ICA COMERCIAL SERVICIOS DEMÁS ACTIVIDADES DE SERVICIOS"/>
    <n v="395488723"/>
    <n v="28681"/>
    <x v="406"/>
    <n v="2969040"/>
    <s v="0,966%"/>
    <s v="13-01-01-DT"/>
    <s v="41-04-00"/>
    <s v="395488723"/>
    <s v="1951223"/>
    <s v="Cédula de Ciudadanía"/>
    <s v="1014275190"/>
    <s v="LEIDY CASAS DUARTE"/>
    <s v="NIT"/>
    <s v="899999061"/>
    <x v="71"/>
  </r>
  <r>
    <x v="24"/>
    <s v="RETENCION ICA COMERCIAL SERVICIOS DEMÁS ACTIVIDADES DE SERVICIOS"/>
    <n v="395454623"/>
    <n v="45329"/>
    <x v="385"/>
    <n v="5917560"/>
    <s v="0,766%"/>
    <s v="13-01-01-DT"/>
    <s v="41-04-00"/>
    <s v="395454623"/>
    <s v="1992223"/>
    <s v="Cédula de Ciudadanía"/>
    <s v="80215477"/>
    <s v="NELSON SANDOVAL SANDOVAL"/>
    <s v="NIT"/>
    <s v="899999061"/>
    <x v="71"/>
  </r>
  <r>
    <x v="24"/>
    <s v="RETENCION ICA COMERCIAL SERVICIOS DEMÁS ACTIVIDADES DE SERVICIOS"/>
    <n v="395456623"/>
    <n v="39717"/>
    <x v="782"/>
    <n v="5185020"/>
    <s v="0,766%"/>
    <s v="13-01-01-DT"/>
    <s v="41-04-00"/>
    <s v="395456623"/>
    <s v="2004923"/>
    <s v="Cédula de Ciudadanía"/>
    <s v="1055227230"/>
    <s v="DIEGO RINCON BELTRAN"/>
    <s v="NIT"/>
    <s v="899999061"/>
    <x v="71"/>
  </r>
  <r>
    <x v="24"/>
    <s v="RETENCION ICA COMERCIAL SERVICIOS DEMÁS ACTIVIDADES DE SERVICIOS"/>
    <n v="395302023"/>
    <n v="32538"/>
    <x v="783"/>
    <n v="4715700"/>
    <s v="0,690%"/>
    <s v="13-01-01-DT"/>
    <s v="41-04-00"/>
    <s v="395302023"/>
    <s v="1996323"/>
    <s v="Cédula de Ciudadanía"/>
    <s v="74187459"/>
    <s v="JULIAN SIACHOQUE GRANADOS"/>
    <s v="NIT"/>
    <s v="899999061"/>
    <x v="71"/>
  </r>
  <r>
    <x v="24"/>
    <s v="RETENCION ICA COMERCIAL SERVICIOS DEMÁS ACTIVIDADES DE SERVICIOS"/>
    <n v="395452823"/>
    <n v="33705"/>
    <x v="784"/>
    <n v="3489120"/>
    <s v="0,966%"/>
    <s v="13-01-01-DT"/>
    <s v="41-04-00"/>
    <s v="395452823"/>
    <s v="1985023"/>
    <s v="Cédula de Ciudadanía"/>
    <s v="1014259301"/>
    <s v="ELKIN ALFONSO PRIETO"/>
    <s v="NIT"/>
    <s v="899999061"/>
    <x v="71"/>
  </r>
  <r>
    <x v="24"/>
    <s v="RETENCION ICA COMERCIAL SERVICIOS DEMÁS ACTIVIDADES DE SERVICIOS"/>
    <n v="395499323"/>
    <n v="23059"/>
    <x v="785"/>
    <n v="2387010"/>
    <s v="0,966%"/>
    <s v="13-01-01-DT"/>
    <s v="41-04-00"/>
    <s v="395499323"/>
    <s v="1992523"/>
    <s v="Cédula de Ciudadanía"/>
    <s v="1057466478"/>
    <s v="KAREN PLAZAS ARIAS"/>
    <s v="NIT"/>
    <s v="899999061"/>
    <x v="71"/>
  </r>
  <r>
    <x v="24"/>
    <s v="RETENCION ICA COMERCIAL SERVICIOS DEMÁS ACTIVIDADES DE SERVICIOS"/>
    <n v="395487323"/>
    <n v="34624"/>
    <x v="413"/>
    <n v="3584310"/>
    <s v="0,966%"/>
    <s v="13-01-01-DT"/>
    <s v="41-04-00"/>
    <s v="395487323"/>
    <s v="1948923"/>
    <s v="Cédula de Ciudadanía"/>
    <s v="1010209799"/>
    <s v="ANDREA PINEDA ROJAS"/>
    <s v="NIT"/>
    <s v="899999061"/>
    <x v="71"/>
  </r>
  <r>
    <x v="24"/>
    <s v="RETENCION ICA COMERCIAL SERVICIOS DEMÁS ACTIVIDADES DE SERVICIOS"/>
    <n v="395487623"/>
    <n v="20406"/>
    <x v="758"/>
    <n v="2112440"/>
    <s v="0,966%"/>
    <s v="13-01-01-DT"/>
    <s v="41-04-00"/>
    <s v="395487623"/>
    <s v="1949223"/>
    <s v="Cédula de Ciudadanía"/>
    <s v="1012428954"/>
    <s v="ANGIE CASTIBLANCO BEJARANO"/>
    <s v="NIT"/>
    <s v="899999061"/>
    <x v="71"/>
  </r>
  <r>
    <x v="24"/>
    <s v="RETENCION ICA COMERCIAL SERVICIOS DEMÁS ACTIVIDADES DE SERVICIOS"/>
    <n v="395454323"/>
    <n v="25548"/>
    <x v="786"/>
    <n v="3335196"/>
    <s v="0,766%"/>
    <s v="13-01-01-DT"/>
    <s v="41-04-00"/>
    <s v="395454323"/>
    <s v="1991823"/>
    <s v="Cédula de Ciudadanía"/>
    <s v="1018413431"/>
    <s v="TOMAS GUZMAN SANCHEZ"/>
    <s v="NIT"/>
    <s v="899999061"/>
    <x v="71"/>
  </r>
  <r>
    <x v="24"/>
    <s v="RETENCION ICA COMERCIAL SERVICIOS DEMÁS ACTIVIDADES DE SERVICIOS"/>
    <n v="395501023"/>
    <n v="50753"/>
    <x v="787"/>
    <n v="6625670"/>
    <s v="0,766%"/>
    <s v="13-01-01-DT"/>
    <s v="41-04-00"/>
    <s v="395501023"/>
    <s v="2003623"/>
    <s v="Cédula de Ciudadanía"/>
    <s v="79635184"/>
    <s v="MIGUEL CRUZ GONZALEZ"/>
    <s v="NIT"/>
    <s v="899999061"/>
    <x v="71"/>
  </r>
  <r>
    <x v="24"/>
    <s v="RETENCION ICA COMERCIAL SERVICIOS DEMÁS ACTIVIDADES DE SERVICIOS"/>
    <n v="395447423"/>
    <n v="23112"/>
    <x v="307"/>
    <n v="3017210"/>
    <s v="0,766%"/>
    <s v="13-01-01-DT"/>
    <s v="41-04-00"/>
    <s v="395447423"/>
    <s v="1982723"/>
    <s v="Cédula de Ciudadanía"/>
    <s v="1010235194"/>
    <s v="ANGIE BAUTISTA RAMIREZ"/>
    <s v="NIT"/>
    <s v="899999061"/>
    <x v="71"/>
  </r>
  <r>
    <x v="24"/>
    <s v="RETENCION ICA COMERCIAL SERVICIOS DEMÁS ACTIVIDADES DE SERVICIOS"/>
    <n v="395500223"/>
    <n v="56316"/>
    <x v="788"/>
    <n v="5829780"/>
    <s v="0,966%"/>
    <s v="13-01-01-DT"/>
    <s v="41-04-00"/>
    <s v="395500223"/>
    <s v="2002623"/>
    <s v="Cédula de Ciudadanía"/>
    <s v="1020763530"/>
    <s v="FERNANDO FORERO PINEDA"/>
    <s v="NIT"/>
    <s v="899999061"/>
    <x v="71"/>
  </r>
  <r>
    <x v="24"/>
    <s v="RETENCION ICA COMERCIAL SERVICIOS DEMÁS ACTIVIDADES DE SERVICIOS"/>
    <n v="395520523"/>
    <n v="18308"/>
    <x v="319"/>
    <n v="2390040"/>
    <s v="0,766%"/>
    <s v="13-01-01-DT"/>
    <s v="41-04-00"/>
    <s v="395520523"/>
    <s v="1963523"/>
    <s v="Cédula de Ciudadanía"/>
    <s v="52963822"/>
    <s v="VIVIANA ALVAREZ MARTINEZ"/>
    <s v="NIT"/>
    <s v="899999061"/>
    <x v="71"/>
  </r>
  <r>
    <x v="24"/>
    <s v="RETENCION ICA COMERCIAL SERVICIOS DEMÁS ACTIVIDADES DE SERVICIOS"/>
    <n v="395651123"/>
    <n v="50780"/>
    <x v="320"/>
    <n v="6629190"/>
    <s v="0,766%"/>
    <s v="13-01-01-DT"/>
    <s v="41-04-00"/>
    <s v="395651123"/>
    <s v="2006423"/>
    <s v="Cédula de Ciudadanía"/>
    <s v="1015409482"/>
    <s v="LUIS PINEDA RINCON"/>
    <s v="NIT"/>
    <s v="899999061"/>
    <x v="71"/>
  </r>
  <r>
    <x v="24"/>
    <s v="RETENCION ICA COMERCIAL SERVICIOS DEMÁS ACTIVIDADES DE SERVICIOS"/>
    <n v="395300923"/>
    <n v="37742"/>
    <x v="452"/>
    <n v="4927110"/>
    <s v="0,766%"/>
    <s v="13-01-01-DT"/>
    <s v="41-04-00"/>
    <s v="395300923"/>
    <s v="1973923"/>
    <s v="Cédula de Ciudadanía"/>
    <s v="52193787"/>
    <s v="CATHERINE CASTILLO RAMOS"/>
    <s v="NIT"/>
    <s v="899999061"/>
    <x v="71"/>
  </r>
  <r>
    <x v="24"/>
    <s v="RETENCION ICA COMERCIAL SERVICIOS DEMÁS ACTIVIDADES DE SERVICIOS"/>
    <n v="395491323"/>
    <n v="63252"/>
    <x v="298"/>
    <n v="6547830"/>
    <s v="0,966%"/>
    <s v="13-01-01-DT"/>
    <s v="41-04-00"/>
    <s v="395491323"/>
    <s v="1961123"/>
    <s v="Cédula de Ciudadanía"/>
    <s v="1018442259"/>
    <s v="CAROL GARZON SANABRIA"/>
    <s v="NIT"/>
    <s v="899999061"/>
    <x v="71"/>
  </r>
  <r>
    <x v="24"/>
    <s v="RETENCION ICA COMERCIAL SERVICIOS DEMÁS ACTIVIDADES DE SERVICIOS"/>
    <n v="395764223"/>
    <n v="16181"/>
    <x v="789"/>
    <n v="2112440"/>
    <s v="0,766%"/>
    <s v="13-01-01-DT"/>
    <s v="41-04-00"/>
    <s v="395764223"/>
    <s v="2002223"/>
    <s v="Cédula de Ciudadanía"/>
    <s v="1013641878"/>
    <s v="PILAR CORDOBA BOHORQUEZ"/>
    <s v="NIT"/>
    <s v="899999061"/>
    <x v="71"/>
  </r>
  <r>
    <x v="24"/>
    <s v="RETENCION ICA COMERCIAL SERVICIOS DEMÁS ACTIVIDADES DE SERVICIOS"/>
    <n v="395296223"/>
    <n v="50156"/>
    <x v="303"/>
    <n v="6547830"/>
    <s v="0,766%"/>
    <s v="13-01-01-DT"/>
    <s v="41-04-00"/>
    <s v="395296223"/>
    <s v="1948723"/>
    <s v="Cédula de Ciudadanía"/>
    <s v="1049645341"/>
    <s v="MARBELL GARCIA AVELLA"/>
    <s v="NIT"/>
    <s v="899999061"/>
    <x v="71"/>
  </r>
  <r>
    <x v="24"/>
    <s v="RETENCION ICA COMERCIAL SERVICIOS DEMÁS ACTIVIDADES DE SERVICIOS"/>
    <n v="395300523"/>
    <n v="37742"/>
    <x v="452"/>
    <n v="4927110"/>
    <s v="0,766%"/>
    <s v="13-01-01-DT"/>
    <s v="41-04-00"/>
    <s v="395300523"/>
    <s v="1973223"/>
    <s v="Cédula de Ciudadanía"/>
    <s v="1144074340"/>
    <s v="ANDRES MUÑOZ RAMIREZ"/>
    <s v="NIT"/>
    <s v="899999061"/>
    <x v="71"/>
  </r>
  <r>
    <x v="24"/>
    <s v="RETENCION ICA COMERCIAL SERVICIOS DEMÁS ACTIVIDADES DE SERVICIOS"/>
    <n v="395295823"/>
    <n v="29025"/>
    <x v="426"/>
    <n v="3789200"/>
    <s v="0,766%"/>
    <s v="13-01-01-DT"/>
    <s v="41-04-00"/>
    <s v="395295823"/>
    <s v="1946723"/>
    <s v="Cédula de Ciudadanía"/>
    <s v="53009625"/>
    <s v="SANDRA RODRIGUEZ JURADO"/>
    <s v="NIT"/>
    <s v="899999061"/>
    <x v="71"/>
  </r>
  <r>
    <x v="24"/>
    <s v="RETENCION ICA COMERCIAL SERVICIOS DEMÁS ACTIVIDADES DE SERVICIOS"/>
    <n v="397064723"/>
    <n v="24451"/>
    <x v="581"/>
    <n v="3192090"/>
    <s v="0,766%"/>
    <s v="13-01-01-DT"/>
    <s v="41-04-00"/>
    <s v="397064723"/>
    <s v="2007223"/>
    <s v="Cédula de Ciudadanía"/>
    <s v="85439324"/>
    <s v="MILTON PUERTA MARTINEZ"/>
    <s v="NIT"/>
    <s v="899999061"/>
    <x v="71"/>
  </r>
  <r>
    <x v="24"/>
    <s v="RETENCION ICA COMERCIAL SERVICIOS DEMÁS ACTIVIDADES DE SERVICIOS"/>
    <n v="395301623"/>
    <n v="72451"/>
    <x v="790"/>
    <n v="7500090"/>
    <s v="0,966%"/>
    <s v="13-01-01-DT"/>
    <s v="41-04-00"/>
    <s v="395301623"/>
    <s v="1995823"/>
    <s v="Cédula de Ciudadanía"/>
    <s v="1032467669"/>
    <s v="ANGIE SEGURA MODESTO"/>
    <s v="NIT"/>
    <s v="899999061"/>
    <x v="71"/>
  </r>
  <r>
    <x v="24"/>
    <s v="RETENCION ICA COMERCIAL SERVICIOS DEMÁS ACTIVIDADES DE SERVICIOS"/>
    <n v="395492023"/>
    <n v="44438"/>
    <x v="447"/>
    <n v="5801330"/>
    <s v="0,766%"/>
    <s v="13-01-01-DT"/>
    <s v="41-04-00"/>
    <s v="395492023"/>
    <s v="1970123"/>
    <s v="Cédula de Ciudadanía"/>
    <s v="45621259"/>
    <s v="LUZ VARGAS SOLER"/>
    <s v="NIT"/>
    <s v="899999061"/>
    <x v="71"/>
  </r>
  <r>
    <x v="24"/>
    <s v="RETENCION ICA COMERCIAL SERVICIOS DEMÁS ACTIVIDADES DE SERVICIOS"/>
    <n v="395299323"/>
    <n v="33501"/>
    <x v="435"/>
    <n v="4373460"/>
    <s v="0,766%"/>
    <s v="13-01-01-DT"/>
    <s v="41-04-00"/>
    <s v="395299323"/>
    <s v="1971323"/>
    <s v="Cédula de Ciudadanía"/>
    <s v="1015393715"/>
    <s v="MARIA ALEJANDRA SERRATO RUIZ"/>
    <s v="NIT"/>
    <s v="899999061"/>
    <x v="71"/>
  </r>
  <r>
    <x v="24"/>
    <s v="RETENCION ICA COMERCIAL SERVICIOS DEMÁS ACTIVIDADES DE SERVICIOS"/>
    <n v="395490223"/>
    <n v="71110"/>
    <x v="791"/>
    <n v="5152880"/>
    <s v="1,380%"/>
    <s v="13-01-01-DT"/>
    <s v="41-04-00"/>
    <s v="395490223"/>
    <s v="1958523"/>
    <s v="Cédula de Ciudadanía"/>
    <s v="1037641386"/>
    <s v="DAVID SERNA ESPAÑA"/>
    <s v="NIT"/>
    <s v="899999061"/>
    <x v="71"/>
  </r>
  <r>
    <x v="24"/>
    <s v="RETENCION ICA COMERCIAL SERVICIOS DEMÁS ACTIVIDADES DE SERVICIOS"/>
    <n v="395440623"/>
    <n v="35979"/>
    <x v="792"/>
    <n v="4697060"/>
    <s v="0,766%"/>
    <s v="13-01-01-DT"/>
    <s v="41-04-00"/>
    <s v="395440623"/>
    <s v="1943123"/>
    <s v="Cédula de Ciudadanía"/>
    <s v="1077969965"/>
    <s v="CINDY CARRILLO RAMOS"/>
    <s v="NIT"/>
    <s v="899999061"/>
    <x v="71"/>
  </r>
  <r>
    <x v="24"/>
    <s v="RETENCION ICA COMERCIAL SERVICIOS DEMÁS ACTIVIDADES DE SERVICIOS"/>
    <n v="395494523"/>
    <n v="35105"/>
    <x v="793"/>
    <n v="4582920"/>
    <s v="0,766%"/>
    <s v="13-01-01-DT"/>
    <s v="41-04-00"/>
    <s v="395494523"/>
    <s v="1977223"/>
    <s v="Cédula de Ciudadanía"/>
    <s v="9860323"/>
    <s v="RUBEN JIMENEZ GIRALDO"/>
    <s v="NIT"/>
    <s v="899999061"/>
    <x v="71"/>
  </r>
  <r>
    <x v="24"/>
    <s v="RETENCION ICA COMERCIAL SERVICIOS DEMÁS ACTIVIDADES DE SERVICIOS"/>
    <n v="395649723"/>
    <n v="23088"/>
    <x v="299"/>
    <n v="2390040"/>
    <s v="0,966%"/>
    <s v="13-01-01-DT"/>
    <s v="41-04-00"/>
    <s v="395649723"/>
    <s v="2002823"/>
    <s v="Cédula de Ciudadanía"/>
    <s v="1110476692"/>
    <s v="GERSON ROMERO RODRIGUEZ"/>
    <s v="NIT"/>
    <s v="899999061"/>
    <x v="71"/>
  </r>
  <r>
    <x v="24"/>
    <s v="RETENCION ICA COMERCIAL SERVICIOS DEMÁS ACTIVIDADES DE SERVICIOS"/>
    <n v="395456523"/>
    <n v="50156"/>
    <x v="303"/>
    <n v="6547830"/>
    <s v="0,766%"/>
    <s v="13-01-01-DT"/>
    <s v="41-04-00"/>
    <s v="395456523"/>
    <s v="2004023"/>
    <s v="Cédula de Ciudadanía"/>
    <s v="30387033"/>
    <s v="ADELINA MACHADO NAGLES"/>
    <s v="NIT"/>
    <s v="899999061"/>
    <x v="71"/>
  </r>
  <r>
    <x v="24"/>
    <s v="RETENCION ICA COMERCIAL SERVICIOS DEMÁS ACTIVIDADES DE SERVICIOS"/>
    <n v="395446723"/>
    <n v="32975"/>
    <x v="388"/>
    <n v="3413610"/>
    <s v="0,966%"/>
    <s v="13-01-01-DT"/>
    <s v="41-04-00"/>
    <s v="395446723"/>
    <s v="1981423"/>
    <s v="Cédula de Ciudadanía"/>
    <s v="21113723"/>
    <s v="AYDA PIÑEROS VELASQUEZ"/>
    <s v="NIT"/>
    <s v="899999061"/>
    <x v="71"/>
  </r>
  <r>
    <x v="24"/>
    <s v="RETENCION ICA COMERCIAL SERVICIOS DEMÁS ACTIVIDADES DE SERVICIOS"/>
    <n v="395442023"/>
    <n v="44438"/>
    <x v="447"/>
    <n v="5801330"/>
    <s v="0,766%"/>
    <s v="13-01-01-DT"/>
    <s v="41-04-00"/>
    <s v="395442023"/>
    <s v="1956623"/>
    <s v="Cédula de Ciudadanía"/>
    <s v="80772371"/>
    <s v="EDWIN AVELLA LOPEZ"/>
    <s v="NIT"/>
    <s v="899999061"/>
    <x v="71"/>
  </r>
  <r>
    <x v="24"/>
    <s v="RETENCION ICA COMERCIAL SERVICIOS DEMÁS ACTIVIDADES DE SERVICIOS"/>
    <n v="395487823"/>
    <n v="37341"/>
    <x v="794"/>
    <n v="3865560"/>
    <s v="0,966%"/>
    <s v="13-01-01-DT"/>
    <s v="41-04-00"/>
    <s v="395487823"/>
    <s v="1949923"/>
    <s v="Cédula de Ciudadanía"/>
    <s v="1032475994"/>
    <s v="VIVIANA HERNANDEZ MORENO"/>
    <s v="NIT"/>
    <s v="899999061"/>
    <x v="71"/>
  </r>
  <r>
    <x v="24"/>
    <s v="RETENCION ICA COMERCIAL SERVICIOS DEMÁS ACTIVIDADES DE SERVICIOS"/>
    <n v="395490523"/>
    <n v="29146"/>
    <x v="779"/>
    <n v="3017210"/>
    <s v="0,966%"/>
    <s v="13-01-01-DT"/>
    <s v="41-04-00"/>
    <s v="395490523"/>
    <s v="1958823"/>
    <s v="Cédula de Ciudadanía"/>
    <s v="1022434998"/>
    <s v="LUIS CALA COHECHA"/>
    <s v="NIT"/>
    <s v="899999061"/>
    <x v="71"/>
  </r>
  <r>
    <x v="24"/>
    <s v="RETENCION ICA COMERCIAL SERVICIOS DEMÁS ACTIVIDADES DE SERVICIOS"/>
    <n v="395490923"/>
    <n v="56041"/>
    <x v="573"/>
    <n v="5801330"/>
    <s v="0,966%"/>
    <s v="13-01-01-DT"/>
    <s v="41-04-00"/>
    <s v="395490923"/>
    <s v="1959123"/>
    <s v="Cédula de Ciudadanía"/>
    <s v="31657059"/>
    <s v="CATHERINE ALVAREZ VERA"/>
    <s v="NIT"/>
    <s v="899999061"/>
    <x v="71"/>
  </r>
  <r>
    <x v="24"/>
    <s v="RETENCION ICA COMERCIAL SERVICIOS DEMÁS ACTIVIDADES DE SERVICIOS"/>
    <n v="395303123"/>
    <n v="48769"/>
    <x v="795"/>
    <n v="5631540"/>
    <s v="0,866%"/>
    <s v="13-01-01-DT"/>
    <s v="41-04-00"/>
    <s v="395303123"/>
    <s v="1997623"/>
    <s v="Cédula de Ciudadanía"/>
    <s v="41255193"/>
    <s v="DOLLY AMAYA GUERRERO"/>
    <s v="NIT"/>
    <s v="899999061"/>
    <x v="71"/>
  </r>
  <r>
    <x v="24"/>
    <s v="RETENCION ICA COMERCIAL SERVICIOS DEMÁS ACTIVIDADES DE SERVICIOS"/>
    <n v="395300323"/>
    <n v="61527"/>
    <x v="796"/>
    <n v="8032309"/>
    <s v="0,766%"/>
    <s v="13-01-01-DT"/>
    <s v="41-04-00"/>
    <s v="395300323"/>
    <s v="1972823"/>
    <s v="Cédula de Ciudadanía"/>
    <s v="80073712"/>
    <s v="CAMILO ANTOLINEZ FLOREZ"/>
    <s v="NIT"/>
    <s v="899999061"/>
    <x v="71"/>
  </r>
  <r>
    <x v="24"/>
    <s v="RETENCION ICA COMERCIAL SERVICIOS DEMÁS ACTIVIDADES DE SERVICIOS"/>
    <n v="395645823"/>
    <n v="63252"/>
    <x v="298"/>
    <n v="6547830"/>
    <s v="0,966%"/>
    <s v="13-01-01-DT"/>
    <s v="41-04-00"/>
    <s v="395645823"/>
    <s v="1990723"/>
    <s v="Cédula de Ciudadanía"/>
    <s v="33745775"/>
    <s v="LEIDY OSORIO OSPINA"/>
    <s v="NIT"/>
    <s v="899999061"/>
    <x v="71"/>
  </r>
  <r>
    <x v="24"/>
    <s v="RETENCION ICA COMERCIAL SERVICIOS DEMÁS ACTIVIDADES DE SERVICIOS"/>
    <n v="395500023"/>
    <n v="25955"/>
    <x v="321"/>
    <n v="3388440"/>
    <s v="0,766%"/>
    <s v="13-01-01-DT"/>
    <s v="41-04-00"/>
    <s v="395500023"/>
    <s v="2002123"/>
    <s v="Cédula de Ciudadanía"/>
    <s v="79134328"/>
    <s v="NOEL SUESCUN CASAS"/>
    <s v="NIT"/>
    <s v="899999061"/>
    <x v="71"/>
  </r>
  <r>
    <x v="24"/>
    <s v="RETENCION ICA COMERCIAL SERVICIOS DEMÁS ACTIVIDADES DE SERVICIOS"/>
    <n v="395444523"/>
    <n v="26976"/>
    <x v="797"/>
    <n v="2792560"/>
    <s v="0,966%"/>
    <s v="13-01-01-DT"/>
    <s v="41-04-00"/>
    <s v="395444523"/>
    <s v="1960923"/>
    <s v="Cédula de Ciudadanía"/>
    <s v="5995044"/>
    <s v="ALEX MARROQUIN GUTIERREZ"/>
    <s v="NIT"/>
    <s v="899999061"/>
    <x v="71"/>
  </r>
  <r>
    <x v="24"/>
    <s v="RETENCION ICA COMERCIAL SERVICIOS DEMÁS ACTIVIDADES DE SERVICIOS"/>
    <n v="395521523"/>
    <n v="53270"/>
    <x v="798"/>
    <n v="5514537"/>
    <s v="0,966%"/>
    <s v="13-01-01-DT"/>
    <s v="41-04-00"/>
    <s v="395521523"/>
    <s v="1972923"/>
    <s v="Cédula de Ciudadanía"/>
    <s v="1085305931"/>
    <s v="LUIS CALVACHE DIAZ"/>
    <s v="NIT"/>
    <s v="899999061"/>
    <x v="71"/>
  </r>
  <r>
    <x v="24"/>
    <s v="RETENCION ICA COMERCIAL SERVICIOS DEMÁS ACTIVIDADES DE SERVICIOS"/>
    <n v="395520823"/>
    <n v="22941"/>
    <x v="389"/>
    <n v="2994940"/>
    <s v="0,766%"/>
    <s v="13-01-01-DT"/>
    <s v="41-04-00"/>
    <s v="395520823"/>
    <s v="1963823"/>
    <s v="Cédula de Ciudadanía"/>
    <s v="94496978"/>
    <s v="CARLOS CERON CASTILLO"/>
    <s v="NIT"/>
    <s v="899999061"/>
    <x v="71"/>
  </r>
  <r>
    <x v="24"/>
    <s v="RETENCION ICA COMERCIAL SERVICIOS DEMÁS ACTIVIDADES DE SERVICIOS"/>
    <n v="395645723"/>
    <n v="50156"/>
    <x v="303"/>
    <n v="6547830"/>
    <s v="0,766%"/>
    <s v="13-01-01-DT"/>
    <s v="41-04-00"/>
    <s v="395645723"/>
    <s v="1990623"/>
    <s v="Cédula de Ciudadanía"/>
    <s v="65763897"/>
    <s v="JANETH MONTOYA MORENO"/>
    <s v="NIT"/>
    <s v="899999061"/>
    <x v="71"/>
  </r>
  <r>
    <x v="24"/>
    <s v="RETENCION ICA COMERCIAL SERVICIOS DEMÁS ACTIVIDADES DE SERVICIOS"/>
    <n v="395609923"/>
    <n v="38598"/>
    <x v="565"/>
    <n v="5038840"/>
    <s v="0,766%"/>
    <s v="13-01-01-DT"/>
    <s v="41-04-00"/>
    <s v="395609923"/>
    <s v="1958623"/>
    <s v="Cédula de Ciudadanía"/>
    <s v="1031121035"/>
    <s v="ANDRES ORTIZ PEREZ"/>
    <s v="NIT"/>
    <s v="899999061"/>
    <x v="71"/>
  </r>
  <r>
    <x v="24"/>
    <s v="RETENCION ICA COMERCIAL SERVICIOS DEMÁS ACTIVIDADES DE SERVICIOS"/>
    <n v="395453423"/>
    <n v="54165"/>
    <x v="799"/>
    <n v="7071180"/>
    <s v="0,766%"/>
    <s v="13-01-01-DT"/>
    <s v="41-04-00"/>
    <s v="395453423"/>
    <s v="1988423"/>
    <s v="Cédula de Ciudadanía"/>
    <s v="52816778"/>
    <s v="INGRID FRIAS NAVAS"/>
    <s v="NIT"/>
    <s v="899999061"/>
    <x v="71"/>
  </r>
  <r>
    <x v="24"/>
    <s v="RETENCION ICA COMERCIAL SERVICIOS DEMÁS ACTIVIDADES DE SERVICIOS"/>
    <n v="395637423"/>
    <n v="57957"/>
    <x v="800"/>
    <n v="7566150"/>
    <s v="0,766%"/>
    <s v="13-01-01-DT"/>
    <s v="41-04-00"/>
    <s v="395637423"/>
    <s v="1956423"/>
    <s v="Cédula de Ciudadanía"/>
    <s v="79926035"/>
    <s v="OMAR DIAZ BARRETO"/>
    <s v="NIT"/>
    <s v="899999061"/>
    <x v="71"/>
  </r>
  <r>
    <x v="24"/>
    <s v="RETENCION ICA COMERCIAL SERVICIOS DEMÁS ACTIVIDADES DE SERVICIOS"/>
    <n v="395647723"/>
    <n v="23112"/>
    <x v="307"/>
    <n v="3017210"/>
    <s v="0,766%"/>
    <s v="13-01-01-DT"/>
    <s v="41-04-00"/>
    <s v="395647723"/>
    <s v="1998923"/>
    <s v="Cédula de Ciudadanía"/>
    <s v="1052413297"/>
    <s v="LAURA ALBARRACIN RINCON"/>
    <s v="NIT"/>
    <s v="899999061"/>
    <x v="71"/>
  </r>
  <r>
    <x v="24"/>
    <s v="RETENCION ICA COMERCIAL SERVICIOS DEMÁS ACTIVIDADES DE SERVICIOS"/>
    <n v="395299623"/>
    <n v="47357"/>
    <x v="454"/>
    <n v="6182420"/>
    <s v="0,766%"/>
    <s v="13-01-01-DT"/>
    <s v="41-04-00"/>
    <s v="395299623"/>
    <s v="1971723"/>
    <s v="Cédula de Ciudadanía"/>
    <s v="52884507"/>
    <s v="LUZ RINCON VARGAS"/>
    <s v="NIT"/>
    <s v="899999061"/>
    <x v="71"/>
  </r>
  <r>
    <x v="24"/>
    <s v="RETENCION ICA COMERCIAL SERVICIOS DEMÁS ACTIVIDADES DE SERVICIOS"/>
    <n v="395487223"/>
    <n v="31676"/>
    <x v="801"/>
    <n v="4135260"/>
    <s v="0,766%"/>
    <s v="13-01-01-DT"/>
    <s v="41-04-00"/>
    <s v="395487223"/>
    <s v="1948423"/>
    <s v="Cédula de Ciudadanía"/>
    <s v="1073160483"/>
    <s v="LEIDY MALDONADO GUARIN"/>
    <s v="NIT"/>
    <s v="899999061"/>
    <x v="71"/>
  </r>
  <r>
    <x v="24"/>
    <s v="RETENCION ICA COMERCIAL SERVICIOS DEMÁS ACTIVIDADES DE SERVICIOS"/>
    <n v="395454523"/>
    <n v="63252"/>
    <x v="298"/>
    <n v="6547830"/>
    <s v="0,966%"/>
    <s v="13-01-01-DT"/>
    <s v="41-04-00"/>
    <s v="395454523"/>
    <s v="1992123"/>
    <s v="Cédula de Ciudadanía"/>
    <s v="1030570164"/>
    <s v="ANDRES LOPEZ MUÑOZ"/>
    <s v="NIT"/>
    <s v="899999061"/>
    <x v="71"/>
  </r>
  <r>
    <x v="24"/>
    <s v="RETENCION ICA COMERCIAL SERVICIOS DEMÁS ACTIVIDADES DE SERVICIOS"/>
    <n v="397063523"/>
    <n v="12588"/>
    <x v="802"/>
    <n v="1303068"/>
    <s v="0,966%"/>
    <s v="13-01-01-DT"/>
    <s v="41-04-00"/>
    <s v="397063523"/>
    <s v="1991023"/>
    <s v="Cédula de Ciudadanía"/>
    <s v="1014262802"/>
    <s v="ANGGIE GUASCA"/>
    <s v="NIT"/>
    <s v="899999061"/>
    <x v="71"/>
  </r>
  <r>
    <x v="24"/>
    <s v="RETENCION ICA COMERCIAL SERVICIOS DEMÁS ACTIVIDADES DE SERVICIOS"/>
    <n v="395296123"/>
    <n v="32732"/>
    <x v="314"/>
    <n v="3388440"/>
    <s v="0,966%"/>
    <s v="13-01-01-DT"/>
    <s v="41-04-00"/>
    <s v="395296123"/>
    <s v="1947823"/>
    <s v="Cédula de Ciudadanía"/>
    <s v="79940074"/>
    <s v="FREDY ORTIZ ROJAS"/>
    <s v="NIT"/>
    <s v="899999061"/>
    <x v="71"/>
  </r>
  <r>
    <x v="24"/>
    <s v="RETENCION ICA COMERCIAL SERVICIOS DEMÁS ACTIVIDADES DE SERVICIOS"/>
    <n v="395517023"/>
    <n v="52280"/>
    <x v="803"/>
    <n v="6825000"/>
    <s v="0,766%"/>
    <s v="13-01-01-DT"/>
    <s v="41-04-00"/>
    <s v="395517023"/>
    <s v="1949423"/>
    <s v="Cédula de Ciudadanía"/>
    <s v="1090469173"/>
    <s v="MARIA CARVAJALINO CLAVIJO"/>
    <s v="NIT"/>
    <s v="899999061"/>
    <x v="71"/>
  </r>
  <r>
    <x v="24"/>
    <s v="RETENCION ICA COMERCIAL SERVICIOS DEMÁS ACTIVIDADES DE SERVICIOS"/>
    <n v="395495023"/>
    <n v="48222"/>
    <x v="538"/>
    <n v="6295270"/>
    <s v="0,766%"/>
    <s v="13-01-01-DT"/>
    <s v="41-04-00"/>
    <s v="395495023"/>
    <s v="1982823"/>
    <s v="Cédula de Ciudadanía"/>
    <s v="11955558"/>
    <s v="LUIS AGUIRRE RAMIREZ"/>
    <s v="NIT"/>
    <s v="899999061"/>
    <x v="71"/>
  </r>
  <r>
    <x v="24"/>
    <s v="RETENCION ICA COMERCIAL SERVICIOS DEMÁS ACTIVIDADES DE SERVICIOS"/>
    <n v="395457623"/>
    <n v="54613"/>
    <x v="804"/>
    <n v="7129639"/>
    <s v="0,766%"/>
    <s v="13-01-01-DT"/>
    <s v="41-04-00"/>
    <s v="395457623"/>
    <s v="2008423"/>
    <s v="Cédula de Ciudadanía"/>
    <s v="80082487"/>
    <s v="GUSTAVO RUEDA RODRIGUEZ"/>
    <s v="NIT"/>
    <s v="899999061"/>
    <x v="71"/>
  </r>
  <r>
    <x v="24"/>
    <s v="RETENCION ICA COMERCIAL SERVICIOS DEMÁS ACTIVIDADES DE SERVICIOS"/>
    <n v="395453323"/>
    <n v="43138"/>
    <x v="805"/>
    <n v="5631540"/>
    <s v="0,766%"/>
    <s v="13-01-01-DT"/>
    <s v="41-04-00"/>
    <s v="395453323"/>
    <s v="1986623"/>
    <s v="Cédula de Ciudadanía"/>
    <s v="1121870639"/>
    <s v="LINA ALOMIAS GONZALEZ"/>
    <s v="NIT"/>
    <s v="899999061"/>
    <x v="71"/>
  </r>
  <r>
    <x v="24"/>
    <s v="RETENCION ICA COMERCIAL SERVICIOS DEMÁS ACTIVIDADES DE SERVICIOS"/>
    <n v="395488423"/>
    <n v="49777"/>
    <x v="806"/>
    <n v="5152880"/>
    <s v="0,966%"/>
    <s v="13-01-01-DT"/>
    <s v="41-04-00"/>
    <s v="395488423"/>
    <s v="1950723"/>
    <s v="Cédula de Ciudadanía"/>
    <s v="1022935854"/>
    <s v="CHRISTIAN OLIVEROS VARGAS"/>
    <s v="NIT"/>
    <s v="899999061"/>
    <x v="71"/>
  </r>
  <r>
    <x v="24"/>
    <s v="RETENCION ICA COMERCIAL SERVICIOS DEMÁS ACTIVIDADES DE SERVICIOS"/>
    <n v="395496623"/>
    <n v="20078"/>
    <x v="807"/>
    <n v="2621090"/>
    <s v="0,766%"/>
    <s v="13-01-01-DT"/>
    <s v="41-04-00"/>
    <s v="395496623"/>
    <s v="1986723"/>
    <s v="Cédula de Ciudadanía"/>
    <s v="52580028"/>
    <s v="HELIA NIÑO MORENO"/>
    <s v="NIT"/>
    <s v="899999061"/>
    <x v="71"/>
  </r>
  <r>
    <x v="24"/>
    <s v="RETENCION ICA COMERCIAL SERVICIOS DEMÁS ACTIVIDADES DE SERVICIOS"/>
    <n v="397063323"/>
    <n v="87440"/>
    <x v="808"/>
    <n v="10097010"/>
    <s v="0,866%"/>
    <s v="13-01-01-DT"/>
    <s v="41-04-00"/>
    <s v="397063323"/>
    <s v="1986523"/>
    <s v="Cédula de Ciudadanía"/>
    <s v="52355132"/>
    <s v="DIANA VARGAS GONZALEZ"/>
    <s v="NIT"/>
    <s v="899999061"/>
    <x v="71"/>
  </r>
  <r>
    <x v="24"/>
    <s v="RETENCION ICA COMERCIAL SERVICIOS DEMÁS ACTIVIDADES DE SERVICIOS"/>
    <n v="395640523"/>
    <n v="57450"/>
    <x v="537"/>
    <n v="7500000"/>
    <s v="0,766%"/>
    <s v="13-01-01-DT"/>
    <s v="41-04-00"/>
    <s v="395640523"/>
    <s v="1981223"/>
    <s v="Cédula de Ciudadanía"/>
    <s v="1023861653"/>
    <s v="ALEJANDRO HERNANDEZ ECHEVERRY"/>
    <s v="NIT"/>
    <s v="899999061"/>
    <x v="71"/>
  </r>
  <r>
    <x v="24"/>
    <s v="RETENCION ICA COMERCIAL SERVICIOS DEMÁS ACTIVIDADES DE SERVICIOS"/>
    <n v="395455723"/>
    <n v="32732"/>
    <x v="314"/>
    <n v="3388440"/>
    <s v="0,966%"/>
    <s v="13-01-01-DT"/>
    <s v="41-04-00"/>
    <s v="395455723"/>
    <s v="1998223"/>
    <s v="Cédula de Ciudadanía"/>
    <s v="1016030650"/>
    <s v="OSCAR ZARABANDA BEJARANO"/>
    <s v="NIT"/>
    <s v="899999061"/>
    <x v="71"/>
  </r>
  <r>
    <x v="24"/>
    <s v="RETENCION ICA COMERCIAL SERVICIOS DEMÁS ACTIVIDADES DE SERVICIOS"/>
    <n v="395443723"/>
    <n v="10890"/>
    <x v="809"/>
    <n v="1421714"/>
    <s v="0,766%"/>
    <s v="13-01-01-DT"/>
    <s v="41-04-00"/>
    <s v="395443723"/>
    <s v="1960023"/>
    <s v="Cédula de Ciudadanía"/>
    <s v="1069747880"/>
    <s v="ANGELA PIRAGUA OSORIO"/>
    <s v="NIT"/>
    <s v="899999061"/>
    <x v="71"/>
  </r>
  <r>
    <x v="24"/>
    <s v="RETENCION ICA COMERCIAL SERVICIOS DEMÁS ACTIVIDADES DE SERVICIOS"/>
    <n v="395642223"/>
    <n v="23088"/>
    <x v="299"/>
    <n v="2390040"/>
    <s v="0,966%"/>
    <s v="13-01-01-DT"/>
    <s v="41-04-00"/>
    <s v="395642223"/>
    <s v="1984823"/>
    <s v="Cédula de Ciudadanía"/>
    <s v="1233495325"/>
    <s v="ANGIE ANGULO QUINONEZ"/>
    <s v="NIT"/>
    <s v="899999061"/>
    <x v="71"/>
  </r>
  <r>
    <x v="24"/>
    <s v="RETENCION ICA COMERCIAL SERVICIOS DEMÁS ACTIVIDADES DE SERVICIOS"/>
    <n v="395299823"/>
    <n v="23112"/>
    <x v="307"/>
    <n v="3017210"/>
    <s v="0,766%"/>
    <s v="13-01-01-DT"/>
    <s v="41-04-00"/>
    <s v="395299823"/>
    <s v="1972123"/>
    <s v="Cédula de Ciudadanía"/>
    <s v="1013652048"/>
    <s v="JOANNE BAQUERO AFANADOR"/>
    <s v="NIT"/>
    <s v="899999061"/>
    <x v="71"/>
  </r>
  <r>
    <x v="24"/>
    <s v="RETENCION ICA COMERCIAL SERVICIOS DEMÁS ACTIVIDADES DE SERVICIOS"/>
    <n v="395297723"/>
    <n v="56968"/>
    <x v="418"/>
    <n v="7437120"/>
    <s v="0,766%"/>
    <s v="13-01-01-DT"/>
    <s v="41-04-00"/>
    <s v="395297723"/>
    <s v="1968323"/>
    <s v="Cédula de Ciudadanía"/>
    <s v="25112287"/>
    <s v="LUZ GIRALDO CARDENAS"/>
    <s v="NIT"/>
    <s v="899999061"/>
    <x v="71"/>
  </r>
  <r>
    <x v="24"/>
    <s v="RETENCION ICA COMERCIAL SERVICIOS DEMÁS ACTIVIDADES DE SERVICIOS"/>
    <n v="395484323"/>
    <n v="26148"/>
    <x v="387"/>
    <n v="3413610"/>
    <s v="0,766%"/>
    <s v="13-01-01-DT"/>
    <s v="41-04-00"/>
    <s v="395484323"/>
    <s v="1937123"/>
    <s v="Cédula de Ciudadanía"/>
    <s v="1073670716"/>
    <s v="DIANA MENA ASPRILLA"/>
    <s v="NIT"/>
    <s v="899999061"/>
    <x v="71"/>
  </r>
  <r>
    <x v="24"/>
    <s v="RETENCION ICA COMERCIAL SERVICIOS DEMÁS ACTIVIDADES DE SERVICIOS"/>
    <n v="397066523"/>
    <n v="47395"/>
    <x v="459"/>
    <n v="6187290"/>
    <s v="0,766%"/>
    <s v="13-01-01-DT"/>
    <s v="41-04-00"/>
    <s v="397066523"/>
    <s v="2008123"/>
    <s v="Cédula de Ciudadanía"/>
    <s v="1077420503"/>
    <s v="LEONARDO ROSERO CORDOBA"/>
    <s v="NIT"/>
    <s v="899999061"/>
    <x v="71"/>
  </r>
  <r>
    <x v="24"/>
    <s v="RETENCION ICA COMERCIAL SERVICIOS DEMÁS ACTIVIDADES DE SERVICIOS"/>
    <n v="395438623"/>
    <n v="29610"/>
    <x v="417"/>
    <n v="3865560"/>
    <s v="0,766%"/>
    <s v="13-01-01-DT"/>
    <s v="41-04-00"/>
    <s v="395438623"/>
    <s v="1908823"/>
    <s v="Cédula de Ciudadanía"/>
    <s v="1075228796"/>
    <s v="LINA POLANIA BARREIRO"/>
    <s v="NIT"/>
    <s v="899999061"/>
    <x v="71"/>
  </r>
  <r>
    <x v="24"/>
    <s v="RETENCION ICA COMERCIAL SERVICIOS DEMÁS ACTIVIDADES DE SERVICIOS"/>
    <n v="395486623"/>
    <n v="22941"/>
    <x v="389"/>
    <n v="2994940"/>
    <s v="0,766%"/>
    <s v="13-01-01-DT"/>
    <s v="41-04-00"/>
    <s v="395486623"/>
    <s v="1946523"/>
    <s v="Cédula de Ciudadanía"/>
    <s v="1023963909"/>
    <s v="LEIDY HERNANDEZ VALBUENA"/>
    <s v="NIT"/>
    <s v="899999061"/>
    <x v="71"/>
  </r>
  <r>
    <x v="24"/>
    <s v="RETENCION ICA COMERCIAL SERVICIOS DEMÁS ACTIVIDADES DE SERVICIOS"/>
    <n v="395497623"/>
    <n v="54401"/>
    <x v="768"/>
    <n v="5631540"/>
    <s v="0,966%"/>
    <s v="13-01-01-DT"/>
    <s v="41-04-00"/>
    <s v="395497623"/>
    <s v="1987323"/>
    <s v="Cédula de Ciudadanía"/>
    <s v="1037640622"/>
    <s v="LAURA OSPINA HERRERA"/>
    <s v="NIT"/>
    <s v="899999061"/>
    <x v="71"/>
  </r>
  <r>
    <x v="24"/>
    <s v="RETENCION ICA COMERCIAL SERVICIOS DEMÁS ACTIVIDADES DE SERVICIOS"/>
    <n v="395489823"/>
    <n v="22743"/>
    <x v="810"/>
    <n v="2969040"/>
    <s v="0,766%"/>
    <s v="13-01-01-DT"/>
    <s v="41-04-00"/>
    <s v="395489823"/>
    <s v="1958023"/>
    <s v="Cédula de Ciudadanía"/>
    <s v="1018461511"/>
    <s v="NICOLAS RODRIGUEZ MEDINA"/>
    <s v="NIT"/>
    <s v="899999061"/>
    <x v="71"/>
  </r>
  <r>
    <x v="24"/>
    <s v="RETENCION ICA COMERCIAL SERVICIOS DEMÁS ACTIVIDADES DE SERVICIOS"/>
    <n v="397067123"/>
    <n v="39940"/>
    <x v="811"/>
    <n v="5214160"/>
    <s v="0,766%"/>
    <s v="13-01-01-DT"/>
    <s v="41-04-00"/>
    <s v="397067123"/>
    <s v="2013823"/>
    <s v="Cédula de Ciudadanía"/>
    <s v="1022410122"/>
    <s v="LAURA LAMPREA CARVAJAL"/>
    <s v="NIT"/>
    <s v="899999061"/>
    <x v="71"/>
  </r>
  <r>
    <x v="24"/>
    <s v="RETENCION ICA COMERCIAL SERVICIOS DEMÁS ACTIVIDADES DE SERVICIOS"/>
    <n v="395638023"/>
    <n v="16362"/>
    <x v="812"/>
    <n v="2136000"/>
    <s v="0,766%"/>
    <s v="13-01-01-DT"/>
    <s v="41-04-00"/>
    <s v="395638023"/>
    <s v="1959523"/>
    <s v="Cédula de Ciudadanía"/>
    <s v="1090470845"/>
    <s v="JESUS CONTRERAS FERNANDEZ"/>
    <s v="NIT"/>
    <s v="899999061"/>
    <x v="71"/>
  </r>
  <r>
    <x v="24"/>
    <s v="RETENCION ICA COMERCIAL SERVICIOS DEMÁS ACTIVIDADES DE SERVICIOS"/>
    <n v="395519423"/>
    <n v="74546"/>
    <x v="813"/>
    <n v="9731800"/>
    <s v="0,766%"/>
    <s v="13-01-01-DT"/>
    <s v="41-04-00"/>
    <s v="395519423"/>
    <s v="1962223"/>
    <s v="Cédula de Ciudadanía"/>
    <s v="53052473"/>
    <s v="ADRIANA LÓPEZ QUINTERO"/>
    <s v="NIT"/>
    <s v="899999061"/>
    <x v="71"/>
  </r>
  <r>
    <x v="24"/>
    <s v="RETENCION ICA COMERCIAL SERVICIOS DEMÁS ACTIVIDADES DE SERVICIOS"/>
    <n v="396601923"/>
    <n v="45927"/>
    <x v="814"/>
    <n v="5303400"/>
    <s v="0,866%"/>
    <s v="13-01-01-DT"/>
    <s v="41-04-00"/>
    <s v="396601923"/>
    <s v="2012723"/>
    <s v="Cédula de Ciudadanía"/>
    <s v="80779060"/>
    <s v="JULIAN FLOREZ SALDARRIAGA"/>
    <s v="NIT"/>
    <s v="899999061"/>
    <x v="71"/>
  </r>
  <r>
    <x v="24"/>
    <s v="RETENCION ICA COMERCIAL SERVICIOS DEMÁS ACTIVIDADES DE SERVICIOS"/>
    <n v="395646323"/>
    <n v="24481"/>
    <x v="815"/>
    <n v="2534220"/>
    <s v="0,966%"/>
    <s v="13-01-01-DT"/>
    <s v="41-04-00"/>
    <s v="395646323"/>
    <s v="1993723"/>
    <s v="Cédula de Ciudadanía"/>
    <s v="52856163"/>
    <s v="MAGDA GARCIA BERNAL"/>
    <s v="NIT"/>
    <s v="899999061"/>
    <x v="71"/>
  </r>
  <r>
    <x v="24"/>
    <s v="RETENCION ICA COMERCIAL SERVICIOS DEMÁS ACTIVIDADES DE SERVICIOS"/>
    <n v="395651423"/>
    <n v="44438"/>
    <x v="447"/>
    <n v="5801330"/>
    <s v="0,766%"/>
    <s v="13-01-01-DT"/>
    <s v="41-04-00"/>
    <s v="395651423"/>
    <s v="2006723"/>
    <s v="Cédula de Ciudadanía"/>
    <s v="1073607380"/>
    <s v="LAURA PEREIRA PENAGOS"/>
    <s v="NIT"/>
    <s v="899999061"/>
    <x v="71"/>
  </r>
  <r>
    <x v="24"/>
    <s v="RETENCION ICA COMERCIAL SERVICIOS DEMÁS ACTIVIDADES DE SERVICIOS"/>
    <n v="395646023"/>
    <n v="52710"/>
    <x v="816"/>
    <n v="5456525"/>
    <s v="0,966%"/>
    <s v="13-01-01-DT"/>
    <s v="41-04-00"/>
    <s v="395646023"/>
    <s v="1990923"/>
    <s v="Cédula de Ciudadanía"/>
    <s v="52712354"/>
    <s v="LINA MUÑOZ CLAROS"/>
    <s v="NIT"/>
    <s v="899999061"/>
    <x v="71"/>
  </r>
  <r>
    <x v="24"/>
    <s v="RETENCION ICA COMERCIAL SERVICIOS DEMÁS ACTIVIDADES DE SERVICIOS"/>
    <n v="395484523"/>
    <n v="29146"/>
    <x v="779"/>
    <n v="3017210"/>
    <s v="0,966%"/>
    <s v="13-01-01-DT"/>
    <s v="41-04-00"/>
    <s v="395484523"/>
    <s v="1937323"/>
    <s v="Cédula de Ciudadanía"/>
    <s v="1026558017"/>
    <s v="ALEXANDRA CORTES IBARGUEN"/>
    <s v="NIT"/>
    <s v="899999061"/>
    <x v="71"/>
  </r>
  <r>
    <x v="24"/>
    <s v="RETENCION ICA COMERCIAL SERVICIOS DEMÁS ACTIVIDADES DE SERVICIOS"/>
    <n v="395303023"/>
    <n v="49694"/>
    <x v="817"/>
    <n v="5144300"/>
    <s v="0,966%"/>
    <s v="13-01-01-DT"/>
    <s v="41-04-00"/>
    <s v="395303023"/>
    <s v="1997523"/>
    <s v="Cédula de Ciudadanía"/>
    <s v="80018615"/>
    <s v="MANUEL DIAZ PINTO"/>
    <s v="NIT"/>
    <s v="899999061"/>
    <x v="71"/>
  </r>
  <r>
    <x v="24"/>
    <s v="RETENCION ICA COMERCIAL SERVICIOS DEMÁS ACTIVIDADES DE SERVICIOS"/>
    <n v="395446023"/>
    <n v="73059"/>
    <x v="818"/>
    <n v="7563060"/>
    <s v="0,966%"/>
    <s v="13-01-01-DT"/>
    <s v="41-04-00"/>
    <s v="395446023"/>
    <s v="1980523"/>
    <s v="Cédula de Ciudadanía"/>
    <s v="1151939658"/>
    <s v="DIANA LARA RIVAS"/>
    <s v="NIT"/>
    <s v="899999061"/>
    <x v="71"/>
  </r>
  <r>
    <x v="24"/>
    <s v="RETENCION ICA COMERCIAL SERVICIOS DEMÁS ACTIVIDADES DE SERVICIOS"/>
    <n v="395302223"/>
    <n v="28931"/>
    <x v="819"/>
    <n v="2994940"/>
    <s v="0,966%"/>
    <s v="13-01-01-DT"/>
    <s v="41-04-00"/>
    <s v="395302223"/>
    <s v="1996523"/>
    <s v="Cédula de Ciudadanía"/>
    <s v="1073156285"/>
    <s v="AIDALY MORA BAQUERO"/>
    <s v="NIT"/>
    <s v="899999061"/>
    <x v="71"/>
  </r>
  <r>
    <x v="24"/>
    <s v="RETENCION ICA COMERCIAL SERVICIOS DEMÁS ACTIVIDADES DE SERVICIOS"/>
    <n v="395644023"/>
    <n v="39935"/>
    <x v="820"/>
    <n v="5787630"/>
    <s v="0,690%"/>
    <s v="13-01-01-DT"/>
    <s v="41-04-00"/>
    <s v="395644023"/>
    <s v="1988223"/>
    <s v="Cédula de Ciudadanía"/>
    <s v="1121878274"/>
    <s v="ANGELA ROJAS CONTRERAS"/>
    <s v="NIT"/>
    <s v="899999061"/>
    <x v="71"/>
  </r>
  <r>
    <x v="24"/>
    <s v="RETENCION ICA COMERCIAL SERVICIOS DEMÁS ACTIVIDADES DE SERVICIOS"/>
    <n v="395521323"/>
    <n v="47395"/>
    <x v="459"/>
    <n v="6187290"/>
    <s v="0,766%"/>
    <s v="13-01-01-DT"/>
    <s v="41-04-00"/>
    <s v="395521323"/>
    <s v="1972423"/>
    <s v="Cédula de Ciudadanía"/>
    <s v="1014192483"/>
    <s v="CINDY ESPEJO DIAZ"/>
    <s v="NIT"/>
    <s v="899999061"/>
    <x v="71"/>
  </r>
  <r>
    <x v="24"/>
    <s v="RETENCION ICA COMERCIAL SERVICIOS DEMÁS ACTIVIDADES DE SERVICIOS"/>
    <n v="395490723"/>
    <n v="52900"/>
    <x v="821"/>
    <n v="5476140"/>
    <s v="0,966%"/>
    <s v="13-01-01-DT"/>
    <s v="41-04-00"/>
    <s v="395490723"/>
    <s v="1959023"/>
    <s v="Cédula de Ciudadanía"/>
    <s v="1032363612"/>
    <s v="LUISA CASTRO TAMARA"/>
    <s v="NIT"/>
    <s v="899999061"/>
    <x v="71"/>
  </r>
  <r>
    <x v="24"/>
    <s v="RETENCION ICA COMERCIAL SERVICIOS DEMÁS ACTIVIDADES DE SERVICIOS"/>
    <n v="395493923"/>
    <n v="45329"/>
    <x v="385"/>
    <n v="5917560"/>
    <s v="0,766%"/>
    <s v="13-01-01-DT"/>
    <s v="41-04-00"/>
    <s v="395493923"/>
    <s v="1976823"/>
    <s v="Cédula de Ciudadanía"/>
    <s v="53075589"/>
    <s v="NATHALIE BELTRAN ZAMORA"/>
    <s v="NIT"/>
    <s v="899999061"/>
    <x v="71"/>
  </r>
  <r>
    <x v="24"/>
    <s v="RETENCION ICA COMERCIAL SERVICIOS DEMÁS ACTIVIDADES DE SERVICIOS"/>
    <n v="395516123"/>
    <n v="12625"/>
    <x v="822"/>
    <n v="1648224"/>
    <s v="0,766%"/>
    <s v="13-01-01-DT"/>
    <s v="41-04-00"/>
    <s v="395516123"/>
    <s v="1919123"/>
    <s v="Cédula de Ciudadanía"/>
    <s v="31600861"/>
    <s v="NATALI MOSQUERA ASPRILLA"/>
    <s v="NIT"/>
    <s v="899999061"/>
    <x v="71"/>
  </r>
  <r>
    <x v="24"/>
    <s v="RETENCION ICA COMERCIAL SERVICIOS DEMÁS ACTIVIDADES DE SERVICIOS"/>
    <n v="395650223"/>
    <n v="14056"/>
    <x v="823"/>
    <n v="1835000"/>
    <s v="0,766%"/>
    <s v="13-01-01-DT"/>
    <s v="41-04-00"/>
    <s v="395650223"/>
    <s v="2004323"/>
    <s v="Cédula de Ciudadanía"/>
    <s v="46453081"/>
    <s v="SANDRA CEPEDA GOMEZ"/>
    <s v="NIT"/>
    <s v="899999061"/>
    <x v="71"/>
  </r>
  <r>
    <x v="24"/>
    <s v="RETENCION ICA COMERCIAL SERVICIOS DEMÁS ACTIVIDADES DE SERVICIOS"/>
    <n v="395650723"/>
    <n v="39100"/>
    <x v="824"/>
    <n v="5104500"/>
    <s v="0,766%"/>
    <s v="13-01-01-DT"/>
    <s v="41-04-00"/>
    <s v="395650723"/>
    <s v="2004723"/>
    <s v="Cédula de Ciudadanía"/>
    <s v="1016045313"/>
    <s v="OSCAR MARTINEZ CRUZ"/>
    <s v="NIT"/>
    <s v="899999061"/>
    <x v="71"/>
  </r>
  <r>
    <x v="24"/>
    <s v="RETENCION ICA COMERCIAL SERVICIOS DEMÁS ACTIVIDADES DE SERVICIOS"/>
    <n v="395765823"/>
    <n v="47903"/>
    <x v="825"/>
    <n v="6253630"/>
    <s v="0,766%"/>
    <s v="13-01-01-DT"/>
    <s v="41-04-00"/>
    <s v="395765823"/>
    <s v="2008023"/>
    <s v="Cédula de Ciudadanía"/>
    <s v="1018413431"/>
    <s v="TOMAS GUZMAN SANCHEZ"/>
    <s v="NIT"/>
    <s v="899999061"/>
    <x v="71"/>
  </r>
  <r>
    <x v="24"/>
    <s v="RETENCION ICA COMERCIAL SERVICIOS DEMÁS ACTIVIDADES DE SERVICIOS"/>
    <n v="395641123"/>
    <n v="33474"/>
    <x v="826"/>
    <n v="3465190"/>
    <s v="0,966%"/>
    <s v="13-01-01-DT"/>
    <s v="41-04-00"/>
    <s v="395641123"/>
    <s v="1983023"/>
    <s v="Cédula de Ciudadanía"/>
    <s v="1032475217"/>
    <s v="OSCAR GOMEZ OSPINA"/>
    <s v="NIT"/>
    <s v="899999061"/>
    <x v="71"/>
  </r>
  <r>
    <x v="24"/>
    <s v="RETENCION ICA COMERCIAL SERVICIOS DEMÁS ACTIVIDADES DE SERVICIOS"/>
    <n v="395495723"/>
    <n v="47345"/>
    <x v="295"/>
    <n v="6180840"/>
    <s v="0,766%"/>
    <s v="13-01-01-DT"/>
    <s v="41-04-00"/>
    <s v="395495723"/>
    <s v="1983823"/>
    <s v="Cédula de Ciudadanía"/>
    <s v="1144141870"/>
    <s v="LADY VANEGAS SANCHEZ"/>
    <s v="NIT"/>
    <s v="899999061"/>
    <x v="71"/>
  </r>
  <r>
    <x v="24"/>
    <s v="RETENCION ICA COMERCIAL SERVICIOS DEMÁS ACTIVIDADES DE SERVICIOS"/>
    <n v="395439123"/>
    <n v="64661"/>
    <x v="827"/>
    <n v="8441330"/>
    <s v="0,766%"/>
    <s v="13-01-01-DT"/>
    <s v="41-04-00"/>
    <s v="395439123"/>
    <s v="1925523"/>
    <s v="Cédula de Ciudadanía"/>
    <s v="86070939"/>
    <s v="JOHAN CADENA CLAVIJO"/>
    <s v="NIT"/>
    <s v="899999061"/>
    <x v="71"/>
  </r>
  <r>
    <x v="24"/>
    <s v="RETENCION ICA COMERCIAL SERVICIOS DEMÁS ACTIVIDADES DE SERVICIOS"/>
    <n v="395766023"/>
    <n v="10031"/>
    <x v="265"/>
    <n v="1309566"/>
    <s v="0,766%"/>
    <s v="13-01-01-DT"/>
    <s v="41-04-00"/>
    <s v="395766023"/>
    <s v="2009423"/>
    <s v="Cédula de Ciudadanía"/>
    <s v="79976213"/>
    <s v="CARLOS SANCHEZ SANCHEZ"/>
    <s v="NIT"/>
    <s v="899999061"/>
    <x v="71"/>
  </r>
  <r>
    <x v="24"/>
    <s v="RETENCION ICA COMERCIAL SERVICIOS DEMÁS ACTIVIDADES DE SERVICIOS"/>
    <n v="395443823"/>
    <n v="37742"/>
    <x v="452"/>
    <n v="3907050"/>
    <s v="0,966%"/>
    <s v="13-01-01-DT"/>
    <s v="41-04-00"/>
    <s v="395443823"/>
    <s v="1960123"/>
    <s v="Cédula de Ciudadanía"/>
    <s v="1032455838"/>
    <s v="LINA MARQUEZ CUBILLOS"/>
    <s v="NIT"/>
    <s v="899999061"/>
    <x v="71"/>
  </r>
  <r>
    <x v="24"/>
    <s v="RETENCION ICA COMERCIAL SERVICIOS DEMÁS ACTIVIDADES DE SERVICIOS"/>
    <n v="395524523"/>
    <n v="56404"/>
    <x v="828"/>
    <n v="7363410"/>
    <s v="0,766%"/>
    <s v="13-01-01-DT"/>
    <s v="41-04-00"/>
    <s v="395524523"/>
    <s v="1999023"/>
    <s v="Cédula de Ciudadanía"/>
    <s v="1110483051"/>
    <s v="LINA PEÑALOZA GIRALDO"/>
    <s v="NIT"/>
    <s v="899999061"/>
    <x v="71"/>
  </r>
  <r>
    <x v="24"/>
    <s v="RETENCION ICA COMERCIAL SERVICIOS DEMÁS ACTIVIDADES DE SERVICIOS"/>
    <n v="395637723"/>
    <n v="26976"/>
    <x v="797"/>
    <n v="2792560"/>
    <s v="0,966%"/>
    <s v="13-01-01-DT"/>
    <s v="41-04-00"/>
    <s v="395637723"/>
    <s v="1957423"/>
    <s v="Cédula de Ciudadanía"/>
    <s v="1003930676"/>
    <s v="ANDERSON MORENO MORENO"/>
    <s v="NIT"/>
    <s v="899999061"/>
    <x v="71"/>
  </r>
  <r>
    <x v="24"/>
    <s v="RETENCION ICA COMERCIAL SERVICIOS DEMÁS ACTIVIDADES DE SERVICIOS"/>
    <n v="395297223"/>
    <n v="84214"/>
    <x v="829"/>
    <n v="10993980"/>
    <s v="0,766%"/>
    <s v="13-01-01-DT"/>
    <s v="41-04-00"/>
    <s v="395297223"/>
    <s v="1959623"/>
    <s v="Cédula de Ciudadanía"/>
    <s v="48600356"/>
    <s v="XIMENA LONDOÑO CABEZAS"/>
    <s v="NIT"/>
    <s v="899999061"/>
    <x v="71"/>
  </r>
  <r>
    <x v="24"/>
    <s v="RETENCION ICA COMERCIAL SERVICIOS DEMÁS ACTIVIDADES DE SERVICIOS"/>
    <n v="395447223"/>
    <n v="23112"/>
    <x v="307"/>
    <n v="3017210"/>
    <s v="0,766%"/>
    <s v="13-01-01-DT"/>
    <s v="41-04-00"/>
    <s v="395447223"/>
    <s v="1982423"/>
    <s v="Cédula de Ciudadanía"/>
    <s v="1023976246"/>
    <s v="ANA GUTIERREZ NOVOA"/>
    <s v="NIT"/>
    <s v="899999061"/>
    <x v="71"/>
  </r>
  <r>
    <x v="24"/>
    <s v="RETENCION ICA COMERCIAL SERVICIOS DEMÁS ACTIVIDADES DE SERVICIOS"/>
    <n v="395489123"/>
    <n v="50156"/>
    <x v="303"/>
    <n v="6547830"/>
    <s v="0,766%"/>
    <s v="13-01-01-DT"/>
    <s v="41-04-00"/>
    <s v="395489123"/>
    <s v="1951623"/>
    <s v="Cédula de Ciudadanía"/>
    <s v="1033716068"/>
    <s v="MARIA MURCIA LEON"/>
    <s v="NIT"/>
    <s v="899999061"/>
    <x v="71"/>
  </r>
  <r>
    <x v="24"/>
    <s v="RETENCION ICA COMERCIAL SERVICIOS DEMÁS ACTIVIDADES DE SERVICIOS"/>
    <n v="395488623"/>
    <n v="26044"/>
    <x v="742"/>
    <n v="2696040"/>
    <s v="0,966%"/>
    <s v="13-01-01-DT"/>
    <s v="41-04-00"/>
    <s v="395488623"/>
    <s v="1951123"/>
    <s v="Cédula de Ciudadanía"/>
    <s v="1030587829"/>
    <s v="LEIDY ORDOÑEZ MARIN"/>
    <s v="NIT"/>
    <s v="899999061"/>
    <x v="71"/>
  </r>
  <r>
    <x v="24"/>
    <s v="RETENCION ICA COMERCIAL SERVICIOS DEMÁS ACTIVIDADES DE SERVICIOS"/>
    <n v="395486023"/>
    <n v="64951"/>
    <x v="830"/>
    <n v="7500090"/>
    <s v="0,866%"/>
    <s v="13-01-01-DT"/>
    <s v="41-04-00"/>
    <s v="395486023"/>
    <s v="1943023"/>
    <s v="Cédula de Ciudadanía"/>
    <s v="1076323132"/>
    <s v="DARWIN MOSQUERA LOZANO"/>
    <s v="NIT"/>
    <s v="899999061"/>
    <x v="71"/>
  </r>
  <r>
    <x v="24"/>
    <s v="RETENCION ICA COMERCIAL SERVICIOS DEMÁS ACTIVIDADES DE SERVICIOS"/>
    <n v="395519323"/>
    <n v="23793"/>
    <x v="831"/>
    <n v="3106090"/>
    <s v="0,766%"/>
    <s v="13-01-01-DT"/>
    <s v="41-04-00"/>
    <s v="395519323"/>
    <s v="1962123"/>
    <s v="Cédula de Ciudadanía"/>
    <s v="52359517"/>
    <s v="DIANA RODRIGUEZ CAMELO"/>
    <s v="NIT"/>
    <s v="899999061"/>
    <x v="71"/>
  </r>
  <r>
    <x v="24"/>
    <s v="RETENCION ICA COMERCIAL SERVICIOS DEMÁS ACTIVIDADES DE SERVICIOS"/>
    <n v="395523823"/>
    <n v="54817"/>
    <x v="832"/>
    <n v="5674680"/>
    <s v="0,966%"/>
    <s v="13-01-01-DT"/>
    <s v="41-04-00"/>
    <s v="395523823"/>
    <s v="1997223"/>
    <s v="Cédula de Ciudadanía"/>
    <s v="5829225"/>
    <s v="DARIO DIAZ FLOREZ"/>
    <s v="NIT"/>
    <s v="899999061"/>
    <x v="71"/>
  </r>
  <r>
    <x v="24"/>
    <s v="RETENCION ICA COMERCIAL SERVICIOS DEMÁS ACTIVIDADES DE SERVICIOS"/>
    <n v="395444223"/>
    <n v="39471"/>
    <x v="571"/>
    <n v="5152880"/>
    <s v="0,766%"/>
    <s v="13-01-01-DT"/>
    <s v="41-04-00"/>
    <s v="395444223"/>
    <s v="1960523"/>
    <s v="Cédula de Ciudadanía"/>
    <s v="1016032593"/>
    <s v="GERALDINE BORRAEZ SANTOS"/>
    <s v="NIT"/>
    <s v="899999061"/>
    <x v="71"/>
  </r>
  <r>
    <x v="24"/>
    <s v="RETENCION ICA COMERCIAL SERVICIOS DEMÁS ACTIVIDADES DE SERVICIOS"/>
    <n v="395300423"/>
    <n v="17775"/>
    <x v="833"/>
    <n v="2320432"/>
    <s v="0,766%"/>
    <s v="13-01-01-DT"/>
    <s v="41-04-00"/>
    <s v="395300423"/>
    <s v="1973123"/>
    <s v="Cédula de Ciudadanía"/>
    <s v="1049602926"/>
    <s v="YULY SAMACA GUTIERREZ"/>
    <s v="NIT"/>
    <s v="899999061"/>
    <x v="71"/>
  </r>
  <r>
    <x v="24"/>
    <s v="RETENCION ICA COMERCIAL SERVICIOS DEMÁS ACTIVIDADES DE SERVICIOS"/>
    <n v="395439923"/>
    <n v="30519"/>
    <x v="442"/>
    <n v="3159360"/>
    <s v="0,966%"/>
    <s v="13-01-01-DT"/>
    <s v="41-04-00"/>
    <s v="395439923"/>
    <s v="1935923"/>
    <s v="Cédula de Ciudadanía"/>
    <s v="35510614"/>
    <s v="ALBA CRISTANCHO GIL"/>
    <s v="NIT"/>
    <s v="899999061"/>
    <x v="71"/>
  </r>
  <r>
    <x v="24"/>
    <s v="RETENCION ICA COMERCIAL SERVICIOS DEMÁS ACTIVIDADES DE SERVICIOS"/>
    <n v="395486123"/>
    <n v="36569"/>
    <x v="585"/>
    <n v="4774050"/>
    <s v="0,766%"/>
    <s v="13-01-01-DT"/>
    <s v="41-04-00"/>
    <s v="395486123"/>
    <s v="1943423"/>
    <s v="Cédula de Ciudadanía"/>
    <s v="1020801386"/>
    <s v="JULIAN SINNING GOMEZ"/>
    <s v="NIT"/>
    <s v="899999061"/>
    <x v="71"/>
  </r>
  <r>
    <x v="24"/>
    <s v="RETENCION ICA COMERCIAL SERVICIOS DEMÁS ACTIVIDADES DE SERVICIOS"/>
    <n v="395765523"/>
    <n v="59497"/>
    <x v="834"/>
    <n v="7767220"/>
    <s v="0,766%"/>
    <s v="13-01-01-DT"/>
    <s v="41-04-00"/>
    <s v="395765523"/>
    <s v="2007023"/>
    <s v="Cédula de Ciudadanía"/>
    <s v="40992861"/>
    <s v="VICTORIA IBARRA JIMENEZ"/>
    <s v="NIT"/>
    <s v="899999061"/>
    <x v="71"/>
  </r>
  <r>
    <x v="24"/>
    <s v="RETENCION ICA COMERCIAL SERVICIOS DEMÁS ACTIVIDADES DE SERVICIOS"/>
    <n v="395647223"/>
    <n v="50526"/>
    <x v="401"/>
    <n v="5230460"/>
    <s v="0,966%"/>
    <s v="13-01-01-DT"/>
    <s v="41-04-00"/>
    <s v="395647223"/>
    <s v="1995223"/>
    <s v="Cédula de Ciudadanía"/>
    <s v="1026285514"/>
    <s v="DIANA GUTIERREZ CARDOZO"/>
    <s v="NIT"/>
    <s v="899999061"/>
    <x v="71"/>
  </r>
  <r>
    <x v="24"/>
    <s v="RETENCION ICA COMERCIAL SERVICIOS DEMÁS ACTIVIDADES DE SERVICIOS"/>
    <n v="395523523"/>
    <n v="37742"/>
    <x v="452"/>
    <n v="4927110"/>
    <s v="0,766%"/>
    <s v="13-01-01-DT"/>
    <s v="41-04-00"/>
    <s v="395523523"/>
    <s v="1993323"/>
    <s v="Cédula de Ciudadanía"/>
    <s v="60366922"/>
    <s v="ANA MEROLLA CONTRERAS"/>
    <s v="NIT"/>
    <s v="899999061"/>
    <x v="71"/>
  </r>
  <r>
    <x v="24"/>
    <s v="RETENCION ICA COMERCIAL SERVICIOS DEMÁS ACTIVIDADES DE SERVICIOS"/>
    <n v="395300223"/>
    <n v="41947"/>
    <x v="835"/>
    <n v="5476140"/>
    <s v="0,766%"/>
    <s v="13-01-01-DT"/>
    <s v="41-04-00"/>
    <s v="395300223"/>
    <s v="1972623"/>
    <s v="Cédula de Ciudadanía"/>
    <s v="28537843"/>
    <s v="MERY LOZANO PEÑA"/>
    <s v="NIT"/>
    <s v="899999061"/>
    <x v="71"/>
  </r>
  <r>
    <x v="24"/>
    <s v="RETENCION ICA COMERCIAL SERVICIOS DEMÁS ACTIVIDADES DE SERVICIOS"/>
    <n v="395445923"/>
    <n v="23088"/>
    <x v="299"/>
    <n v="2390040"/>
    <s v="0,966%"/>
    <s v="13-01-01-DT"/>
    <s v="41-04-00"/>
    <s v="395445923"/>
    <s v="1980323"/>
    <s v="Cédula de Ciudadanía"/>
    <s v="1018429456"/>
    <s v="ALEJANDRA MARTINEZ ROJAS"/>
    <s v="NIT"/>
    <s v="899999061"/>
    <x v="71"/>
  </r>
  <r>
    <x v="24"/>
    <s v="RETENCION ICA COMERCIAL SERVICIOS DEMÁS ACTIVIDADES DE SERVICIOS"/>
    <n v="397064123"/>
    <n v="27039"/>
    <x v="302"/>
    <n v="3529960"/>
    <s v="0,766%"/>
    <s v="13-01-01-DT"/>
    <s v="41-04-00"/>
    <s v="397064123"/>
    <s v="2005123"/>
    <s v="Cédula de Ciudadanía"/>
    <s v="1032407605"/>
    <s v="ROLAND FRANCO GRISALES"/>
    <s v="NIT"/>
    <s v="899999061"/>
    <x v="71"/>
  </r>
  <r>
    <x v="24"/>
    <s v="RETENCION ICA COMERCIAL SERVICIOS DEMÁS ACTIVIDADES DE SERVICIOS"/>
    <n v="395643723"/>
    <n v="30836"/>
    <x v="775"/>
    <n v="3192090"/>
    <s v="0,966%"/>
    <s v="13-01-01-DT"/>
    <s v="41-04-00"/>
    <s v="395643723"/>
    <s v="1986423"/>
    <s v="Cédula de Ciudadanía"/>
    <s v="1014185560"/>
    <s v="NURY APONTE LOPEZ"/>
    <s v="NIT"/>
    <s v="899999061"/>
    <x v="71"/>
  </r>
  <r>
    <x v="24"/>
    <s v="RETENCION ICA COMERCIAL SERVICIOS DEMÁS ACTIVIDADES DE SERVICIOS"/>
    <n v="395496423"/>
    <n v="50156"/>
    <x v="303"/>
    <n v="6547830"/>
    <s v="0,766%"/>
    <s v="13-01-01-DT"/>
    <s v="41-04-00"/>
    <s v="395496423"/>
    <s v="1985223"/>
    <s v="Cédula de Ciudadanía"/>
    <s v="76357401"/>
    <s v="YODIRLANDY PALECHOR SALAZAR"/>
    <s v="NIT"/>
    <s v="899999061"/>
    <x v="71"/>
  </r>
  <r>
    <x v="24"/>
    <s v="RETENCION ICA COMERCIAL SERVICIOS DEMÁS ACTIVIDADES DE SERVICIOS"/>
    <n v="395525023"/>
    <n v="51632"/>
    <x v="836"/>
    <n v="6740530"/>
    <s v="0,766%"/>
    <s v="13-01-01-DT"/>
    <s v="41-04-00"/>
    <s v="395525023"/>
    <s v="2000123"/>
    <s v="Cédula de Ciudadanía"/>
    <s v="91111634"/>
    <s v="LUIS MARTINEZ RANGEL"/>
    <s v="NIT"/>
    <s v="899999061"/>
    <x v="71"/>
  </r>
  <r>
    <x v="24"/>
    <s v="RETENCION ICA COMERCIAL SERVICIOS DEMÁS ACTIVIDADES DE SERVICIOS"/>
    <n v="395301723"/>
    <n v="36569"/>
    <x v="585"/>
    <n v="4774050"/>
    <s v="0,766%"/>
    <s v="13-01-01-DT"/>
    <s v="41-04-00"/>
    <s v="395301723"/>
    <s v="1995923"/>
    <s v="Cédula de Ciudadanía"/>
    <s v="80134578"/>
    <s v="EDGAR GUTIERREZ SANCHEZ"/>
    <s v="NIT"/>
    <s v="899999061"/>
    <x v="71"/>
  </r>
  <r>
    <x v="24"/>
    <s v="RETENCION ICA COMERCIAL SERVICIOS DEMÁS ACTIVIDADES DE SERVICIOS"/>
    <n v="395440923"/>
    <n v="44656"/>
    <x v="398"/>
    <n v="5829780"/>
    <s v="0,766%"/>
    <s v="13-01-01-DT"/>
    <s v="41-04-00"/>
    <s v="395440923"/>
    <s v="1946923"/>
    <s v="Cédula de Ciudadanía"/>
    <s v="51703275"/>
    <s v="NIDIA BALLESTEROS MURCIA"/>
    <s v="NIT"/>
    <s v="899999061"/>
    <x v="71"/>
  </r>
  <r>
    <x v="24"/>
    <s v="RETENCION ICA COMERCIAL SERVICIOS DEMÁS ACTIVIDADES DE SERVICIOS"/>
    <n v="395641623"/>
    <n v="62028"/>
    <x v="420"/>
    <n v="8097620"/>
    <s v="0,766%"/>
    <s v="13-01-01-DT"/>
    <s v="41-04-00"/>
    <s v="395641623"/>
    <s v="1983723"/>
    <s v="Cédula de Ciudadanía"/>
    <s v="80076030"/>
    <s v="DAVID GUZMAN CERON"/>
    <s v="NIT"/>
    <s v="899999061"/>
    <x v="71"/>
  </r>
  <r>
    <x v="24"/>
    <s v="RETENCION ICA COMERCIAL SERVICIOS DEMÁS ACTIVIDADES DE SERVICIOS"/>
    <n v="395518323"/>
    <n v="6749"/>
    <x v="837"/>
    <n v="698636"/>
    <s v="0,966%"/>
    <s v="13-01-01-DT"/>
    <s v="41-04-00"/>
    <s v="395518323"/>
    <s v="1953123"/>
    <s v="Cédula de Ciudadanía"/>
    <s v="1007648118"/>
    <s v="CAMILA RONCANCIO GARCIA"/>
    <s v="NIT"/>
    <s v="899999061"/>
    <x v="71"/>
  </r>
  <r>
    <x v="24"/>
    <s v="RETENCION ICA COMERCIAL SERVICIOS DEMÁS ACTIVIDADES DE SERVICIOS"/>
    <n v="395524723"/>
    <n v="29030"/>
    <x v="838"/>
    <n v="3789820"/>
    <s v="0,766%"/>
    <s v="13-01-01-DT"/>
    <s v="41-04-00"/>
    <s v="395524723"/>
    <s v="1999423"/>
    <s v="Cédula de Ciudadanía"/>
    <s v="53139681"/>
    <s v="ARIAGNA MONTOYA LOZANO"/>
    <s v="NIT"/>
    <s v="899999061"/>
    <x v="71"/>
  </r>
  <r>
    <x v="24"/>
    <s v="RETENCION ICA COMERCIAL SERVICIOS DEMÁS ACTIVIDADES DE SERVICIOS"/>
    <n v="395495223"/>
    <n v="27039"/>
    <x v="302"/>
    <n v="3529960"/>
    <s v="0,766%"/>
    <s v="13-01-01-DT"/>
    <s v="41-04-00"/>
    <s v="395495223"/>
    <s v="1982923"/>
    <s v="Cédula de Ciudadanía"/>
    <s v="1077441737"/>
    <s v="YOHAN RAMIREZ IBARGUEN"/>
    <s v="NIT"/>
    <s v="899999061"/>
    <x v="71"/>
  </r>
  <r>
    <x v="24"/>
    <s v="RETENCION ICA COMERCIAL SERVICIOS DEMÁS ACTIVIDADES DE SERVICIOS"/>
    <n v="395301123"/>
    <n v="22004"/>
    <x v="839"/>
    <n v="2872539"/>
    <s v="0,766%"/>
    <s v="13-01-01-DT"/>
    <s v="41-04-00"/>
    <s v="395301123"/>
    <s v="1974123"/>
    <s v="Cédula de Ciudadanía"/>
    <s v="1010182495"/>
    <s v="PEDRO GONZALEZ RODRIGUEZ"/>
    <s v="NIT"/>
    <s v="899999061"/>
    <x v="71"/>
  </r>
  <r>
    <x v="24"/>
    <s v="RETENCION ICA COMERCIAL SERVICIOS DEMÁS ACTIVIDADES DE SERVICIOS"/>
    <n v="395444123"/>
    <n v="72450"/>
    <x v="840"/>
    <n v="7500000"/>
    <s v="0,966%"/>
    <s v="13-01-01-DT"/>
    <s v="41-04-00"/>
    <s v="395444123"/>
    <s v="1960423"/>
    <s v="Cédula de Ciudadanía"/>
    <s v="52153153"/>
    <s v="PAOLA TAMARA PINZON"/>
    <s v="NIT"/>
    <s v="899999061"/>
    <x v="71"/>
  </r>
  <r>
    <x v="24"/>
    <s v="RETENCION ICA COMERCIAL SERVICIOS DEMÁS ACTIVIDADES DE SERVICIOS"/>
    <n v="395523023"/>
    <n v="50753"/>
    <x v="787"/>
    <n v="6625670"/>
    <s v="0,766%"/>
    <s v="13-01-01-DT"/>
    <s v="41-04-00"/>
    <s v="395523023"/>
    <s v="1991123"/>
    <s v="Cédula de Ciudadanía"/>
    <s v="1019009562"/>
    <s v="VANNIA PALOMO QUINTERO"/>
    <s v="NIT"/>
    <s v="899999061"/>
    <x v="71"/>
  </r>
  <r>
    <x v="24"/>
    <s v="RETENCION ICA COMERCIAL SERVICIOS DEMÁS ACTIVIDADES DE SERVICIOS"/>
    <n v="395650323"/>
    <n v="60326"/>
    <x v="841"/>
    <n v="7875500"/>
    <s v="0,766%"/>
    <s v="13-01-01-DT"/>
    <s v="41-04-00"/>
    <s v="395650323"/>
    <s v="2004423"/>
    <s v="Cédula de Ciudadanía"/>
    <s v="80023461"/>
    <s v="ANDRES NAVARRO ORTEGA"/>
    <s v="NIT"/>
    <s v="899999061"/>
    <x v="71"/>
  </r>
  <r>
    <x v="24"/>
    <s v="RETENCION ICA COMERCIAL SERVICIOS DEMÁS ACTIVIDADES DE SERVICIOS"/>
    <n v="395454723"/>
    <n v="54068"/>
    <x v="842"/>
    <n v="7058430"/>
    <s v="0,766%"/>
    <s v="13-01-01-DT"/>
    <s v="41-04-00"/>
    <s v="395454723"/>
    <s v="1992323"/>
    <s v="Cédula de Ciudadanía"/>
    <s v="1116790510"/>
    <s v="TALIA MORALES ARRIETA"/>
    <s v="NIT"/>
    <s v="899999061"/>
    <x v="71"/>
  </r>
  <r>
    <x v="24"/>
    <s v="RETENCION ICA COMERCIAL SERVICIOS DEMÁS ACTIVIDADES DE SERVICIOS"/>
    <n v="395443223"/>
    <n v="56041"/>
    <x v="573"/>
    <n v="5801330"/>
    <s v="0,966%"/>
    <s v="13-01-01-DT"/>
    <s v="41-04-00"/>
    <s v="395443223"/>
    <s v="1958323"/>
    <s v="Cédula de Ciudadanía"/>
    <s v="1102860604"/>
    <s v="LIZ MENDOZA VEGA"/>
    <s v="NIT"/>
    <s v="899999061"/>
    <x v="71"/>
  </r>
  <r>
    <x v="24"/>
    <s v="RETENCION ICA COMERCIAL SERVICIOS DEMÁS ACTIVIDADES DE SERVICIOS"/>
    <n v="395485723"/>
    <n v="66150"/>
    <x v="843"/>
    <n v="8635830"/>
    <s v="0,766%"/>
    <s v="13-01-01-DT"/>
    <s v="41-04-00"/>
    <s v="395485723"/>
    <s v="1938923"/>
    <s v="Cédula de Ciudadanía"/>
    <s v="52880380"/>
    <s v="MONICA RODRIGUEZ CHAUX"/>
    <s v="NIT"/>
    <s v="899999061"/>
    <x v="71"/>
  </r>
  <r>
    <x v="24"/>
    <s v="RETENCION ICA COMERCIAL SERVICIOS DEMÁS ACTIVIDADES DE SERVICIOS"/>
    <n v="397066923"/>
    <n v="44333"/>
    <x v="444"/>
    <n v="5787630"/>
    <s v="0,766%"/>
    <s v="13-01-01-DT"/>
    <s v="41-04-00"/>
    <s v="397066923"/>
    <s v="2009123"/>
    <s v="Cédula de Ciudadanía"/>
    <s v="1030599263"/>
    <s v="JENIRETEE MOZO MERCADO"/>
    <s v="NIT"/>
    <s v="899999061"/>
    <x v="71"/>
  </r>
  <r>
    <x v="24"/>
    <s v="RETENCION ICA COMERCIAL SERVICIOS DEMÁS ACTIVIDADES DE SERVICIOS"/>
    <n v="395499023"/>
    <n v="26148"/>
    <x v="387"/>
    <n v="3413610"/>
    <s v="0,766%"/>
    <s v="13-01-01-DT"/>
    <s v="41-04-00"/>
    <s v="395499023"/>
    <s v="1992023"/>
    <s v="Cédula de Ciudadanía"/>
    <s v="1032504030"/>
    <s v="MARIANA ROMERO NINO"/>
    <s v="NIT"/>
    <s v="899999061"/>
    <x v="71"/>
  </r>
  <r>
    <x v="24"/>
    <s v="RETENCION ICA COMERCIAL SERVICIOS DEMÁS ACTIVIDADES DE SERVICIOS"/>
    <n v="395518423"/>
    <n v="56041"/>
    <x v="573"/>
    <n v="5801330"/>
    <s v="0,966%"/>
    <s v="13-01-01-DT"/>
    <s v="41-04-00"/>
    <s v="395518423"/>
    <s v="1959823"/>
    <s v="Cédula de Ciudadanía"/>
    <s v="1077463392"/>
    <s v="ALEYDA LARA MOSQUERA"/>
    <s v="NIT"/>
    <s v="899999061"/>
    <x v="71"/>
  </r>
  <r>
    <x v="24"/>
    <s v="RETENCION ICA COMERCIAL SERVICIOS DEMÁS ACTIVIDADES DE SERVICIOS"/>
    <n v="395765323"/>
    <n v="29025"/>
    <x v="426"/>
    <n v="3789200"/>
    <s v="0,766%"/>
    <s v="13-01-01-DT"/>
    <s v="41-04-00"/>
    <s v="395765323"/>
    <s v="2006623"/>
    <s v="Cédula de Ciudadanía"/>
    <s v="79679615"/>
    <s v="ANGEL GOMEZ NEIRA"/>
    <s v="NIT"/>
    <s v="899999061"/>
    <x v="71"/>
  </r>
  <r>
    <x v="24"/>
    <s v="RETENCION ICA COMERCIAL SERVICIOS DEMÁS ACTIVIDADES DE SERVICIOS"/>
    <n v="395644323"/>
    <n v="50156"/>
    <x v="303"/>
    <n v="6547830"/>
    <s v="0,766%"/>
    <s v="13-01-01-DT"/>
    <s v="41-04-00"/>
    <s v="395644323"/>
    <s v="1988723"/>
    <s v="Cédula de Ciudadanía"/>
    <s v="1014181563"/>
    <s v="LESLY PARADA CRIALES"/>
    <s v="NIT"/>
    <s v="899999061"/>
    <x v="71"/>
  </r>
  <r>
    <x v="24"/>
    <s v="RETENCION ICA COMERCIAL SERVICIOS DEMÁS ACTIVIDADES DE SERVICIOS"/>
    <n v="395484823"/>
    <n v="44438"/>
    <x v="447"/>
    <n v="5801330"/>
    <s v="0,766%"/>
    <s v="13-01-01-DT"/>
    <s v="41-04-00"/>
    <s v="395484823"/>
    <s v="1937823"/>
    <s v="Cédula de Ciudadanía"/>
    <s v="13053278"/>
    <s v="JULIO RODRIGUEZ ANGULO"/>
    <s v="NIT"/>
    <s v="899999061"/>
    <x v="71"/>
  </r>
  <r>
    <x v="24"/>
    <s v="RETENCION ICA COMERCIAL SERVICIOS DEMÁS ACTIVIDADES DE SERVICIOS"/>
    <n v="395635323"/>
    <n v="57444"/>
    <x v="556"/>
    <n v="7499170"/>
    <s v="0,766%"/>
    <s v="13-01-01-DT"/>
    <s v="41-04-00"/>
    <s v="395635323"/>
    <s v="1953523"/>
    <s v="Cédula de Ciudadanía"/>
    <s v="53052208"/>
    <s v="LINA GUTIERREZ BOTERO"/>
    <s v="NIT"/>
    <s v="899999061"/>
    <x v="71"/>
  </r>
  <r>
    <x v="24"/>
    <s v="RETENCION ICA COMERCIAL SERVICIOS DEMÁS ACTIVIDADES DE SERVICIOS"/>
    <n v="395640423"/>
    <n v="52280"/>
    <x v="803"/>
    <n v="6825000"/>
    <s v="0,766%"/>
    <s v="13-01-01-DT"/>
    <s v="41-04-00"/>
    <s v="395640423"/>
    <s v="1980223"/>
    <s v="Cédula de Ciudadanía"/>
    <s v="52966157"/>
    <s v="CAROLINA MENDEZ BOUZAS"/>
    <s v="NIT"/>
    <s v="899999061"/>
    <x v="71"/>
  </r>
  <r>
    <x v="24"/>
    <s v="RETENCION ICA COMERCIAL SERVICIOS DEMÁS ACTIVIDADES DE SERVICIOS"/>
    <n v="395641023"/>
    <n v="33359"/>
    <x v="386"/>
    <n v="4355010"/>
    <s v="0,766%"/>
    <s v="13-01-01-DT"/>
    <s v="41-04-00"/>
    <s v="395641023"/>
    <s v="1982623"/>
    <s v="Cédula de Ciudadanía"/>
    <s v="1020734241"/>
    <s v="EDISON CARDENAS CABRERA"/>
    <s v="NIT"/>
    <s v="899999061"/>
    <x v="71"/>
  </r>
  <r>
    <x v="24"/>
    <s v="RETENCION ICA COMERCIAL SERVICIOS DEMÁS ACTIVIDADES DE SERVICIOS"/>
    <n v="395455523"/>
    <n v="29030"/>
    <x v="838"/>
    <n v="3789820"/>
    <s v="0,766%"/>
    <s v="13-01-01-DT"/>
    <s v="41-04-00"/>
    <s v="395455523"/>
    <s v="1997823"/>
    <s v="Cédula de Ciudadanía"/>
    <s v="1000792595"/>
    <s v="GERALDINE ALZATE BOCANEGRA"/>
    <s v="NIT"/>
    <s v="899999061"/>
    <x v="71"/>
  </r>
  <r>
    <x v="24"/>
    <s v="RETENCION ICA COMERCIAL SERVICIOS DEMÁS ACTIVIDADES DE SERVICIOS"/>
    <n v="395636523"/>
    <n v="54557"/>
    <x v="424"/>
    <n v="7122270"/>
    <s v="0,766%"/>
    <s v="13-01-01-DT"/>
    <s v="41-04-00"/>
    <s v="395636523"/>
    <s v="1955123"/>
    <s v="Cédula de Ciudadanía"/>
    <s v="4277456"/>
    <s v="GUILLERMO PATIÑO MESA"/>
    <s v="NIT"/>
    <s v="899999061"/>
    <x v="71"/>
  </r>
  <r>
    <x v="24"/>
    <s v="RETENCION ICA COMERCIAL SERVICIOS DEMÁS ACTIVIDADES DE SERVICIOS"/>
    <n v="395444623"/>
    <n v="56486"/>
    <x v="844"/>
    <n v="7374150"/>
    <s v="0,766%"/>
    <s v="13-01-01-DT"/>
    <s v="41-04-00"/>
    <s v="395444623"/>
    <s v="1961023"/>
    <s v="Cédula de Ciudadanía"/>
    <s v="60265855"/>
    <s v="LAURA MORA BAUTISTA"/>
    <s v="NIT"/>
    <s v="899999061"/>
    <x v="71"/>
  </r>
  <r>
    <x v="24"/>
    <s v="RETENCION ICA COMERCIAL SERVICIOS DEMÁS ACTIVIDADES DE SERVICIOS"/>
    <n v="395647323"/>
    <n v="23018"/>
    <x v="449"/>
    <n v="2382840"/>
    <s v="0,966%"/>
    <s v="13-01-01-DT"/>
    <s v="41-04-00"/>
    <s v="395647323"/>
    <s v="1995323"/>
    <s v="Cédula de Ciudadanía"/>
    <s v="1013661652"/>
    <s v="YENI SANDOVAL RISCANEVO"/>
    <s v="NIT"/>
    <s v="899999061"/>
    <x v="71"/>
  </r>
  <r>
    <x v="24"/>
    <s v="RETENCION ICA COMERCIAL SERVICIOS DEMÁS ACTIVIDADES DE SERVICIOS"/>
    <n v="395650123"/>
    <n v="24288"/>
    <x v="845"/>
    <n v="2514275"/>
    <s v="0,966%"/>
    <s v="13-01-01-DT"/>
    <s v="41-04-00"/>
    <s v="395650123"/>
    <s v="2004223"/>
    <s v="Cédula de Ciudadanía"/>
    <s v="1014306001"/>
    <s v="JOHN RENTERÍA MOSQUERA"/>
    <s v="NIT"/>
    <s v="899999061"/>
    <x v="71"/>
  </r>
  <r>
    <x v="24"/>
    <s v="RETENCION ICA COMERCIAL SERVICIOS DEMÁS ACTIVIDADES DE SERVICIOS"/>
    <n v="395521123"/>
    <n v="53979"/>
    <x v="575"/>
    <n v="7046920"/>
    <s v="0,766%"/>
    <s v="13-01-01-DT"/>
    <s v="41-04-00"/>
    <s v="395521123"/>
    <s v="1970923"/>
    <s v="Cédula de Ciudadanía"/>
    <s v="1010191849"/>
    <s v="HERNAN CORTES REYES"/>
    <s v="NIT"/>
    <s v="899999061"/>
    <x v="71"/>
  </r>
  <r>
    <x v="24"/>
    <s v="RETENCION ICA COMERCIAL SERVICIOS DEMÁS ACTIVIDADES DE SERVICIOS"/>
    <n v="395440323"/>
    <n v="23059"/>
    <x v="785"/>
    <n v="2387010"/>
    <s v="0,966%"/>
    <s v="13-01-01-DT"/>
    <s v="41-04-00"/>
    <s v="395440323"/>
    <s v="1937923"/>
    <s v="Cédula de Ciudadanía"/>
    <s v="1032460414"/>
    <s v="MANUEL AVILAN GALLO"/>
    <s v="NIT"/>
    <s v="899999061"/>
    <x v="71"/>
  </r>
  <r>
    <x v="24"/>
    <s v="RETENCION ICA COMERCIAL SERVICIOS DEMÁS ACTIVIDADES DE SERVICIOS"/>
    <n v="395489323"/>
    <n v="44438"/>
    <x v="447"/>
    <n v="5801330"/>
    <s v="0,766%"/>
    <s v="13-01-01-DT"/>
    <s v="41-04-00"/>
    <s v="395489323"/>
    <s v="1952723"/>
    <s v="Cédula de Ciudadanía"/>
    <s v="53178900"/>
    <s v="CLAUDIA CASTAÑO SERRATO"/>
    <s v="NIT"/>
    <s v="899999061"/>
    <x v="71"/>
  </r>
  <r>
    <x v="24"/>
    <s v="RETENCION ICA COMERCIAL SERVICIOS DEMÁS ACTIVIDADES DE SERVICIOS"/>
    <n v="395300123"/>
    <n v="44656"/>
    <x v="398"/>
    <n v="5829780"/>
    <s v="0,766%"/>
    <s v="13-01-01-DT"/>
    <s v="41-04-00"/>
    <s v="395300123"/>
    <s v="1972523"/>
    <s v="Cédula de Ciudadanía"/>
    <s v="1036635187"/>
    <s v="JORGE MORA ROCHA"/>
    <s v="NIT"/>
    <s v="899999061"/>
    <x v="71"/>
  </r>
  <r>
    <x v="24"/>
    <s v="RETENCION ICA COMERCIAL SERVICIOS DEMÁS ACTIVIDADES DE SERVICIOS"/>
    <n v="395483423"/>
    <n v="54557"/>
    <x v="424"/>
    <n v="7122270"/>
    <s v="0,766%"/>
    <s v="13-01-01-DT"/>
    <s v="41-04-00"/>
    <s v="395483423"/>
    <s v="1935223"/>
    <s v="Cédula de Ciudadanía"/>
    <s v="46453074"/>
    <s v="ALEJANDRA MANRIQUE PUERTO"/>
    <s v="NIT"/>
    <s v="899999061"/>
    <x v="71"/>
  </r>
  <r>
    <x v="24"/>
    <s v="RETENCION ICA COMERCIAL SERVICIOS DEMÁS ACTIVIDADES DE SERVICIOS"/>
    <n v="395483223"/>
    <n v="63252"/>
    <x v="298"/>
    <n v="6547830"/>
    <s v="0,966%"/>
    <s v="13-01-01-DT"/>
    <s v="41-04-00"/>
    <s v="395483223"/>
    <s v="1920323"/>
    <s v="Cédula de Ciudadanía"/>
    <s v="1099209539"/>
    <s v="BETTY ARIZA AYALA"/>
    <s v="NIT"/>
    <s v="899999061"/>
    <x v="71"/>
  </r>
  <r>
    <x v="24"/>
    <s v="RETENCION ICA COMERCIAL SERVICIOS DEMÁS ACTIVIDADES DE SERVICIOS"/>
    <n v="395297823"/>
    <n v="40985"/>
    <x v="846"/>
    <n v="5350560"/>
    <s v="0,766%"/>
    <s v="13-01-01-DT"/>
    <s v="41-04-00"/>
    <s v="395297823"/>
    <s v="1968523"/>
    <s v="Cédula de Ciudadanía"/>
    <s v="52741818"/>
    <s v="DIANA BERRIO NIETO"/>
    <s v="NIT"/>
    <s v="899999061"/>
    <x v="71"/>
  </r>
  <r>
    <x v="24"/>
    <s v="RETENCION ICA COMERCIAL SERVICIOS DEMÁS ACTIVIDADES DE SERVICIOS"/>
    <n v="395637923"/>
    <n v="39471"/>
    <x v="571"/>
    <n v="5152880"/>
    <s v="0,766%"/>
    <s v="13-01-01-DT"/>
    <s v="41-04-00"/>
    <s v="395637923"/>
    <s v="1958423"/>
    <s v="Cédula de Ciudadanía"/>
    <s v="35603388"/>
    <s v="LUCY PEÑA MOSQUERA"/>
    <s v="NIT"/>
    <s v="899999061"/>
    <x v="71"/>
  </r>
  <r>
    <x v="24"/>
    <s v="RETENCION ICA COMERCIAL SERVICIOS DEMÁS ACTIVIDADES DE SERVICIOS"/>
    <n v="395517723"/>
    <n v="42681"/>
    <x v="847"/>
    <n v="5571870"/>
    <s v="0,766%"/>
    <s v="13-01-01-DT"/>
    <s v="41-04-00"/>
    <s v="395517723"/>
    <s v="1951923"/>
    <s v="Cédula de Ciudadanía"/>
    <s v="52509001"/>
    <s v="YIRA COPETE MOSQUERA"/>
    <s v="NIT"/>
    <s v="899999061"/>
    <x v="71"/>
  </r>
  <r>
    <x v="24"/>
    <s v="RETENCION ICA COMERCIAL SERVICIOS DEMÁS ACTIVIDADES DE SERVICIOS"/>
    <n v="395520323"/>
    <n v="40705"/>
    <x v="848"/>
    <n v="5313960"/>
    <s v="0,766%"/>
    <s v="13-01-01-DT"/>
    <s v="41-04-00"/>
    <s v="395520323"/>
    <s v="1963323"/>
    <s v="Cédula de Ciudadanía"/>
    <s v="1065607780"/>
    <s v="NEYIS RANGEL VILLARRUEL"/>
    <s v="NIT"/>
    <s v="899999061"/>
    <x v="71"/>
  </r>
  <r>
    <x v="24"/>
    <s v="RETENCION ICA COMERCIAL SERVICIOS DEMÁS ACTIVIDADES DE SERVICIOS"/>
    <n v="395518523"/>
    <n v="43138"/>
    <x v="805"/>
    <n v="5631540"/>
    <s v="0,766%"/>
    <s v="13-01-01-DT"/>
    <s v="41-04-00"/>
    <s v="395518523"/>
    <s v="1961323"/>
    <s v="Cédula de Ciudadanía"/>
    <s v="28218455"/>
    <s v="MARTHA PEREZ JIMENEZ"/>
    <s v="NIT"/>
    <s v="899999061"/>
    <x v="71"/>
  </r>
  <r>
    <x v="24"/>
    <s v="RETENCION ICA COMERCIAL SERVICIOS DEMÁS ACTIVIDADES DE SERVICIOS"/>
    <n v="395483623"/>
    <n v="57284"/>
    <x v="440"/>
    <n v="7478370"/>
    <s v="0,766%"/>
    <s v="13-01-01-DT"/>
    <s v="41-04-00"/>
    <s v="395483623"/>
    <s v="1935423"/>
    <s v="Cédula de Ciudadanía"/>
    <s v="1016031932"/>
    <s v="LUISA CARDENAS MORALES"/>
    <s v="NIT"/>
    <s v="899999061"/>
    <x v="71"/>
  </r>
  <r>
    <x v="24"/>
    <s v="RETENCION ICA COMERCIAL SERVICIOS DEMÁS ACTIVIDADES DE SERVICIOS"/>
    <n v="395295223"/>
    <n v="89187"/>
    <x v="849"/>
    <n v="8078520"/>
    <s v="1,104%"/>
    <s v="13-01-01-DT"/>
    <s v="41-04-00"/>
    <s v="395295223"/>
    <s v="1943523"/>
    <s v="Cédula de Ciudadanía"/>
    <s v="1013579801"/>
    <s v="CESAR MORENO VARGAS"/>
    <s v="NIT"/>
    <s v="899999061"/>
    <x v="71"/>
  </r>
  <r>
    <x v="24"/>
    <s v="RETENCION ICA COMERCIAL SERVICIOS DEMÁS ACTIVIDADES DE SERVICIOS"/>
    <n v="395441823"/>
    <n v="57451"/>
    <x v="850"/>
    <n v="7500090"/>
    <s v="0,766%"/>
    <s v="13-01-01-DT"/>
    <s v="41-04-00"/>
    <s v="395441823"/>
    <s v="1955823"/>
    <s v="Cédula de Ciudadanía"/>
    <s v="1015398191"/>
    <s v="ROSSINA CARVAJALINO GOENAGA"/>
    <s v="NIT"/>
    <s v="899999061"/>
    <x v="71"/>
  </r>
  <r>
    <x v="24"/>
    <s v="RETENCION ICA COMERCIAL SERVICIOS DEMÁS ACTIVIDADES DE SERVICIOS"/>
    <n v="395296923"/>
    <n v="37742"/>
    <x v="452"/>
    <n v="4927110"/>
    <s v="0,766%"/>
    <s v="13-01-01-DT"/>
    <s v="41-04-00"/>
    <s v="395296923"/>
    <s v="1952123"/>
    <s v="Cédula de Ciudadanía"/>
    <s v="1061695479"/>
    <s v="ANGELICA BURGOS MUÑOZ"/>
    <s v="NIT"/>
    <s v="899999061"/>
    <x v="71"/>
  </r>
  <r>
    <x v="24"/>
    <s v="RETENCION ICA COMERCIAL SERVICIOS DEMÁS ACTIVIDADES DE SERVICIOS"/>
    <n v="395519123"/>
    <n v="40572"/>
    <x v="851"/>
    <n v="4200000"/>
    <s v="0,966%"/>
    <s v="13-01-01-DT"/>
    <s v="41-04-00"/>
    <s v="395519123"/>
    <s v="1961823"/>
    <s v="Cédula de Ciudadanía"/>
    <s v="1018442307"/>
    <s v="JHOAN RAMIREZ PIRAZAN"/>
    <s v="NIT"/>
    <s v="899999061"/>
    <x v="71"/>
  </r>
  <r>
    <x v="24"/>
    <s v="RETENCION ICA COMERCIAL SERVICIOS DEMÁS ACTIVIDADES DE SERVICIOS"/>
    <n v="395647623"/>
    <n v="40624"/>
    <x v="852"/>
    <n v="5303400"/>
    <s v="0,766%"/>
    <s v="13-01-01-DT"/>
    <s v="41-04-00"/>
    <s v="395647623"/>
    <s v="1995623"/>
    <s v="Cédula de Ciudadanía"/>
    <s v="52848037"/>
    <s v="ELMA CARRERE NUÑEZ"/>
    <s v="NIT"/>
    <s v="899999061"/>
    <x v="71"/>
  </r>
  <r>
    <x v="24"/>
    <s v="RETENCION ICA COMERCIAL SERVICIOS DEMÁS ACTIVIDADES DE SERVICIOS"/>
    <n v="395298123"/>
    <n v="28931"/>
    <x v="819"/>
    <n v="2994940"/>
    <s v="0,966%"/>
    <s v="13-01-01-DT"/>
    <s v="41-04-00"/>
    <s v="395298123"/>
    <s v="1969023"/>
    <s v="Cédula de Ciudadanía"/>
    <s v="1014230122"/>
    <s v="BRANDON PRIETO CARRILLO"/>
    <s v="NIT"/>
    <s v="899999061"/>
    <x v="71"/>
  </r>
  <r>
    <x v="24"/>
    <s v="RETENCION ICA COMERCIAL SERVICIOS DEMÁS ACTIVIDADES DE SERVICIOS"/>
    <n v="395297023"/>
    <n v="45620"/>
    <x v="853"/>
    <n v="6611640"/>
    <s v="0,690%"/>
    <s v="13-01-01-DT"/>
    <s v="41-04-00"/>
    <s v="395297023"/>
    <s v="1952223"/>
    <s v="Cédula de Ciudadanía"/>
    <s v="1085256971"/>
    <s v="LILIA ESTUPIÑAN ROMERO"/>
    <s v="NIT"/>
    <s v="899999061"/>
    <x v="71"/>
  </r>
  <r>
    <x v="24"/>
    <s v="RETENCION ICA COMERCIAL SERVICIOS DEMÁS ACTIVIDADES DE SERVICIOS"/>
    <n v="395496123"/>
    <n v="44333"/>
    <x v="444"/>
    <n v="5787630"/>
    <s v="0,766%"/>
    <s v="13-01-01-DT"/>
    <s v="41-04-00"/>
    <s v="395496123"/>
    <s v="1984323"/>
    <s v="Cédula de Ciudadanía"/>
    <s v="16928980"/>
    <s v="JUAN MARMOLEJO GALINDO"/>
    <s v="NIT"/>
    <s v="899999061"/>
    <x v="71"/>
  </r>
  <r>
    <x v="24"/>
    <s v="RETENCION ICA COMERCIAL SERVICIOS DEMÁS ACTIVIDADES DE SERVICIOS"/>
    <n v="395524423"/>
    <n v="20398"/>
    <x v="854"/>
    <n v="4927110"/>
    <s v="0,414%"/>
    <s v="13-01-01-DT"/>
    <s v="41-04-00"/>
    <s v="395524423"/>
    <s v="1998723"/>
    <s v="Cédula de Ciudadanía"/>
    <s v="1023883755"/>
    <s v="CRISTIAN TORRES PUENTES"/>
    <s v="NIT"/>
    <s v="899999061"/>
    <x v="71"/>
  </r>
  <r>
    <x v="24"/>
    <s v="RETENCION ICA COMERCIAL SERVICIOS DEMÁS ACTIVIDADES DE SERVICIOS"/>
    <n v="395457123"/>
    <n v="70991"/>
    <x v="855"/>
    <n v="9267700"/>
    <s v="0,766%"/>
    <s v="13-01-01-DT"/>
    <s v="41-04-00"/>
    <s v="395457123"/>
    <s v="2005523"/>
    <s v="Cédula de Ciudadanía"/>
    <s v="1010164140"/>
    <s v="JULY CALDERON SEGURA"/>
    <s v="NIT"/>
    <s v="899999061"/>
    <x v="71"/>
  </r>
  <r>
    <x v="24"/>
    <s v="RETENCION ICA COMERCIAL SERVICIOS DEMÁS ACTIVIDADES DE SERVICIOS"/>
    <n v="395643523"/>
    <n v="56041"/>
    <x v="573"/>
    <n v="5801330"/>
    <s v="0,966%"/>
    <s v="13-01-01-DT"/>
    <s v="41-04-00"/>
    <s v="395643523"/>
    <s v="1986223"/>
    <s v="Cédula de Ciudadanía"/>
    <s v="53119268"/>
    <s v="JULIETH ACUÑA FRANCO"/>
    <s v="NIT"/>
    <s v="899999061"/>
    <x v="71"/>
  </r>
  <r>
    <x v="24"/>
    <s v="RETENCION ICA COMERCIAL SERVICIOS DEMÁS ACTIVIDADES DE SERVICIOS"/>
    <n v="395650523"/>
    <n v="50156"/>
    <x v="303"/>
    <n v="6547830"/>
    <s v="0,766%"/>
    <s v="13-01-01-DT"/>
    <s v="41-04-00"/>
    <s v="395650523"/>
    <s v="2004623"/>
    <s v="Cédula de Ciudadanía"/>
    <s v="20381463"/>
    <s v="ANA VILLALOBOS RIVEROS"/>
    <s v="NIT"/>
    <s v="899999061"/>
    <x v="71"/>
  </r>
  <r>
    <x v="24"/>
    <s v="RETENCION ICA COMERCIAL SERVICIOS DEMÁS ACTIVIDADES DE SERVICIOS"/>
    <n v="395444923"/>
    <n v="64990"/>
    <x v="465"/>
    <n v="8484270"/>
    <s v="0,760%"/>
    <s v="13-01-01-DT"/>
    <s v="41-04-00"/>
    <s v="395444923"/>
    <s v="1967623"/>
    <s v="Cédula de Ciudadanía"/>
    <s v="79705529"/>
    <s v="CARLOS LOPEZ MERA"/>
    <s v="NIT"/>
    <s v="899999061"/>
    <x v="71"/>
  </r>
  <r>
    <x v="24"/>
    <s v="RETENCION ICA COMERCIAL SERVICIOS DEMÁS ACTIVIDADES DE SERVICIOS"/>
    <n v="395520023"/>
    <n v="42322"/>
    <x v="856"/>
    <n v="5525070"/>
    <s v="0,766%"/>
    <s v="13-01-01-DT"/>
    <s v="41-04-00"/>
    <s v="395520023"/>
    <s v="1962923"/>
    <s v="Cédula de Ciudadanía"/>
    <s v="1140861392"/>
    <s v="MELISA RONDON HERRERA"/>
    <s v="NIT"/>
    <s v="899999061"/>
    <x v="71"/>
  </r>
  <r>
    <x v="24"/>
    <s v="RETENCION ICA COMERCIAL SERVICIOS DEMÁS ACTIVIDADES DE SERVICIOS"/>
    <n v="395456823"/>
    <n v="33501"/>
    <x v="435"/>
    <n v="4373460"/>
    <s v="0,766%"/>
    <s v="13-01-01-DT"/>
    <s v="41-04-00"/>
    <s v="395456823"/>
    <s v="2005323"/>
    <s v="Cédula de Ciudadanía"/>
    <s v="1022961099"/>
    <s v="ANA PINZON CASTRO"/>
    <s v="NIT"/>
    <s v="899999061"/>
    <x v="71"/>
  </r>
  <r>
    <x v="24"/>
    <s v="RETENCION ICA COMERCIAL SERVICIOS DEMÁS ACTIVIDADES DE SERVICIOS"/>
    <n v="395518623"/>
    <n v="39749"/>
    <x v="857"/>
    <n v="4114800"/>
    <s v="0,966%"/>
    <s v="13-01-01-DT"/>
    <s v="41-04-00"/>
    <s v="395518623"/>
    <s v="1961423"/>
    <s v="Cédula de Ciudadanía"/>
    <s v="20794581"/>
    <s v="SONIA NAVARRETE SARMIENTO"/>
    <s v="NIT"/>
    <s v="899999061"/>
    <x v="71"/>
  </r>
  <r>
    <x v="24"/>
    <s v="RETENCION ICA COMERCIAL SERVICIOS DEMÁS ACTIVIDADES DE SERVICIOS"/>
    <n v="395644623"/>
    <n v="56930"/>
    <x v="763"/>
    <n v="7432160"/>
    <s v="0,766%"/>
    <s v="13-01-01-DT"/>
    <s v="41-04-00"/>
    <s v="395644623"/>
    <s v="1988923"/>
    <s v="Cédula de Ciudadanía"/>
    <s v="1022385204"/>
    <s v="MARIA CORREDOR AVILA"/>
    <s v="NIT"/>
    <s v="899999061"/>
    <x v="71"/>
  </r>
  <r>
    <x v="24"/>
    <s v="RETENCION ICA COMERCIAL SERVICIOS DEMÁS ACTIVIDADES DE SERVICIOS"/>
    <n v="395639123"/>
    <n v="15727"/>
    <x v="858"/>
    <n v="3798820"/>
    <s v="0,414%"/>
    <s v="13-01-01-DT"/>
    <s v="41-04-00"/>
    <s v="395639123"/>
    <s v="1975123"/>
    <s v="Cédula de Ciudadanía"/>
    <s v="1030631334"/>
    <s v="JULIAN BAUTISTA LARA"/>
    <s v="NIT"/>
    <s v="899999061"/>
    <x v="71"/>
  </r>
  <r>
    <x v="24"/>
    <s v="RETENCION ICA COMERCIAL SERVICIOS DEMÁS ACTIVIDADES DE SERVICIOS"/>
    <n v="395296623"/>
    <n v="48675"/>
    <x v="859"/>
    <n v="5038840"/>
    <s v="0,966%"/>
    <s v="13-01-01-DT"/>
    <s v="41-04-00"/>
    <s v="395296623"/>
    <s v="1950923"/>
    <s v="Cédula de Ciudadanía"/>
    <s v="1030570356"/>
    <s v="FREDY MORENO CASTRO"/>
    <s v="NIT"/>
    <s v="899999061"/>
    <x v="71"/>
  </r>
  <r>
    <x v="24"/>
    <s v="RETENCION ICA COMERCIAL SERVICIOS DEMÁS ACTIVIDADES DE SERVICIOS"/>
    <n v="395521823"/>
    <n v="32975"/>
    <x v="388"/>
    <n v="3413610"/>
    <s v="0,966%"/>
    <s v="13-01-01-DT"/>
    <s v="41-04-00"/>
    <s v="395521823"/>
    <s v="1977723"/>
    <s v="Cédula de Ciudadanía"/>
    <s v="1232592619"/>
    <s v="ALVA PEROZO BLANCO"/>
    <s v="NIT"/>
    <s v="899999061"/>
    <x v="71"/>
  </r>
  <r>
    <x v="24"/>
    <s v="RETENCION ICA COMERCIAL SERVICIOS DEMÁS ACTIVIDADES DE SERVICIOS"/>
    <n v="395523323"/>
    <n v="52280"/>
    <x v="803"/>
    <n v="6825000"/>
    <s v="0,766%"/>
    <s v="13-01-01-DT"/>
    <s v="41-04-00"/>
    <s v="395523323"/>
    <s v="1992723"/>
    <s v="Cédula de Ciudadanía"/>
    <s v="1032441311"/>
    <s v="NATALIA HILARION GOMEZ"/>
    <s v="NIT"/>
    <s v="899999061"/>
    <x v="71"/>
  </r>
  <r>
    <x v="24"/>
    <s v="RETENCION ICA COMERCIAL SERVICIOS DEMÁS ACTIVIDADES DE SERVICIOS"/>
    <n v="396645923"/>
    <n v="21034"/>
    <x v="860"/>
    <n v="3048377"/>
    <s v="0,690%"/>
    <s v="13-01-01-DT"/>
    <s v="41-04-00"/>
    <s v="396645923"/>
    <s v="2012923"/>
    <s v="Cédula de Ciudadanía"/>
    <s v="39417802"/>
    <s v="LUZ MARIN HENAO"/>
    <s v="NIT"/>
    <s v="899999061"/>
    <x v="71"/>
  </r>
  <r>
    <x v="24"/>
    <s v="RETENCION ICA COMERCIAL SERVICIOS DEMÁS ACTIVIDADES DE SERVICIOS"/>
    <n v="395453923"/>
    <n v="50156"/>
    <x v="303"/>
    <n v="6547830"/>
    <s v="0,766%"/>
    <s v="13-01-01-DT"/>
    <s v="41-04-00"/>
    <s v="395453923"/>
    <s v="1991323"/>
    <s v="Cédula de Ciudadanía"/>
    <s v="52832288"/>
    <s v="MARYORY PINZON GUASCA"/>
    <s v="NIT"/>
    <s v="899999061"/>
    <x v="71"/>
  </r>
  <r>
    <x v="24"/>
    <s v="RETENCION ICA COMERCIAL SERVICIOS DEMÁS ACTIVIDADES DE SERVICIOS"/>
    <n v="395296823"/>
    <n v="52280"/>
    <x v="803"/>
    <n v="6825000"/>
    <s v="0,766%"/>
    <s v="13-01-01-DT"/>
    <s v="41-04-00"/>
    <s v="395296823"/>
    <s v="1951823"/>
    <s v="Cédula de Ciudadanía"/>
    <s v="1020779544"/>
    <s v="ELIANA LONDOÑO VERA"/>
    <s v="NIT"/>
    <s v="899999061"/>
    <x v="71"/>
  </r>
  <r>
    <x v="24"/>
    <s v="RETENCION ICA COMERCIAL SERVICIOS DEMÁS ACTIVIDADES DE SERVICIOS"/>
    <n v="395492223"/>
    <n v="35208"/>
    <x v="421"/>
    <n v="4596290"/>
    <s v="0,766%"/>
    <s v="13-01-01-DT"/>
    <s v="41-04-00"/>
    <s v="395492223"/>
    <s v="1970223"/>
    <s v="Cédula de Ciudadanía"/>
    <s v="80844143"/>
    <s v="NELSON ILLIDGE ARRIETA"/>
    <s v="NIT"/>
    <s v="899999061"/>
    <x v="71"/>
  </r>
  <r>
    <x v="24"/>
    <s v="RETENCION ICA COMERCIAL SERVICIOS DEMÁS ACTIVIDADES DE SERVICIOS"/>
    <n v="395648623"/>
    <n v="22941"/>
    <x v="389"/>
    <n v="2994940"/>
    <s v="0,766%"/>
    <s v="13-01-01-DT"/>
    <s v="41-04-00"/>
    <s v="395648623"/>
    <s v="2000223"/>
    <s v="Cédula de Ciudadanía"/>
    <s v="63449493"/>
    <s v="CAROLINA VILLAMIZAR MEJIA"/>
    <s v="NIT"/>
    <s v="899999061"/>
    <x v="71"/>
  </r>
  <r>
    <x v="24"/>
    <s v="RETENCION ICA COMERCIAL SERVICIOS DEMÁS ACTIVIDADES DE SERVICIOS"/>
    <n v="395641223"/>
    <n v="42449"/>
    <x v="861"/>
    <n v="4394280"/>
    <s v="0,966%"/>
    <s v="13-01-01-DT"/>
    <s v="41-04-00"/>
    <s v="395641223"/>
    <s v="1983123"/>
    <s v="Cédula de Ciudadanía"/>
    <s v="1010241658"/>
    <s v="DANIELA BERNAL DELGADO"/>
    <s v="NIT"/>
    <s v="899999061"/>
    <x v="71"/>
  </r>
  <r>
    <x v="24"/>
    <s v="RETENCION ICA COMERCIAL SERVICIOS DEMÁS ACTIVIDADES DE SERVICIOS"/>
    <n v="395522723"/>
    <n v="45329"/>
    <x v="385"/>
    <n v="5917560"/>
    <s v="0,766%"/>
    <s v="13-01-01-DT"/>
    <s v="41-04-00"/>
    <s v="395522723"/>
    <s v="1989523"/>
    <s v="Cédula de Ciudadanía"/>
    <s v="1018416797"/>
    <s v="DAVID GONZALEZ QUIMBAYO"/>
    <s v="NIT"/>
    <s v="899999061"/>
    <x v="71"/>
  </r>
  <r>
    <x v="24"/>
    <s v="RETENCION ICA COMERCIAL SERVICIOS DEMÁS ACTIVIDADES DE SERVICIOS"/>
    <n v="395439023"/>
    <n v="63868"/>
    <x v="559"/>
    <n v="6611640"/>
    <s v="0,966%"/>
    <s v="13-01-01-DT"/>
    <s v="41-04-00"/>
    <s v="395439023"/>
    <s v="1922123"/>
    <s v="Cédula de Ciudadanía"/>
    <s v="11233930"/>
    <s v="GUIMAR AYALA TRIANA"/>
    <s v="NIT"/>
    <s v="899999061"/>
    <x v="71"/>
  </r>
  <r>
    <x v="24"/>
    <s v="RETENCION ICA COMERCIAL SERVICIOS DEMÁS ACTIVIDADES DE SERVICIOS"/>
    <n v="395639923"/>
    <n v="30833"/>
    <x v="862"/>
    <n v="4025220"/>
    <s v="0,766%"/>
    <s v="13-01-01-DT"/>
    <s v="41-04-00"/>
    <s v="395639923"/>
    <s v="1975723"/>
    <s v="Cédula de Ciudadanía"/>
    <s v="1032427997"/>
    <s v="KATHERINN ERAZO ÑAÑEZ"/>
    <s v="NIT"/>
    <s v="899999061"/>
    <x v="71"/>
  </r>
  <r>
    <x v="24"/>
    <s v="RETENCION ICA COMERCIAL SERVICIOS DEMÁS ACTIVIDADES DE SERVICIOS"/>
    <n v="395443023"/>
    <n v="53979"/>
    <x v="575"/>
    <n v="7046920"/>
    <s v="0,766%"/>
    <s v="13-01-01-DT"/>
    <s v="41-04-00"/>
    <s v="395443023"/>
    <s v="1957823"/>
    <s v="Cédula de Ciudadanía"/>
    <s v="1020713269"/>
    <s v="NICOLAS FERNANDEZ DE SOTO CAMACHO"/>
    <s v="NIT"/>
    <s v="899999061"/>
    <x v="71"/>
  </r>
  <r>
    <x v="24"/>
    <s v="RETENCION ICA COMERCIAL SERVICIOS DEMÁS ACTIVIDADES DE SERVICIOS"/>
    <n v="395438223"/>
    <n v="70551"/>
    <x v="863"/>
    <n v="7303390"/>
    <s v="0,966%"/>
    <s v="13-01-01-DT"/>
    <s v="41-04-00"/>
    <s v="395438223"/>
    <s v="1891123"/>
    <s v="Cédula de Ciudadanía"/>
    <s v="1072423997"/>
    <s v="ANDRES CARRILLO"/>
    <s v="NIT"/>
    <s v="899999061"/>
    <x v="71"/>
  </r>
  <r>
    <x v="24"/>
    <s v="RETENCION ICA COMERCIAL SERVICIOS DEMÁS ACTIVIDADES DE SERVICIOS"/>
    <n v="395442423"/>
    <n v="33501"/>
    <x v="435"/>
    <n v="4373460"/>
    <s v="0,766%"/>
    <s v="13-01-01-DT"/>
    <s v="41-04-00"/>
    <s v="395442423"/>
    <s v="1957023"/>
    <s v="Cédula de Ciudadanía"/>
    <s v="53069290"/>
    <s v="ALEXANDRA WILCHES VELA"/>
    <s v="NIT"/>
    <s v="899999061"/>
    <x v="71"/>
  </r>
  <r>
    <x v="24"/>
    <s v="RETENCION ICA COMERCIAL SERVICIOS DEMÁS ACTIVIDADES DE SERVICIOS"/>
    <n v="395488223"/>
    <n v="18308"/>
    <x v="319"/>
    <n v="2390040"/>
    <s v="0,766%"/>
    <s v="13-01-01-DT"/>
    <s v="41-04-00"/>
    <s v="395488223"/>
    <s v="1950323"/>
    <s v="Cédula de Ciudadanía"/>
    <s v="79987049"/>
    <s v="DAVID HENAO LOPEZ"/>
    <s v="NIT"/>
    <s v="899999061"/>
    <x v="71"/>
  </r>
  <r>
    <x v="24"/>
    <s v="RETENCION ICA COMERCIAL SERVICIOS DEMÁS ACTIVIDADES DE SERVICIOS"/>
    <n v="395520723"/>
    <n v="53524"/>
    <x v="864"/>
    <n v="5540790"/>
    <s v="0,966%"/>
    <s v="13-01-01-DT"/>
    <s v="41-04-00"/>
    <s v="395520723"/>
    <s v="1963723"/>
    <s v="Cédula de Ciudadanía"/>
    <s v="82392676"/>
    <s v="FERNANDO BOLIVAR BUITRAGO"/>
    <s v="NIT"/>
    <s v="899999061"/>
    <x v="71"/>
  </r>
  <r>
    <x v="24"/>
    <s v="RETENCION ICA COMERCIAL SERVICIOS DEMÁS ACTIVIDADES DE SERVICIOS"/>
    <n v="397066023"/>
    <n v="61280"/>
    <x v="416"/>
    <n v="7999980"/>
    <s v="0,766%"/>
    <s v="13-01-01-DT"/>
    <s v="41-04-00"/>
    <s v="397066023"/>
    <s v="2007823"/>
    <s v="Cédula de Ciudadanía"/>
    <s v="1010164003"/>
    <s v="SANDRA CASTRO MARROQUIN"/>
    <s v="NIT"/>
    <s v="899999061"/>
    <x v="71"/>
  </r>
  <r>
    <x v="24"/>
    <s v="RETENCION ICA COMERCIAL SERVICIOS DEMÁS ACTIVIDADES DE SERVICIOS"/>
    <n v="395489923"/>
    <n v="63252"/>
    <x v="298"/>
    <n v="6547830"/>
    <s v="0,966%"/>
    <s v="13-01-01-DT"/>
    <s v="41-04-00"/>
    <s v="395489923"/>
    <s v="1958123"/>
    <s v="Cédula de Ciudadanía"/>
    <s v="1075665146"/>
    <s v="LUDY BERNAL CHARRY"/>
    <s v="NIT"/>
    <s v="899999061"/>
    <x v="71"/>
  </r>
  <r>
    <x v="24"/>
    <s v="RETENCION ICA COMERCIAL SERVICIOS DEMÁS ACTIVIDADES DE SERVICIOS"/>
    <n v="395485123"/>
    <n v="39471"/>
    <x v="571"/>
    <n v="5152880"/>
    <s v="0,766%"/>
    <s v="13-01-01-DT"/>
    <s v="41-04-00"/>
    <s v="395485123"/>
    <s v="1938323"/>
    <s v="Cédula de Ciudadanía"/>
    <s v="1075663460"/>
    <s v="JUAN VELASCO CONTRERAS"/>
    <s v="NIT"/>
    <s v="899999061"/>
    <x v="71"/>
  </r>
  <r>
    <x v="24"/>
    <s v="RETENCION ICA COMERCIAL SERVICIOS DEMÁS ACTIVIDADES DE SERVICIOS"/>
    <n v="395455623"/>
    <n v="33501"/>
    <x v="435"/>
    <n v="4373460"/>
    <s v="0,766%"/>
    <s v="13-01-01-DT"/>
    <s v="41-04-00"/>
    <s v="395455623"/>
    <s v="1998023"/>
    <s v="Cédula de Ciudadanía"/>
    <s v="1010181480"/>
    <s v="CARLOS SERRANO SUAREZ"/>
    <s v="NIT"/>
    <s v="899999061"/>
    <x v="71"/>
  </r>
  <r>
    <x v="24"/>
    <s v="RETENCION ICA COMERCIAL SERVICIOS DEMÁS ACTIVIDADES DE SERVICIOS"/>
    <n v="395647023"/>
    <n v="32990"/>
    <x v="865"/>
    <n v="3415130"/>
    <s v="0,966%"/>
    <s v="13-01-01-DT"/>
    <s v="41-04-00"/>
    <s v="395647023"/>
    <s v="1994823"/>
    <s v="Cédula de Ciudadanía"/>
    <s v="1049609044"/>
    <s v="CAMILO NIÑO BENITEZ"/>
    <s v="NIT"/>
    <s v="899999061"/>
    <x v="71"/>
  </r>
  <r>
    <x v="24"/>
    <s v="RETENCION ICA COMERCIAL SERVICIOS DEMÁS ACTIVIDADES DE SERVICIOS"/>
    <n v="395439723"/>
    <n v="43668"/>
    <x v="547"/>
    <n v="5700840"/>
    <s v="0,766%"/>
    <s v="13-01-01-DT"/>
    <s v="41-04-00"/>
    <s v="395439723"/>
    <s v="1935723"/>
    <s v="Cédula de Ciudadanía"/>
    <s v="24157357"/>
    <s v="NIDIA ALFONSO ZORRO"/>
    <s v="NIT"/>
    <s v="899999061"/>
    <x v="71"/>
  </r>
  <r>
    <x v="24"/>
    <s v="RETENCION ICA COMERCIAL SERVICIOS DEMÁS ACTIVIDADES DE SERVICIOS"/>
    <n v="395455323"/>
    <n v="29030"/>
    <x v="838"/>
    <n v="3789820"/>
    <s v="0,766%"/>
    <s v="13-01-01-DT"/>
    <s v="41-04-00"/>
    <s v="395455323"/>
    <s v="1994923"/>
    <s v="Cédula de Ciudadanía"/>
    <s v="1067461584"/>
    <s v="LUIS CAMAYO COMETA"/>
    <s v="NIT"/>
    <s v="899999061"/>
    <x v="71"/>
  </r>
  <r>
    <x v="24"/>
    <s v="RETENCION ICA COMERCIAL SERVICIOS DEMÁS ACTIVIDADES DE SERVICIOS"/>
    <n v="395301223"/>
    <n v="28601"/>
    <x v="866"/>
    <n v="3733800"/>
    <s v="0,766%"/>
    <s v="13-01-01-DT"/>
    <s v="41-04-00"/>
    <s v="395301223"/>
    <s v="1976623"/>
    <s v="Cédula de Ciudadanía"/>
    <s v="52899673"/>
    <s v="ROSSANA MENA RIVAS"/>
    <s v="NIT"/>
    <s v="899999061"/>
    <x v="71"/>
  </r>
  <r>
    <x v="24"/>
    <s v="RETENCION ICA COMERCIAL SERVICIOS DEMÁS ACTIVIDADES DE SERVICIOS"/>
    <n v="395651623"/>
    <n v="11849"/>
    <x v="867"/>
    <n v="1546888"/>
    <s v="0,766%"/>
    <s v="13-01-01-DT"/>
    <s v="41-04-00"/>
    <s v="395651623"/>
    <s v="2007123"/>
    <s v="Cédula de Ciudadanía"/>
    <s v="72289612"/>
    <s v="OSMAR TERRYL RODRIGUEZ"/>
    <s v="NIT"/>
    <s v="899999061"/>
    <x v="71"/>
  </r>
  <r>
    <x v="24"/>
    <s v="RETENCION ICA COMERCIAL SERVICIOS DEMÁS ACTIVIDADES DE SERVICIOS"/>
    <n v="395649623"/>
    <n v="45329"/>
    <x v="385"/>
    <n v="5917560"/>
    <s v="0,766%"/>
    <s v="13-01-01-DT"/>
    <s v="41-04-00"/>
    <s v="395649623"/>
    <s v="2002023"/>
    <s v="Cédula de Ciudadanía"/>
    <s v="1070964060"/>
    <s v="MIGUEL BUSTOS REYES"/>
    <s v="NIT"/>
    <s v="899999061"/>
    <x v="71"/>
  </r>
  <r>
    <x v="24"/>
    <s v="RETENCION ICA COMERCIAL SERVICIOS DEMÁS ACTIVIDADES DE SERVICIOS"/>
    <n v="395441023"/>
    <n v="64990"/>
    <x v="465"/>
    <n v="8484270"/>
    <s v="0,766%"/>
    <s v="13-01-01-DT"/>
    <s v="41-04-00"/>
    <s v="395441023"/>
    <s v="1948323"/>
    <s v="Cédula de Ciudadanía"/>
    <s v="1015396325"/>
    <s v="LUZ ARDILA MENDOZA"/>
    <s v="NIT"/>
    <s v="899999061"/>
    <x v="71"/>
  </r>
  <r>
    <x v="24"/>
    <s v="RETENCION ICA COMERCIAL SERVICIOS DEMÁS ACTIVIDADES DE SERVICIOS"/>
    <n v="395638723"/>
    <n v="38598"/>
    <x v="565"/>
    <n v="5038840"/>
    <s v="0,766%"/>
    <s v="13-01-01-DT"/>
    <s v="41-04-00"/>
    <s v="395638723"/>
    <s v="1974723"/>
    <s v="Cédula de Ciudadanía"/>
    <s v="1032471773"/>
    <s v="JIREH AGAMEZ MIRANDA"/>
    <s v="NIT"/>
    <s v="899999061"/>
    <x v="71"/>
  </r>
  <r>
    <x v="24"/>
    <s v="RETENCION ICA COMERCIAL SERVICIOS DEMÁS ACTIVIDADES DE SERVICIOS"/>
    <n v="395440723"/>
    <n v="11218"/>
    <x v="868"/>
    <n v="1161296"/>
    <s v="0,966%"/>
    <s v="13-01-01-DT"/>
    <s v="41-04-00"/>
    <s v="395440723"/>
    <s v="1943323"/>
    <s v="Cédula de Ciudadanía"/>
    <s v="1111768790"/>
    <s v="JOSIMAR RAMOS RAMOS"/>
    <s v="NIT"/>
    <s v="899999061"/>
    <x v="71"/>
  </r>
  <r>
    <x v="24"/>
    <s v="RETENCION ICA COMERCIAL SERVICIOS DEMÁS ACTIVIDADES DE SERVICIOS"/>
    <n v="395298823"/>
    <n v="47596"/>
    <x v="761"/>
    <n v="4927110"/>
    <s v="0,966%"/>
    <s v="13-01-01-DT"/>
    <s v="41-04-00"/>
    <s v="395298823"/>
    <s v="1969923"/>
    <s v="Cédula de Ciudadanía"/>
    <s v="53073184"/>
    <s v="KATERINA TINJACA URIZA"/>
    <s v="NIT"/>
    <s v="899999061"/>
    <x v="71"/>
  </r>
  <r>
    <x v="24"/>
    <s v="RETENCION ICA COMERCIAL SERVICIOS DEMÁS ACTIVIDADES DE SERVICIOS"/>
    <n v="395636923"/>
    <n v="30519"/>
    <x v="442"/>
    <n v="3159360"/>
    <s v="0,966%"/>
    <s v="13-01-01-DT"/>
    <s v="41-04-00"/>
    <s v="395636923"/>
    <s v="1956023"/>
    <s v="Cédula de Ciudadanía"/>
    <s v="1057489375"/>
    <s v="OSCAR QUIROGA GONZALEZ"/>
    <s v="NIT"/>
    <s v="899999061"/>
    <x v="71"/>
  </r>
  <r>
    <x v="24"/>
    <s v="RETENCION ICA COMERCIAL SERVICIOS DEMÁS ACTIVIDADES DE SERVICIOS"/>
    <n v="395493523"/>
    <n v="45329"/>
    <x v="385"/>
    <n v="5917560"/>
    <s v="0,766%"/>
    <s v="13-01-01-DT"/>
    <s v="41-04-00"/>
    <s v="395493523"/>
    <s v="1976423"/>
    <s v="Cédula de Ciudadanía"/>
    <s v="1072168793"/>
    <s v="MARILYN ROJAS SIERRA"/>
    <s v="NIT"/>
    <s v="899999061"/>
    <x v="71"/>
  </r>
  <r>
    <x v="24"/>
    <s v="RETENCION ICA COMERCIAL SERVICIOS DEMÁS ACTIVIDADES DE SERVICIOS"/>
    <n v="395635123"/>
    <n v="20406"/>
    <x v="758"/>
    <n v="2112440"/>
    <s v="0,966%"/>
    <s v="13-01-01-DT"/>
    <s v="41-04-00"/>
    <s v="395635123"/>
    <s v="1953223"/>
    <s v="Cédula de Ciudadanía"/>
    <s v="1014290127"/>
    <s v="ALISSON CUELLO DIAZ"/>
    <s v="NIT"/>
    <s v="899999061"/>
    <x v="71"/>
  </r>
  <r>
    <x v="24"/>
    <s v="RETENCION ICA COMERCIAL SERVICIOS DEMÁS ACTIVIDADES DE SERVICIOS"/>
    <n v="395454923"/>
    <n v="48336"/>
    <x v="869"/>
    <n v="6310170"/>
    <s v="0,766%"/>
    <s v="13-01-01-DT"/>
    <s v="41-04-00"/>
    <s v="395454923"/>
    <s v="1993123"/>
    <s v="Cédula de Ciudadanía"/>
    <s v="1121841948"/>
    <s v="DIANA MARTINEZ ROLDAN"/>
    <s v="NIT"/>
    <s v="899999061"/>
    <x v="71"/>
  </r>
  <r>
    <x v="24"/>
    <s v="RETENCION ICA COMERCIAL SERVICIOS DEMÁS ACTIVIDADES DE SERVICIOS"/>
    <n v="395439623"/>
    <n v="59777"/>
    <x v="870"/>
    <n v="7803780"/>
    <s v="0,766%"/>
    <s v="13-01-01-DT"/>
    <s v="41-04-00"/>
    <s v="395439623"/>
    <s v="1935623"/>
    <s v="Cédula de Ciudadanía"/>
    <s v="52994462"/>
    <s v="LAURA FAJARDO TORRES"/>
    <s v="NIT"/>
    <s v="899999061"/>
    <x v="71"/>
  </r>
  <r>
    <x v="24"/>
    <s v="RETENCION ICA COMERCIAL SERVICIOS DEMÁS ACTIVIDADES DE SERVICIOS"/>
    <n v="395442823"/>
    <n v="24201"/>
    <x v="576"/>
    <n v="3159360"/>
    <s v="0,766%"/>
    <s v="13-01-01-DT"/>
    <s v="41-04-00"/>
    <s v="395442823"/>
    <s v="1957623"/>
    <s v="Cédula de Ciudadanía"/>
    <s v="1072646171"/>
    <s v="JUAN PEDRAZA CANTOR"/>
    <s v="NIT"/>
    <s v="899999061"/>
    <x v="71"/>
  </r>
  <r>
    <x v="24"/>
    <s v="RETENCION ICA COMERCIAL SERVICIOS DEMÁS ACTIVIDADES DE SERVICIOS"/>
    <n v="395644823"/>
    <n v="50156"/>
    <x v="303"/>
    <n v="6547830"/>
    <s v="0,766%"/>
    <s v="13-01-01-DT"/>
    <s v="41-04-00"/>
    <s v="395644823"/>
    <s v="1989123"/>
    <s v="Cédula de Ciudadanía"/>
    <s v="41790071"/>
    <s v="CLAUDIA ESGUERRA HERNANDEZ"/>
    <s v="NIT"/>
    <s v="899999061"/>
    <x v="71"/>
  </r>
  <r>
    <x v="24"/>
    <s v="RETENCION ICA COMERCIAL SERVICIOS DEMÁS ACTIVIDADES DE SERVICIOS"/>
    <n v="397062723"/>
    <n v="63252"/>
    <x v="298"/>
    <n v="6547830"/>
    <s v="0,966%"/>
    <s v="13-01-01-DT"/>
    <s v="41-04-00"/>
    <s v="397062723"/>
    <s v="1947223"/>
    <s v="Cédula de Ciudadanía"/>
    <s v="43289268"/>
    <s v="YULLY NIAZA TASCON"/>
    <s v="NIT"/>
    <s v="899999061"/>
    <x v="71"/>
  </r>
  <r>
    <x v="24"/>
    <s v="RETENCION ICA COMERCIAL SERVICIOS DEMÁS ACTIVIDADES DE SERVICIOS"/>
    <n v="395638423"/>
    <n v="32732"/>
    <x v="314"/>
    <n v="3388440"/>
    <s v="0,966%"/>
    <s v="13-01-01-DT"/>
    <s v="41-04-00"/>
    <s v="395638423"/>
    <s v="1974323"/>
    <s v="Cédula de Ciudadanía"/>
    <s v="1019086106"/>
    <s v="CELINA LANCHEROS LINARES"/>
    <s v="NIT"/>
    <s v="899999061"/>
    <x v="71"/>
  </r>
  <r>
    <x v="24"/>
    <s v="RETENCION ICA COMERCIAL SERVICIOS DEMÁS ACTIVIDADES DE SERVICIOS"/>
    <n v="395645923"/>
    <n v="29030"/>
    <x v="838"/>
    <n v="3789820"/>
    <s v="0,766%"/>
    <s v="13-01-01-DT"/>
    <s v="41-04-00"/>
    <s v="395645923"/>
    <s v="1990823"/>
    <s v="Cédula de Ciudadanía"/>
    <s v="1031166135"/>
    <s v="CAMILA PORTELA OSPINA"/>
    <s v="NIT"/>
    <s v="899999061"/>
    <x v="71"/>
  </r>
  <r>
    <x v="24"/>
    <s v="RETENCION ICA COMERCIAL SERVICIOS DEMÁS ACTIVIDADES DE SERVICIOS"/>
    <n v="395299123"/>
    <n v="59497"/>
    <x v="834"/>
    <n v="7767220"/>
    <s v="0,766%"/>
    <s v="13-01-01-DT"/>
    <s v="41-04-00"/>
    <s v="395299123"/>
    <s v="1970723"/>
    <s v="Cédula de Ciudadanía"/>
    <s v="33366758"/>
    <s v="ADRIANA ALFONSO LEAL"/>
    <s v="NIT"/>
    <s v="899999061"/>
    <x v="71"/>
  </r>
  <r>
    <x v="24"/>
    <s v="RETENCION ICA COMERCIAL SERVICIOS DEMÁS ACTIVIDADES DE SERVICIOS"/>
    <n v="395443323"/>
    <n v="44438"/>
    <x v="447"/>
    <n v="5801330"/>
    <s v="0,766%"/>
    <s v="13-01-01-DT"/>
    <s v="41-04-00"/>
    <s v="395443323"/>
    <s v="1958923"/>
    <s v="Cédula de Ciudadanía"/>
    <s v="52701406"/>
    <s v="JUANA BERNAL GARCIA"/>
    <s v="NIT"/>
    <s v="899999061"/>
    <x v="71"/>
  </r>
  <r>
    <x v="24"/>
    <s v="RETENCION ICA COMERCIAL SERVICIOS DEMÁS ACTIVIDADES DE SERVICIOS"/>
    <n v="395519623"/>
    <n v="30519"/>
    <x v="442"/>
    <n v="3159360"/>
    <s v="0,966%"/>
    <s v="13-01-01-DT"/>
    <s v="41-04-00"/>
    <s v="395519623"/>
    <s v="1962423"/>
    <s v="Cédula de Ciudadanía"/>
    <s v="79617020"/>
    <s v="MAURICIO TOLOSA GONZALEZ"/>
    <s v="NIT"/>
    <s v="899999061"/>
    <x v="71"/>
  </r>
  <r>
    <x v="24"/>
    <s v="RETENCION ICA COMERCIAL SERVICIOS DEMÁS ACTIVIDADES DE SERVICIOS"/>
    <n v="395635823"/>
    <n v="47596"/>
    <x v="761"/>
    <n v="4927110"/>
    <s v="0,966%"/>
    <s v="13-01-01-DT"/>
    <s v="41-04-00"/>
    <s v="395635823"/>
    <s v="1954223"/>
    <s v="Cédula de Ciudadanía"/>
    <s v="52479837"/>
    <s v="LUZ DIAZ BUSTOS"/>
    <s v="NIT"/>
    <s v="899999061"/>
    <x v="71"/>
  </r>
  <r>
    <x v="24"/>
    <s v="RETENCION ICA COMERCIAL SERVICIOS DEMÁS ACTIVIDADES DE SERVICIOS"/>
    <n v="395299023"/>
    <n v="24021"/>
    <x v="871"/>
    <n v="3135860"/>
    <s v="0,766%"/>
    <s v="13-01-01-DT"/>
    <s v="41-04-00"/>
    <s v="395299023"/>
    <s v="1970323"/>
    <s v="Cédula de Ciudadanía"/>
    <s v="1192789115"/>
    <s v="MARIA RODRIGUEZ GARCIA"/>
    <s v="NIT"/>
    <s v="899999061"/>
    <x v="71"/>
  </r>
  <r>
    <x v="24"/>
    <s v="RETENCION ICA COMERCIAL SERVICIOS DEMÁS ACTIVIDADES DE SERVICIOS"/>
    <n v="395640623"/>
    <n v="43668"/>
    <x v="547"/>
    <n v="5700840"/>
    <s v="0,766%"/>
    <s v="13-01-01-DT"/>
    <s v="41-04-00"/>
    <s v="395640623"/>
    <s v="1981323"/>
    <s v="Cédula de Ciudadanía"/>
    <s v="1022374367"/>
    <s v="ERIKA ROJAS GOMEZ"/>
    <s v="NIT"/>
    <s v="899999061"/>
    <x v="71"/>
  </r>
  <r>
    <x v="24"/>
    <s v="RETENCION ICA COMERCIAL SERVICIOS DEMÁS ACTIVIDADES DE SERVICIOS"/>
    <n v="395455123"/>
    <n v="23059"/>
    <x v="785"/>
    <n v="2387010"/>
    <s v="0,966%"/>
    <s v="13-01-01-DT"/>
    <s v="41-04-00"/>
    <s v="395455123"/>
    <s v="1993423"/>
    <s v="Cédula de Ciudadanía"/>
    <s v="52347956"/>
    <s v="LUZ TORRES SANABRIA"/>
    <s v="NIT"/>
    <s v="899999061"/>
    <x v="71"/>
  </r>
  <r>
    <x v="24"/>
    <s v="RETENCION ICA COMERCIAL SERVICIOS DEMÁS ACTIVIDADES DE SERVICIOS"/>
    <n v="395455223"/>
    <n v="41848"/>
    <x v="305"/>
    <n v="5463140"/>
    <s v="0,766%"/>
    <s v="13-01-01-DT"/>
    <s v="41-04-00"/>
    <s v="395455223"/>
    <s v="1993623"/>
    <s v="Cédula de Ciudadanía"/>
    <s v="1032392144"/>
    <s v="JAIME MORA ACUÑA"/>
    <s v="NIT"/>
    <s v="899999061"/>
    <x v="71"/>
  </r>
  <r>
    <x v="24"/>
    <s v="RETENCION ICA COMERCIAL SERVICIOS DEMÁS ACTIVIDADES DE SERVICIOS"/>
    <n v="395519723"/>
    <n v="53339"/>
    <x v="427"/>
    <n v="6963310"/>
    <s v="0,766%"/>
    <s v="13-01-01-DT"/>
    <s v="41-04-00"/>
    <s v="395519723"/>
    <s v="1962523"/>
    <s v="Cédula de Ciudadanía"/>
    <s v="85464761"/>
    <s v="JOSE GUTIERREZ VILLALBA"/>
    <s v="NIT"/>
    <s v="899999061"/>
    <x v="71"/>
  </r>
  <r>
    <x v="24"/>
    <s v="RETENCION ICA COMERCIAL SERVICIOS DEMÁS ACTIVIDADES DE SERVICIOS"/>
    <n v="395485423"/>
    <n v="63252"/>
    <x v="298"/>
    <n v="6547830"/>
    <s v="0,966%"/>
    <s v="13-01-01-DT"/>
    <s v="41-04-00"/>
    <s v="395485423"/>
    <s v="1938723"/>
    <s v="Cédula de Ciudadanía"/>
    <s v="34316654"/>
    <s v="DIANA PERAFAN MONTILLA"/>
    <s v="NIT"/>
    <s v="899999061"/>
    <x v="71"/>
  </r>
  <r>
    <x v="24"/>
    <s v="RETENCION ICA COMERCIAL SERVICIOS DEMÁS ACTIVIDADES DE SERVICIOS"/>
    <n v="395640723"/>
    <n v="44438"/>
    <x v="447"/>
    <n v="5801330"/>
    <s v="0,766%"/>
    <s v="13-01-01-DT"/>
    <s v="41-04-00"/>
    <s v="395640723"/>
    <s v="1981823"/>
    <s v="Cédula de Ciudadanía"/>
    <s v="52806192"/>
    <s v="DIANA GONZALEZ OVALLE"/>
    <s v="NIT"/>
    <s v="899999061"/>
    <x v="71"/>
  </r>
  <r>
    <x v="24"/>
    <s v="RETENCION ICA COMERCIAL SERVICIOS DEMÁS ACTIVIDADES DE SERVICIOS"/>
    <n v="395296423"/>
    <n v="38598"/>
    <x v="565"/>
    <n v="5038840"/>
    <s v="0,766%"/>
    <s v="13-01-01-DT"/>
    <s v="41-04-00"/>
    <s v="395296423"/>
    <s v="1950523"/>
    <s v="Cédula de Ciudadanía"/>
    <s v="1019053865"/>
    <s v="JOSE ACOSTA IMBACHI"/>
    <s v="NIT"/>
    <s v="899999061"/>
    <x v="71"/>
  </r>
  <r>
    <x v="24"/>
    <s v="RETENCION ICA COMERCIAL SERVICIOS DEMÁS ACTIVIDADES DE SERVICIOS"/>
    <n v="395651023"/>
    <n v="61484"/>
    <x v="872"/>
    <n v="8026610"/>
    <s v="0,766%"/>
    <s v="13-01-01-DT"/>
    <s v="41-04-00"/>
    <s v="395651023"/>
    <s v="2006223"/>
    <s v="Cédula de Ciudadanía"/>
    <s v="80109613"/>
    <s v="LUIS GOMEZ PINTO"/>
    <s v="NIT"/>
    <s v="899999061"/>
    <x v="71"/>
  </r>
  <r>
    <x v="24"/>
    <s v="RETENCION ICA COMERCIAL SERVICIOS DEMÁS ACTIVIDADES DE SERVICIOS"/>
    <n v="395636323"/>
    <n v="63252"/>
    <x v="298"/>
    <n v="6547830"/>
    <s v="0,966%"/>
    <s v="13-01-01-DT"/>
    <s v="41-04-00"/>
    <s v="395636323"/>
    <s v="1954823"/>
    <s v="Cédula de Ciudadanía"/>
    <s v="53118706"/>
    <s v="FLOR CAMACHO CARRILLO"/>
    <s v="NIT"/>
    <s v="899999061"/>
    <x v="71"/>
  </r>
  <r>
    <x v="24"/>
    <s v="RETENCION ICA COMERCIAL SERVICIOS DEMÁS ACTIVIDADES DE SERVICIOS"/>
    <n v="395636723"/>
    <n v="53620"/>
    <x v="403"/>
    <n v="6999990"/>
    <s v="0,766%"/>
    <s v="13-01-01-DT"/>
    <s v="41-04-00"/>
    <s v="395636723"/>
    <s v="1955623"/>
    <s v="Cédula de Ciudadanía"/>
    <s v="52918317"/>
    <s v="ADRIANA SALGADO PERALTA"/>
    <s v="NIT"/>
    <s v="899999061"/>
    <x v="71"/>
  </r>
  <r>
    <x v="24"/>
    <s v="RETENCION ICA COMERCIAL SERVICIOS DEMÁS ACTIVIDADES DE SERVICIOS"/>
    <n v="395447323"/>
    <n v="23112"/>
    <x v="307"/>
    <n v="3017210"/>
    <s v="0,766%"/>
    <s v="13-01-01-DT"/>
    <s v="41-04-00"/>
    <s v="395447323"/>
    <s v="1982523"/>
    <s v="Cédula de Ciudadanía"/>
    <s v="1128058391"/>
    <s v="NILSON SALGADO REYES"/>
    <s v="NIT"/>
    <s v="899999061"/>
    <x v="71"/>
  </r>
  <r>
    <x v="24"/>
    <s v="RETENCION ICA COMERCIAL SERVICIOS DEMÁS ACTIVIDADES DE SERVICIOS"/>
    <n v="395498823"/>
    <n v="17775"/>
    <x v="833"/>
    <n v="2320432"/>
    <s v="0,766%"/>
    <s v="13-01-01-DT"/>
    <s v="41-04-00"/>
    <s v="395498823"/>
    <s v="1988123"/>
    <s v="Cédula de Ciudadanía"/>
    <s v="80065338"/>
    <s v="JUAN LLOREDA GRACIA"/>
    <s v="NIT"/>
    <s v="899999061"/>
    <x v="71"/>
  </r>
  <r>
    <x v="24"/>
    <s v="RETENCION ICA COMERCIAL SERVICIOS DEMÁS ACTIVIDADES DE SERVICIOS"/>
    <n v="395635523"/>
    <n v="84886"/>
    <x v="873"/>
    <n v="8787420"/>
    <s v="0,966%"/>
    <s v="13-01-01-DT"/>
    <s v="41-04-00"/>
    <s v="395635523"/>
    <s v="1953723"/>
    <s v="Cédula de Ciudadanía"/>
    <s v="52796673"/>
    <s v="GINNA GONZALEZ CORTES"/>
    <s v="NIT"/>
    <s v="899999061"/>
    <x v="71"/>
  </r>
  <r>
    <x v="24"/>
    <s v="RETENCION ICA COMERCIAL SERVICIOS DEMÁS ACTIVIDADES DE SERVICIOS"/>
    <n v="395298623"/>
    <n v="50156"/>
    <x v="303"/>
    <n v="6547830"/>
    <s v="0,766%"/>
    <s v="13-01-01-DT"/>
    <s v="41-04-00"/>
    <s v="395298623"/>
    <s v="1969723"/>
    <s v="Cédula de Ciudadanía"/>
    <s v="93385426"/>
    <s v="JUAN ALDANA ZAMBRANO"/>
    <s v="NIT"/>
    <s v="899999061"/>
    <x v="71"/>
  </r>
  <r>
    <x v="24"/>
    <s v="RETENCION ICA COMERCIAL SERVICIOS DEMÁS ACTIVIDADES DE SERVICIOS"/>
    <n v="395487023"/>
    <n v="26044"/>
    <x v="742"/>
    <n v="2696040"/>
    <s v="0,966%"/>
    <s v="13-01-01-DT"/>
    <s v="41-04-00"/>
    <s v="395487023"/>
    <s v="1947923"/>
    <s v="Cédula de Ciudadanía"/>
    <s v="1101755694"/>
    <s v="JULIAN SERRANO LOPEZ"/>
    <s v="NIT"/>
    <s v="899999061"/>
    <x v="71"/>
  </r>
  <r>
    <x v="24"/>
    <s v="RETENCION ICA COMERCIAL SERVICIOS DEMÁS ACTIVIDADES DE SERVICIOS"/>
    <n v="395643423"/>
    <n v="26148"/>
    <x v="387"/>
    <n v="3413610"/>
    <s v="0,766%"/>
    <s v="13-01-01-DT"/>
    <s v="41-04-00"/>
    <s v="395643423"/>
    <s v="1986123"/>
    <s v="Cédula de Ciudadanía"/>
    <s v="1053854480"/>
    <s v="CARMEN URIBE MEJIA"/>
    <s v="NIT"/>
    <s v="899999061"/>
    <x v="71"/>
  </r>
  <r>
    <x v="24"/>
    <s v="RETENCION ICA COMERCIAL SERVICIOS DEMÁS ACTIVIDADES DE SERVICIOS"/>
    <n v="395519523"/>
    <n v="72387"/>
    <x v="563"/>
    <n v="9450000"/>
    <s v="0,766%"/>
    <s v="13-01-01-DT"/>
    <s v="41-04-00"/>
    <s v="395519523"/>
    <s v="1962323"/>
    <s v="Cédula de Ciudadanía"/>
    <s v="22657512"/>
    <s v="CAROLA ESPINOSA RAPALINO"/>
    <s v="NIT"/>
    <s v="899999061"/>
    <x v="71"/>
  </r>
  <r>
    <x v="24"/>
    <s v="RETENCION ICA COMERCIAL SERVICIOS DEMÁS ACTIVIDADES DE SERVICIOS"/>
    <n v="395297623"/>
    <n v="41419"/>
    <x v="306"/>
    <n v="4287720"/>
    <s v="0,966%"/>
    <s v="13-01-01-DT"/>
    <s v="41-04-00"/>
    <s v="395297623"/>
    <s v="1968223"/>
    <s v="Cédula de Ciudadanía"/>
    <s v="52309976"/>
    <s v="YOLANDA ARIZA"/>
    <s v="NIT"/>
    <s v="899999061"/>
    <x v="71"/>
  </r>
  <r>
    <x v="24"/>
    <s v="RETENCION ICA COMERCIAL SERVICIOS DEMÁS ACTIVIDADES DE SERVICIOS"/>
    <n v="395295523"/>
    <n v="75707"/>
    <x v="874"/>
    <n v="7837185"/>
    <s v="0,966%"/>
    <s v="13-01-01-DT"/>
    <s v="41-04-00"/>
    <s v="395295523"/>
    <s v="1944723"/>
    <s v="Cédula de Ciudadanía"/>
    <s v="75104171"/>
    <s v="HERNAN RODRIGUEZ ERAZO"/>
    <s v="NIT"/>
    <s v="899999061"/>
    <x v="71"/>
  </r>
  <r>
    <x v="24"/>
    <s v="RETENCION ICA COMERCIAL SERVICIOS DEMÁS ACTIVIDADES DE SERVICIOS"/>
    <n v="395300623"/>
    <n v="55904"/>
    <x v="437"/>
    <n v="7298170"/>
    <s v="0,766%"/>
    <s v="13-01-01-DT"/>
    <s v="41-04-00"/>
    <s v="395300623"/>
    <s v="1973323"/>
    <s v="Cédula de Ciudadanía"/>
    <s v="1033758994"/>
    <s v="HEIDI CASTRO LOPEZ"/>
    <s v="NIT"/>
    <s v="899999061"/>
    <x v="71"/>
  </r>
  <r>
    <x v="24"/>
    <s v="RETENCION ICA COMERCIAL SERVICIOS DEMÁS ACTIVIDADES DE SERVICIOS"/>
    <n v="395455023"/>
    <n v="26044"/>
    <x v="742"/>
    <n v="2696040"/>
    <s v="0,966%"/>
    <s v="13-01-01-DT"/>
    <s v="41-04-00"/>
    <s v="395455023"/>
    <s v="1993223"/>
    <s v="Cédula de Ciudadanía"/>
    <s v="1014236858"/>
    <s v="MARIA AGUILAR NOVOA"/>
    <s v="NIT"/>
    <s v="899999061"/>
    <x v="71"/>
  </r>
  <r>
    <x v="24"/>
    <s v="RETENCION ICA COMERCIAL SERVICIOS DEMÁS ACTIVIDADES DE SERVICIOS"/>
    <n v="395649223"/>
    <n v="46210"/>
    <x v="875"/>
    <n v="6032600"/>
    <s v="0,766%"/>
    <s v="13-01-01-DT"/>
    <s v="41-04-00"/>
    <s v="395649223"/>
    <s v="2001223"/>
    <s v="Cédula de Ciudadanía"/>
    <s v="1014192339"/>
    <s v="LEIDY GUZMAN YERMANOS"/>
    <s v="NIT"/>
    <s v="899999061"/>
    <x v="71"/>
  </r>
  <r>
    <x v="24"/>
    <s v="RETENCION ICA COMERCIAL SERVICIOS DEMÁS ACTIVIDADES DE SERVICIOS"/>
    <n v="395295923"/>
    <n v="12536"/>
    <x v="876"/>
    <n v="1297724"/>
    <s v="0,966%"/>
    <s v="13-01-01-DT"/>
    <s v="41-04-00"/>
    <s v="395295923"/>
    <s v="1946823"/>
    <s v="Cédula de Ciudadanía"/>
    <s v="1026557889"/>
    <s v="JHONATAN AVILA PACHON"/>
    <s v="NIT"/>
    <s v="899999061"/>
    <x v="71"/>
  </r>
  <r>
    <x v="24"/>
    <s v="RETENCION ICA COMERCIAL SERVICIOS DEMÁS ACTIVIDADES DE SERVICIOS"/>
    <n v="395495423"/>
    <n v="39717"/>
    <x v="782"/>
    <n v="5185020"/>
    <s v="0,766%"/>
    <s v="13-01-01-DT"/>
    <s v="41-04-00"/>
    <s v="395495423"/>
    <s v="1983223"/>
    <s v="Cédula de Ciudadanía"/>
    <s v="1049606479"/>
    <s v="PILAR NEIRA ACOSTA"/>
    <s v="NIT"/>
    <s v="899999061"/>
    <x v="71"/>
  </r>
  <r>
    <x v="24"/>
    <s v="RETENCION ICA COMERCIAL SERVICIOS DEMÁS ACTIVIDADES DE SERVICIOS"/>
    <n v="395486823"/>
    <n v="25632"/>
    <x v="877"/>
    <n v="2653370"/>
    <s v="0,966%"/>
    <s v="13-01-01-DT"/>
    <s v="41-04-00"/>
    <s v="395486823"/>
    <s v="1947423"/>
    <s v="Cédula de Ciudadanía"/>
    <s v="16113949"/>
    <s v="CARLOS TOBON HOYOS"/>
    <s v="NIT"/>
    <s v="899999061"/>
    <x v="71"/>
  </r>
  <r>
    <x v="24"/>
    <s v="RETENCION ICA COMERCIAL SERVICIOS DEMÁS ACTIVIDADES DE SERVICIOS"/>
    <n v="395446923"/>
    <n v="49895"/>
    <x v="780"/>
    <n v="5165080"/>
    <s v="0,966%"/>
    <s v="13-01-01-DT"/>
    <s v="41-04-00"/>
    <s v="395446923"/>
    <s v="1982023"/>
    <s v="Cédula de Ciudadanía"/>
    <s v="1016024724"/>
    <s v="GINA RODRIGUEZ RIAÑO"/>
    <s v="NIT"/>
    <s v="899999061"/>
    <x v="71"/>
  </r>
  <r>
    <x v="24"/>
    <s v="RETENCION ICA COMERCIAL SERVICIOS DEMÁS ACTIVIDADES DE SERVICIOS"/>
    <n v="395640923"/>
    <n v="29610"/>
    <x v="417"/>
    <n v="3865560"/>
    <s v="0,766%"/>
    <s v="13-01-01-DT"/>
    <s v="41-04-00"/>
    <s v="395640923"/>
    <s v="1982223"/>
    <s v="Cédula de Ciudadanía"/>
    <s v="52110325"/>
    <s v="OLGA VEGA BAUTISTA"/>
    <s v="NIT"/>
    <s v="899999061"/>
    <x v="71"/>
  </r>
  <r>
    <x v="24"/>
    <s v="RETENCION ICA COMERCIAL SERVICIOS DEMÁS ACTIVIDADES DE SERVICIOS"/>
    <n v="395540223"/>
    <n v="59497"/>
    <x v="834"/>
    <n v="7767220"/>
    <s v="0,766%"/>
    <s v="13-01-01-DT"/>
    <s v="41-04-00"/>
    <s v="395540223"/>
    <s v="2001023"/>
    <s v="Cédula de Ciudadanía"/>
    <s v="80134145"/>
    <s v="DIEGO HERNANDEZ GUZMAN"/>
    <s v="NIT"/>
    <s v="899999061"/>
    <x v="71"/>
  </r>
  <r>
    <x v="24"/>
    <s v="RETENCION ICA COMERCIAL SERVICIOS DEMÁS ACTIVIDADES DE SERVICIOS"/>
    <n v="395492823"/>
    <n v="1540"/>
    <x v="878"/>
    <n v="201074"/>
    <s v="0,766%"/>
    <s v="13-01-01-DT"/>
    <s v="41-04-00"/>
    <s v="395492823"/>
    <s v="1970623"/>
    <s v="Cédula de Ciudadanía"/>
    <s v="1052413297"/>
    <s v="LAURA ALBARRACIN RINCON"/>
    <s v="NIT"/>
    <s v="899999061"/>
    <x v="71"/>
  </r>
  <r>
    <x v="24"/>
    <s v="RETENCION ICA COMERCIAL SERVICIOS DEMÁS ACTIVIDADES DE SERVICIOS"/>
    <n v="395641923"/>
    <n v="73059"/>
    <x v="818"/>
    <n v="7563060"/>
    <s v="0,966%"/>
    <s v="13-01-01-DT"/>
    <s v="41-04-00"/>
    <s v="395641923"/>
    <s v="1984123"/>
    <s v="Cédula de Ciudadanía"/>
    <s v="81740327"/>
    <s v="MIGUEL CRUZ TOVAR"/>
    <s v="NIT"/>
    <s v="899999061"/>
    <x v="71"/>
  </r>
  <r>
    <x v="24"/>
    <s v="RETENCION ICA COMERCIAL SERVICIOS DEMÁS ACTIVIDADES DE SERVICIOS"/>
    <n v="395522123"/>
    <n v="21383"/>
    <x v="879"/>
    <n v="5165080"/>
    <s v="0,414%"/>
    <s v="13-01-01-DT"/>
    <s v="41-04-00"/>
    <s v="395522123"/>
    <s v="1984623"/>
    <s v="Cédula de Ciudadanía"/>
    <s v="1018422435"/>
    <s v="VALERIA LURDUY TABARES"/>
    <s v="NIT"/>
    <s v="899999061"/>
    <x v="71"/>
  </r>
  <r>
    <x v="24"/>
    <s v="RETENCION ICA COMERCIAL SERVICIOS DEMÁS ACTIVIDADES DE SERVICIOS"/>
    <n v="395764523"/>
    <n v="53979"/>
    <x v="575"/>
    <n v="7046920"/>
    <s v="0,766%"/>
    <s v="13-01-01-DT"/>
    <s v="41-04-00"/>
    <s v="395764523"/>
    <s v="2003223"/>
    <s v="Cédula de Ciudadanía"/>
    <s v="52087409"/>
    <s v="MARIA OBREGON VASQUEZ"/>
    <s v="NIT"/>
    <s v="899999061"/>
    <x v="71"/>
  </r>
  <r>
    <x v="24"/>
    <s v="RETENCION ICA COMERCIAL SERVICIOS DEMÁS ACTIVIDADES DE SERVICIOS"/>
    <n v="395646823"/>
    <n v="46061"/>
    <x v="880"/>
    <n v="6013130"/>
    <s v="0,766%"/>
    <s v="13-01-01-DT"/>
    <s v="41-04-00"/>
    <s v="395646823"/>
    <s v="1994623"/>
    <s v="Cédula de Ciudadanía"/>
    <s v="52227643"/>
    <s v="YENNY CHACON SANTAMARIA"/>
    <s v="NIT"/>
    <s v="899999061"/>
    <x v="71"/>
  </r>
  <r>
    <x v="24"/>
    <s v="RETENCION ICA COMERCIAL SERVICIOS DEMÁS ACTIVIDADES DE SERVICIOS"/>
    <n v="395453023"/>
    <n v="56041"/>
    <x v="573"/>
    <n v="5801330"/>
    <s v="0,966%"/>
    <s v="13-01-01-DT"/>
    <s v="41-04-00"/>
    <s v="395453023"/>
    <s v="1985323"/>
    <s v="Cédula de Ciudadanía"/>
    <s v="34678800"/>
    <s v="YALILE QUIÑONEZ OBANDO"/>
    <s v="NIT"/>
    <s v="899999061"/>
    <x v="71"/>
  </r>
  <r>
    <x v="24"/>
    <s v="RETENCION ICA COMERCIAL SERVICIOS DEMÁS ACTIVIDADES DE SERVICIOS"/>
    <n v="395518123"/>
    <n v="29025"/>
    <x v="426"/>
    <n v="3789200"/>
    <s v="0,766%"/>
    <s v="13-01-01-DT"/>
    <s v="41-04-00"/>
    <s v="395518123"/>
    <s v="1952623"/>
    <s v="Cédula de Extranjería"/>
    <s v="696492"/>
    <s v="ASTRID VILLEGAS LINARES"/>
    <s v="NIT"/>
    <s v="899999061"/>
    <x v="71"/>
  </r>
  <r>
    <x v="24"/>
    <s v="RETENCION ICA COMERCIAL SERVICIOS DEMÁS ACTIVIDADES DE SERVICIOS"/>
    <n v="395443923"/>
    <n v="37742"/>
    <x v="452"/>
    <n v="4927110"/>
    <s v="0,766%"/>
    <s v="13-01-01-DT"/>
    <s v="41-04-00"/>
    <s v="395443923"/>
    <s v="1960223"/>
    <s v="Cédula de Ciudadanía"/>
    <s v="53105577"/>
    <s v="CLAUDIA DAZA BEJARANO"/>
    <s v="NIT"/>
    <s v="899999061"/>
    <x v="71"/>
  </r>
  <r>
    <x v="24"/>
    <s v="RETENCION ICA COMERCIAL SERVICIOS DEMÁS ACTIVIDADES DE SERVICIOS"/>
    <n v="395439523"/>
    <n v="57444"/>
    <x v="556"/>
    <n v="7499170"/>
    <s v="0,766%"/>
    <s v="13-01-01-DT"/>
    <s v="41-04-00"/>
    <s v="395439523"/>
    <s v="1935523"/>
    <s v="Cédula de Ciudadanía"/>
    <s v="80767822"/>
    <s v="HAROL SOLER GUEVARA"/>
    <s v="NIT"/>
    <s v="899999061"/>
    <x v="71"/>
  </r>
  <r>
    <x v="24"/>
    <s v="RETENCION ICA COMERCIAL SERVICIOS DEMÁS ACTIVIDADES DE SERVICIOS"/>
    <n v="395485323"/>
    <n v="49501"/>
    <x v="881"/>
    <n v="6462280"/>
    <s v="0,766%"/>
    <s v="13-01-01-DT"/>
    <s v="41-04-00"/>
    <s v="395485323"/>
    <s v="1938623"/>
    <s v="Cédula de Ciudadanía"/>
    <s v="1077449000"/>
    <s v="YURI MORENO RODRIGUEZ"/>
    <s v="NIT"/>
    <s v="899999061"/>
    <x v="71"/>
  </r>
  <r>
    <x v="24"/>
    <s v="RETENCION ICA COMERCIAL SERVICIOS DEMÁS ACTIVIDADES DE SERVICIOS"/>
    <n v="395457323"/>
    <n v="24091"/>
    <x v="882"/>
    <n v="3145002"/>
    <s v="0,766%"/>
    <s v="13-01-01-DT"/>
    <s v="41-04-00"/>
    <s v="395457323"/>
    <s v="2006323"/>
    <s v="Cédula de Ciudadanía"/>
    <s v="1018486439"/>
    <s v="SOFIA MELENDEZ JIMENEZ"/>
    <s v="NIT"/>
    <s v="899999061"/>
    <x v="71"/>
  </r>
  <r>
    <x v="24"/>
    <s v="RETENCION ICA COMERCIAL SERVICIOS DEMÁS ACTIVIDADES DE SERVICIOS"/>
    <n v="395302123"/>
    <n v="22941"/>
    <x v="389"/>
    <n v="2994940"/>
    <s v="0,766%"/>
    <s v="13-01-01-DT"/>
    <s v="41-04-00"/>
    <s v="395302123"/>
    <s v="1996423"/>
    <s v="Cédula de Ciudadanía"/>
    <s v="1014221655"/>
    <s v="LEIDY SILVA TOCA"/>
    <s v="NIT"/>
    <s v="899999061"/>
    <x v="71"/>
  </r>
  <r>
    <x v="24"/>
    <s v="RETENCION ICA COMERCIAL SERVICIOS DEMÁS ACTIVIDADES DE SERVICIOS"/>
    <n v="395301523"/>
    <n v="41134"/>
    <x v="883"/>
    <n v="5370000"/>
    <s v="0,766%"/>
    <s v="13-01-01-DT"/>
    <s v="41-04-00"/>
    <s v="395301523"/>
    <s v="1995723"/>
    <s v="Cédula de Ciudadanía"/>
    <s v="80762720"/>
    <s v="JOSE CORTES GUTIERREZ"/>
    <s v="NIT"/>
    <s v="899999061"/>
    <x v="71"/>
  </r>
  <r>
    <x v="24"/>
    <s v="RETENCION ICA COMERCIAL SERVICIOS DEMÁS ACTIVIDADES DE SERVICIOS"/>
    <n v="395521023"/>
    <n v="33252"/>
    <x v="884"/>
    <n v="4340970"/>
    <s v="0,766%"/>
    <s v="13-01-01-DT"/>
    <s v="41-04-00"/>
    <s v="395521023"/>
    <s v="1970823"/>
    <s v="Cédula de Ciudadanía"/>
    <s v="21015258"/>
    <s v="MIREYA ROA CANTOR"/>
    <s v="NIT"/>
    <s v="899999061"/>
    <x v="71"/>
  </r>
  <r>
    <x v="24"/>
    <s v="RETENCION ICA COMERCIAL SERVICIOS DEMÁS ACTIVIDADES DE SERVICIOS"/>
    <n v="395486223"/>
    <n v="63252"/>
    <x v="298"/>
    <n v="6547830"/>
    <s v="0,966%"/>
    <s v="13-01-01-DT"/>
    <s v="41-04-00"/>
    <s v="395486223"/>
    <s v="1943823"/>
    <s v="Cédula de Ciudadanía"/>
    <s v="52276765"/>
    <s v="ZORAIDA ALFONSO"/>
    <s v="NIT"/>
    <s v="899999061"/>
    <x v="71"/>
  </r>
  <r>
    <x v="24"/>
    <s v="RETENCION ICA COMERCIAL SERVICIOS DEMÁS ACTIVIDADES DE SERVICIOS"/>
    <n v="395296023"/>
    <n v="23112"/>
    <x v="307"/>
    <n v="3017210"/>
    <s v="0,766%"/>
    <s v="13-01-01-DT"/>
    <s v="41-04-00"/>
    <s v="395296023"/>
    <s v="1947123"/>
    <s v="Cédula de Ciudadanía"/>
    <s v="1020832363"/>
    <s v="LINA ROCHA MEDINA"/>
    <s v="NIT"/>
    <s v="899999061"/>
    <x v="71"/>
  </r>
  <r>
    <x v="24"/>
    <s v="RETENCION ICA COMERCIAL SERVICIOS DEMÁS ACTIVIDADES DE SERVICIOS"/>
    <n v="395496823"/>
    <n v="38598"/>
    <x v="565"/>
    <n v="5038840"/>
    <s v="0,766%"/>
    <s v="13-01-01-DT"/>
    <s v="41-04-00"/>
    <s v="395496823"/>
    <s v="1986923"/>
    <s v="Cédula de Ciudadanía"/>
    <s v="1032389299"/>
    <s v="EMERSON PULIDO NOY"/>
    <s v="NIT"/>
    <s v="899999061"/>
    <x v="71"/>
  </r>
  <r>
    <x v="24"/>
    <s v="RETENCION ICA COMERCIAL SERVICIOS DEMÁS ACTIVIDADES DE SERVICIOS"/>
    <n v="395650923"/>
    <n v="33359"/>
    <x v="386"/>
    <n v="4355010"/>
    <s v="0,766%"/>
    <s v="13-01-01-DT"/>
    <s v="41-04-00"/>
    <s v="395650923"/>
    <s v="2006123"/>
    <s v="Cédula de Ciudadanía"/>
    <s v="1018494356"/>
    <s v="CRISTIAN LEDESMA AMPUDIA"/>
    <s v="NIT"/>
    <s v="899999061"/>
    <x v="71"/>
  </r>
  <r>
    <x v="24"/>
    <s v="RETENCION ICA COMERCIAL SERVICIOS DEMÁS ACTIVIDADES DE SERVICIOS"/>
    <n v="395764723"/>
    <n v="55829"/>
    <x v="885"/>
    <n v="7288400"/>
    <s v="0,766%"/>
    <s v="13-01-01-DT"/>
    <s v="41-04-00"/>
    <s v="395764723"/>
    <s v="2004123"/>
    <s v="Cédula de Ciudadanía"/>
    <s v="207919"/>
    <s v="JOSE FIGUEROA DUARTE"/>
    <s v="NIT"/>
    <s v="899999061"/>
    <x v="71"/>
  </r>
  <r>
    <x v="24"/>
    <s v="RETENCION ICA COMERCIAL SERVICIOS DEMÁS ACTIVIDADES DE SERVICIOS"/>
    <n v="395493023"/>
    <n v="39471"/>
    <x v="571"/>
    <n v="5152880"/>
    <s v="0,766%"/>
    <s v="13-01-01-DT"/>
    <s v="41-04-00"/>
    <s v="395493023"/>
    <s v="1973623"/>
    <s v="Cédula de Ciudadanía"/>
    <s v="79642987"/>
    <s v="NELSON CAÑON GUEVARA"/>
    <s v="NIT"/>
    <s v="899999061"/>
    <x v="71"/>
  </r>
  <r>
    <x v="24"/>
    <s v="RETENCION ICA COMERCIAL SERVICIOS DEMÁS ACTIVIDADES DE SERVICIOS"/>
    <n v="395517423"/>
    <n v="106202"/>
    <x v="886"/>
    <n v="10993980"/>
    <s v="0,966%"/>
    <s v="13-01-01-DT"/>
    <s v="41-04-00"/>
    <s v="395517423"/>
    <s v="1949723"/>
    <s v="Cédula de Ciudadanía"/>
    <s v="28587126"/>
    <s v="MARLENY ORJUELA MANJARRES"/>
    <s v="NIT"/>
    <s v="899999061"/>
    <x v="71"/>
  </r>
  <r>
    <x v="24"/>
    <s v="RETENCION ICA COMERCIAL SERVICIOS DEMÁS ACTIVIDADES DE SERVICIOS"/>
    <n v="395484123"/>
    <n v="29030"/>
    <x v="838"/>
    <n v="3789820"/>
    <s v="0,766%"/>
    <s v="13-01-01-DT"/>
    <s v="41-04-00"/>
    <s v="395484123"/>
    <s v="1936523"/>
    <s v="Cédula de Ciudadanía"/>
    <s v="52249499"/>
    <s v="MERCY BONILLA PORTOCARRERO"/>
    <s v="NIT"/>
    <s v="899999061"/>
    <x v="71"/>
  </r>
  <r>
    <x v="24"/>
    <s v="RETENCION ICA COMERCIAL SERVICIOS DEMÁS ACTIVIDADES DE SERVICIOS"/>
    <n v="395486723"/>
    <n v="46153"/>
    <x v="887"/>
    <n v="6025140"/>
    <s v="0,766%"/>
    <s v="13-01-01-DT"/>
    <s v="41-04-00"/>
    <s v="395486723"/>
    <s v="1947023"/>
    <s v="Cédula de Ciudadanía"/>
    <s v="26341221"/>
    <s v="FLOR TORRES MURILLO"/>
    <s v="NIT"/>
    <s v="899999061"/>
    <x v="71"/>
  </r>
  <r>
    <x v="24"/>
    <s v="RETENCION ICA COMERCIAL SERVICIOS DEMÁS ACTIVIDADES DE SERVICIOS"/>
    <n v="395457523"/>
    <n v="55708"/>
    <x v="888"/>
    <n v="7272529"/>
    <s v="0,766%"/>
    <s v="13-01-01-DT"/>
    <s v="41-04-00"/>
    <s v="395457523"/>
    <s v="2008323"/>
    <s v="Cédula de Ciudadanía"/>
    <s v="79646352"/>
    <s v="GABRIEL VILLA ACEVEDO"/>
    <s v="NIT"/>
    <s v="899999061"/>
    <x v="71"/>
  </r>
  <r>
    <x v="24"/>
    <s v="RETENCION ICA COMERCIAL SERVICIOS DEMÁS ACTIVIDADES DE SERVICIOS"/>
    <n v="395439223"/>
    <n v="35354"/>
    <x v="550"/>
    <n v="3659790"/>
    <s v="0,966%"/>
    <s v="13-01-01-DT"/>
    <s v="41-04-00"/>
    <s v="395439223"/>
    <s v="1934223"/>
    <s v="Cédula de Ciudadanía"/>
    <s v="1060356163"/>
    <s v="ELISABETH RODRIGUEZ ARBOLEDA"/>
    <s v="NIT"/>
    <s v="899999061"/>
    <x v="71"/>
  </r>
  <r>
    <x v="24"/>
    <s v="RETENCION ICA COMERCIAL SERVICIOS DEMÁS ACTIVIDADES DE SERVICIOS"/>
    <n v="395483723"/>
    <n v="32715"/>
    <x v="889"/>
    <n v="4270850"/>
    <s v="0,766%"/>
    <s v="13-01-01-DT"/>
    <s v="41-04-00"/>
    <s v="395483723"/>
    <s v="1936123"/>
    <s v="Cédula de Ciudadanía"/>
    <s v="1020786391"/>
    <s v="JUAN BOHORQUEZ CHAMORRO"/>
    <s v="NIT"/>
    <s v="899999061"/>
    <x v="71"/>
  </r>
  <r>
    <x v="24"/>
    <s v="RETENCION ICA COMERCIAL SERVICIOS DEMÁS ACTIVIDADES DE SERVICIOS"/>
    <n v="395297523"/>
    <n v="58011"/>
    <x v="890"/>
    <n v="6005310"/>
    <s v="0,966%"/>
    <s v="13-01-01-DT"/>
    <s v="41-04-00"/>
    <s v="395297523"/>
    <s v="1968123"/>
    <s v="Cédula de Ciudadanía"/>
    <s v="1013648126"/>
    <s v="ELIANA RAMIREZ MEDINA"/>
    <s v="NIT"/>
    <s v="899999061"/>
    <x v="71"/>
  </r>
  <r>
    <x v="24"/>
    <s v="RETENCION ICA COMERCIAL SERVICIOS DEMÁS ACTIVIDADES DE SERVICIOS"/>
    <n v="395522523"/>
    <n v="61712"/>
    <x v="891"/>
    <n v="7126152"/>
    <s v="0,866%"/>
    <s v="13-01-01-DT"/>
    <s v="41-04-00"/>
    <s v="395522523"/>
    <s v="1988023"/>
    <s v="Cédula de Ciudadanía"/>
    <s v="67026900"/>
    <s v="LUCY MOSQUERA HURTADO"/>
    <s v="NIT"/>
    <s v="899999061"/>
    <x v="71"/>
  </r>
  <r>
    <x v="24"/>
    <s v="RETENCION ICA COMERCIAL SERVICIOS DEMÁS ACTIVIDADES DE SERVICIOS"/>
    <n v="396011023"/>
    <n v="65577"/>
    <x v="892"/>
    <n v="6788553"/>
    <s v="0,960%"/>
    <s v="13-01-01-DT"/>
    <s v="41-04-00"/>
    <s v="396011023"/>
    <s v="2013123"/>
    <s v="Cédula de Ciudadanía"/>
    <s v="80832980"/>
    <s v="RONALD RAMIREZ GRACIA"/>
    <s v="NIT"/>
    <s v="899999061"/>
    <x v="71"/>
  </r>
  <r>
    <x v="24"/>
    <s v="RETENCION ICA COMERCIAL SERVICIOS DEMÁS ACTIVIDADES DE SERVICIOS"/>
    <n v="395295123"/>
    <n v="32844"/>
    <x v="893"/>
    <n v="4287720"/>
    <s v="0,766%"/>
    <s v="13-01-01-DT"/>
    <s v="41-04-00"/>
    <s v="395295123"/>
    <s v="1920123"/>
    <s v="Cédula de Ciudadanía"/>
    <s v="49742216"/>
    <s v="VIVIANA MENDOZA PEDROZA"/>
    <s v="NIT"/>
    <s v="899999061"/>
    <x v="71"/>
  </r>
  <r>
    <x v="24"/>
    <s v="RETENCION ICA COMERCIAL SERVICIOS DEMÁS ACTIVIDADES DE SERVICIOS"/>
    <n v="395484923"/>
    <n v="44656"/>
    <x v="398"/>
    <n v="5829780"/>
    <s v="0,766%"/>
    <s v="13-01-01-DT"/>
    <s v="41-04-00"/>
    <s v="395484923"/>
    <s v="1938023"/>
    <s v="Cédula de Ciudadanía"/>
    <s v="1065008219"/>
    <s v="MARIA ALVAREZ CARRASCAL"/>
    <s v="NIT"/>
    <s v="899999061"/>
    <x v="71"/>
  </r>
  <r>
    <x v="24"/>
    <s v="RETENCION ICA COMERCIAL SERVICIOS DEMÁS ACTIVIDADES DE SERVICIOS"/>
    <n v="395638523"/>
    <n v="28931"/>
    <x v="819"/>
    <n v="2994940"/>
    <s v="0,966%"/>
    <s v="13-01-01-DT"/>
    <s v="41-04-00"/>
    <s v="395638523"/>
    <s v="1974523"/>
    <s v="Cédula de Ciudadanía"/>
    <s v="79853847"/>
    <s v="NELSON ROJAS CAMACHO"/>
    <s v="NIT"/>
    <s v="899999061"/>
    <x v="71"/>
  </r>
  <r>
    <x v="24"/>
    <s v="RETENCION ICA COMERCIAL SERVICIOS DEMÁS ACTIVIDADES DE SERVICIOS"/>
    <n v="395651323"/>
    <n v="60326"/>
    <x v="841"/>
    <n v="7875500"/>
    <s v="0,766%"/>
    <s v="13-01-01-DT"/>
    <s v="41-04-00"/>
    <s v="395651323"/>
    <s v="2006523"/>
    <s v="Cédula de Ciudadanía"/>
    <s v="80804331"/>
    <s v="DANY FIERRO OVALLE"/>
    <s v="NIT"/>
    <s v="899999061"/>
    <x v="71"/>
  </r>
  <r>
    <x v="24"/>
    <s v="RETENCION ICA COMERCIAL SERVICIOS DEMÁS ACTIVIDADES DE SERVICIOS"/>
    <n v="395494823"/>
    <n v="42248"/>
    <x v="414"/>
    <n v="4373460"/>
    <s v="0,966%"/>
    <s v="13-01-01-DT"/>
    <s v="41-04-00"/>
    <s v="395494823"/>
    <s v="1977423"/>
    <s v="Cédula de Ciudadanía"/>
    <s v="1030666553"/>
    <s v="CARLOS RODRIGUEZ CASTILLO"/>
    <s v="NIT"/>
    <s v="899999061"/>
    <x v="71"/>
  </r>
  <r>
    <x v="24"/>
    <s v="RETENCION ICA COMERCIAL SERVICIOS DEMÁS ACTIVIDADES DE SERVICIOS"/>
    <n v="395302723"/>
    <n v="60326"/>
    <x v="841"/>
    <n v="7875500"/>
    <s v="0,766%"/>
    <s v="13-01-01-DT"/>
    <s v="41-04-00"/>
    <s v="395302723"/>
    <s v="1997123"/>
    <s v="Cédula de Ciudadanía"/>
    <s v="80430470"/>
    <s v="FABIO CAÑON TORRES"/>
    <s v="NIT"/>
    <s v="899999061"/>
    <x v="71"/>
  </r>
  <r>
    <x v="24"/>
    <s v="RETENCION ICA COMERCIAL SERVICIOS DEMÁS ACTIVIDADES DE SERVICIOS"/>
    <n v="395297923"/>
    <n v="39565"/>
    <x v="747"/>
    <n v="5165080"/>
    <s v="0,766%"/>
    <s v="13-01-01-DT"/>
    <s v="41-04-00"/>
    <s v="395297923"/>
    <s v="1968623"/>
    <s v="Cédula de Ciudadanía"/>
    <s v="1085916373"/>
    <s v="ALBA CHAVES PABON"/>
    <s v="NIT"/>
    <s v="899999061"/>
    <x v="71"/>
  </r>
  <r>
    <x v="24"/>
    <s v="RETENCION ICA COMERCIAL SERVICIOS DEMÁS ACTIVIDADES DE SERVICIOS"/>
    <n v="395518923"/>
    <n v="18308"/>
    <x v="319"/>
    <n v="2390040"/>
    <s v="0,766%"/>
    <s v="13-01-01-DT"/>
    <s v="41-04-00"/>
    <s v="395518923"/>
    <s v="1961623"/>
    <s v="Cédula de Ciudadanía"/>
    <s v="1014181216"/>
    <s v="NUBIA MARTINEZ OSPINA"/>
    <s v="NIT"/>
    <s v="899999061"/>
    <x v="71"/>
  </r>
  <r>
    <x v="24"/>
    <s v="RETENCION ICA COMERCIAL SERVICIOS DEMÁS ACTIVIDADES DE SERVICIOS"/>
    <n v="395445423"/>
    <n v="30836"/>
    <x v="775"/>
    <n v="3192090"/>
    <s v="0,966%"/>
    <s v="13-01-01-DT"/>
    <s v="41-04-00"/>
    <s v="395445423"/>
    <s v="1976223"/>
    <s v="Cédula de Ciudadanía"/>
    <s v="52768432"/>
    <s v="MALUITA ALVAREZ MACIAS"/>
    <s v="NIT"/>
    <s v="899999061"/>
    <x v="71"/>
  </r>
  <r>
    <x v="24"/>
    <s v="RETENCION ICA COMERCIAL SERVICIOS DEMÁS ACTIVIDADES DE SERVICIOS"/>
    <n v="395488023"/>
    <n v="46604"/>
    <x v="894"/>
    <n v="6084070"/>
    <s v="0,766%"/>
    <s v="13-01-01-DT"/>
    <s v="41-04-00"/>
    <s v="395488023"/>
    <s v="1950123"/>
    <s v="Cédula de Ciudadanía"/>
    <s v="52333903"/>
    <s v="LYDA ACOSTA DIAS"/>
    <s v="NIT"/>
    <s v="899999061"/>
    <x v="71"/>
  </r>
  <r>
    <x v="24"/>
    <s v="RETENCION ICA COMERCIAL SERVICIOS DEMÁS ACTIVIDADES DE SERVICIOS"/>
    <n v="395456223"/>
    <n v="59380"/>
    <x v="895"/>
    <n v="7751970"/>
    <s v="0,766%"/>
    <s v="13-01-01-DT"/>
    <s v="41-04-00"/>
    <s v="395456223"/>
    <s v="2003723"/>
    <s v="Cédula de Ciudadanía"/>
    <s v="53165225"/>
    <s v="NATALIA GONZALEZ RAMOS"/>
    <s v="NIT"/>
    <s v="899999061"/>
    <x v="71"/>
  </r>
  <r>
    <x v="24"/>
    <s v="RETENCION ICA COMERCIAL SERVICIOS DEMÁS ACTIVIDADES DE SERVICIOS"/>
    <n v="395438823"/>
    <n v="59707"/>
    <x v="551"/>
    <n v="6180840"/>
    <s v="0,966%"/>
    <s v="13-01-01-DT"/>
    <s v="41-04-00"/>
    <s v="395438823"/>
    <s v="1921323"/>
    <s v="Cédula de Ciudadanía"/>
    <s v="1026253334"/>
    <s v="DIEGO PATIÑO VARGAS"/>
    <s v="NIT"/>
    <s v="899999061"/>
    <x v="71"/>
  </r>
  <r>
    <x v="24"/>
    <s v="RETENCION ICA COMERCIAL SERVICIOS DEMÁS ACTIVIDADES DE SERVICIOS"/>
    <n v="395453523"/>
    <n v="43478"/>
    <x v="896"/>
    <n v="4500840"/>
    <s v="0,966%"/>
    <s v="13-01-01-DT"/>
    <s v="41-04-00"/>
    <s v="395453523"/>
    <s v="1989823"/>
    <s v="Cédula de Extranjería"/>
    <s v="393135"/>
    <s v="GONZALO MATA FERNANDEZ MIRANDA"/>
    <s v="NIT"/>
    <s v="899999061"/>
    <x v="71"/>
  </r>
  <r>
    <x v="24"/>
    <s v="RETENCION ICA COMERCIAL SERVICIOS DEMÁS ACTIVIDADES DE SERVICIOS"/>
    <n v="395441323"/>
    <n v="50156"/>
    <x v="303"/>
    <n v="6547830"/>
    <s v="0,766%"/>
    <s v="13-01-01-DT"/>
    <s v="41-04-00"/>
    <s v="395441323"/>
    <s v="1954323"/>
    <s v="Cédula de Ciudadanía"/>
    <s v="31600922"/>
    <s v="RUTH ARBOLEDA MOSQUERA"/>
    <s v="NIT"/>
    <s v="899999061"/>
    <x v="71"/>
  </r>
  <r>
    <x v="24"/>
    <s v="RETENCION ICA COMERCIAL SERVICIOS DEMÁS ACTIVIDADES DE SERVICIOS"/>
    <n v="395641523"/>
    <n v="23554"/>
    <x v="461"/>
    <n v="3413610"/>
    <s v="0,690%"/>
    <s v="13-01-01-DT"/>
    <s v="41-04-00"/>
    <s v="395641523"/>
    <s v="1983623"/>
    <s v="Cédula de Ciudadanía"/>
    <s v="79456736"/>
    <s v="JULIAN DUQUE SALGADO"/>
    <s v="NIT"/>
    <s v="899999061"/>
    <x v="71"/>
  </r>
  <r>
    <x v="24"/>
    <s v="RETENCION ICA COMERCIAL SERVICIOS DEMÁS ACTIVIDADES DE SERVICIOS"/>
    <n v="395636223"/>
    <n v="20652"/>
    <x v="431"/>
    <n v="2696040"/>
    <s v="0,766%"/>
    <s v="13-01-01-DT"/>
    <s v="41-04-00"/>
    <s v="395636223"/>
    <s v="1954723"/>
    <s v="Cédula de Ciudadanía"/>
    <s v="1073676715"/>
    <s v="ALBA MORA CORTES"/>
    <s v="NIT"/>
    <s v="899999061"/>
    <x v="71"/>
  </r>
  <r>
    <x v="24"/>
    <s v="RETENCION ICA COMERCIAL SERVICIOS DEMÁS ACTIVIDADES DE SERVICIOS"/>
    <n v="395442223"/>
    <n v="44656"/>
    <x v="398"/>
    <n v="5829780"/>
    <s v="0,766%"/>
    <s v="13-01-01-DT"/>
    <s v="41-04-00"/>
    <s v="395442223"/>
    <s v="1956823"/>
    <s v="Cédula de Ciudadanía"/>
    <s v="1089292188"/>
    <s v="CARLOS VILLOTA GUANGA"/>
    <s v="NIT"/>
    <s v="899999061"/>
    <x v="71"/>
  </r>
  <r>
    <x v="24"/>
    <s v="RETENCION ICA COMERCIAL SERVICIOS DEMÁS ACTIVIDADES DE SERVICIOS"/>
    <n v="395490023"/>
    <n v="47395"/>
    <x v="459"/>
    <n v="6187290"/>
    <s v="0,766%"/>
    <s v="13-01-01-DT"/>
    <s v="41-04-00"/>
    <s v="395490023"/>
    <s v="1958223"/>
    <s v="Cédula de Ciudadanía"/>
    <s v="1017202486"/>
    <s v="ANA GALLEGO PATIÑO"/>
    <s v="NIT"/>
    <s v="899999061"/>
    <x v="71"/>
  </r>
  <r>
    <x v="24"/>
    <s v="RETENCION ICA COMERCIAL SERVICIOS DEMÁS ACTIVIDADES DE SERVICIOS"/>
    <n v="395302923"/>
    <n v="52280"/>
    <x v="803"/>
    <n v="6825000"/>
    <s v="0,766%"/>
    <s v="13-01-01-DT"/>
    <s v="41-04-00"/>
    <s v="395302923"/>
    <s v="1997423"/>
    <s v="Cédula de Ciudadanía"/>
    <s v="1098691671"/>
    <s v="JULIANA CARDENAS SANDOVAL"/>
    <s v="NIT"/>
    <s v="899999061"/>
    <x v="71"/>
  </r>
  <r>
    <x v="24"/>
    <s v="RETENCION ICA COMERCIAL SERVICIOS DEMÁS ACTIVIDADES DE SERVICIOS"/>
    <n v="395638123"/>
    <n v="56304"/>
    <x v="897"/>
    <n v="7350360"/>
    <s v="0,766%"/>
    <s v="13-01-01-DT"/>
    <s v="41-04-00"/>
    <s v="395638123"/>
    <s v="1974223"/>
    <s v="Cédula de Ciudadanía"/>
    <s v="53075910"/>
    <s v="EDNA RODRIGUEZ CARO"/>
    <s v="NIT"/>
    <s v="899999061"/>
    <x v="71"/>
  </r>
  <r>
    <x v="24"/>
    <s v="RETENCION ICA COMERCIAL SERVICIOS DEMÁS ACTIVIDADES DE SERVICIOS"/>
    <n v="395298323"/>
    <n v="63252"/>
    <x v="298"/>
    <n v="6547830"/>
    <s v="0,966%"/>
    <s v="13-01-01-DT"/>
    <s v="41-04-00"/>
    <s v="395298323"/>
    <s v="1969223"/>
    <s v="Cédula de Ciudadanía"/>
    <s v="1015423781"/>
    <s v="JULIANA GOMEZ BOTERO"/>
    <s v="NIT"/>
    <s v="899999061"/>
    <x v="71"/>
  </r>
  <r>
    <x v="24"/>
    <s v="RETENCION ICA COMERCIAL SERVICIOS DEMÁS ACTIVIDADES DE SERVICIOS"/>
    <n v="395302323"/>
    <n v="44438"/>
    <x v="447"/>
    <n v="5801330"/>
    <s v="0,766%"/>
    <s v="13-01-01-DT"/>
    <s v="41-04-00"/>
    <s v="395302323"/>
    <s v="1996623"/>
    <s v="Cédula de Ciudadanía"/>
    <s v="1033691285"/>
    <s v="DIANA GUAVITA HUERTAS"/>
    <s v="NIT"/>
    <s v="899999061"/>
    <x v="71"/>
  </r>
  <r>
    <x v="24"/>
    <s v="RETENCION ICA COMERCIAL SERVICIOS DEMÁS ACTIVIDADES DE SERVICIOS"/>
    <n v="395651523"/>
    <n v="61313"/>
    <x v="539"/>
    <n v="7080000"/>
    <s v="0,866%"/>
    <s v="13-01-01-DT"/>
    <s v="41-04-00"/>
    <s v="395651523"/>
    <s v="2006923"/>
    <s v="Cédula de Ciudadanía"/>
    <s v="1019026072"/>
    <s v="LINDA PEÑA GUERRERO"/>
    <s v="NIT"/>
    <s v="899999061"/>
    <x v="71"/>
  </r>
  <r>
    <x v="24"/>
    <s v="RETENCION ICA COMERCIAL SERVICIOS DEMÁS ACTIVIDADES DE SERVICIOS"/>
    <n v="395454823"/>
    <n v="24201"/>
    <x v="576"/>
    <n v="3159360"/>
    <s v="0,766%"/>
    <s v="13-01-01-DT"/>
    <s v="41-04-00"/>
    <s v="395454823"/>
    <s v="1992823"/>
    <s v="Cédula de Ciudadanía"/>
    <s v="1032508442"/>
    <s v="VALENTINA LAVERDE ACOSTA"/>
    <s v="NIT"/>
    <s v="899999061"/>
    <x v="71"/>
  </r>
  <r>
    <x v="24"/>
    <s v="RETENCION ICA COMERCIAL SERVICIOS DEMÁS ACTIVIDADES DE SERVICIOS"/>
    <n v="395490323"/>
    <n v="37742"/>
    <x v="452"/>
    <n v="4927110"/>
    <s v="0,766%"/>
    <s v="13-01-01-DT"/>
    <s v="41-04-00"/>
    <s v="395490323"/>
    <s v="1958723"/>
    <s v="Cédula de Ciudadanía"/>
    <s v="79514462"/>
    <s v="DARIO GALEANO SERNA"/>
    <s v="NIT"/>
    <s v="899999061"/>
    <x v="71"/>
  </r>
  <r>
    <x v="24"/>
    <s v="RETENCION ICA COMERCIAL SERVICIOS DEMÁS ACTIVIDADES DE SERVICIOS"/>
    <n v="395440823"/>
    <n v="81601"/>
    <x v="898"/>
    <n v="10652850"/>
    <s v="0,760%"/>
    <s v="13-01-01-DT"/>
    <s v="41-04-00"/>
    <s v="395440823"/>
    <s v="1945123"/>
    <s v="Cédula de Ciudadanía"/>
    <s v="1026259923"/>
    <s v="DAVIANYS NAVARRO REY"/>
    <s v="NIT"/>
    <s v="899999061"/>
    <x v="71"/>
  </r>
  <r>
    <x v="24"/>
    <s v="RETENCION ICA COMERCIAL SERVICIOS DEMÁS ACTIVIDADES DE SERVICIOS"/>
    <n v="395520223"/>
    <n v="72241"/>
    <x v="899"/>
    <n v="7478370"/>
    <s v="0,966%"/>
    <s v="13-01-01-DT"/>
    <s v="41-04-00"/>
    <s v="395520223"/>
    <s v="1963123"/>
    <s v="Cédula de Ciudadanía"/>
    <s v="52978672"/>
    <s v="NELLY ARIZA SANTOYO"/>
    <s v="NIT"/>
    <s v="899999061"/>
    <x v="71"/>
  </r>
  <r>
    <x v="24"/>
    <s v="RETENCION ICA COMERCIAL SERVICIOS DEMÁS ACTIVIDADES DE SERVICIOS"/>
    <n v="395299223"/>
    <n v="56452"/>
    <x v="900"/>
    <n v="5843940"/>
    <s v="0,966%"/>
    <s v="13-01-01-DT"/>
    <s v="41-04-00"/>
    <s v="395299223"/>
    <s v="1971023"/>
    <s v="Cédula de Ciudadanía"/>
    <s v="1010206666"/>
    <s v="LAURA FORERO PINZON"/>
    <s v="NIT"/>
    <s v="899999061"/>
    <x v="71"/>
  </r>
  <r>
    <x v="24"/>
    <s v="RETENCION ICA COMERCIAL SERVICIOS DEMÁS ACTIVIDADES DE SERVICIOS"/>
    <n v="395440223"/>
    <n v="37742"/>
    <x v="452"/>
    <n v="4927110"/>
    <s v="0,766%"/>
    <s v="13-01-01-DT"/>
    <s v="41-04-00"/>
    <s v="395440223"/>
    <s v="1937623"/>
    <s v="Cédula de Ciudadanía"/>
    <s v="12021497"/>
    <s v="ANGEL PALACIOS PALACIOS"/>
    <s v="NIT"/>
    <s v="899999061"/>
    <x v="71"/>
  </r>
  <r>
    <x v="24"/>
    <s v="RETENCION ICA COMERCIAL SERVICIOS DEMÁS ACTIVIDADES DE SERVICIOS"/>
    <n v="395521623"/>
    <n v="53524"/>
    <x v="864"/>
    <n v="5540790"/>
    <s v="0,966%"/>
    <s v="13-01-01-DT"/>
    <s v="41-04-00"/>
    <s v="395521623"/>
    <s v="1977523"/>
    <s v="Cédula de Ciudadanía"/>
    <s v="52427727"/>
    <s v="ADRIANA FLOREZ MARTINEZ"/>
    <s v="NIT"/>
    <s v="899999061"/>
    <x v="71"/>
  </r>
  <r>
    <x v="24"/>
    <s v="RETENCION ICA COMERCIAL SERVICIOS DEMÁS ACTIVIDADES DE SERVICIOS"/>
    <n v="395446623"/>
    <n v="52112"/>
    <x v="901"/>
    <n v="6803130"/>
    <s v="0,766%"/>
    <s v="13-01-01-DT"/>
    <s v="41-04-00"/>
    <s v="395446623"/>
    <s v="1981123"/>
    <s v="Cédula de Ciudadanía"/>
    <s v="1136886696"/>
    <s v="LINA PARRA MARTINEZ"/>
    <s v="NIT"/>
    <s v="899999061"/>
    <x v="71"/>
  </r>
  <r>
    <x v="24"/>
    <s v="RETENCION ICA COMERCIAL SERVICIOS DEMÁS ACTIVIDADES DE SERVICIOS"/>
    <n v="395441423"/>
    <n v="63252"/>
    <x v="298"/>
    <n v="6547830"/>
    <s v="0,966%"/>
    <s v="13-01-01-DT"/>
    <s v="41-04-00"/>
    <s v="395441423"/>
    <s v="1955023"/>
    <s v="Cédula de Ciudadanía"/>
    <s v="13959089"/>
    <s v="JORGE CHACON PARDO"/>
    <s v="NIT"/>
    <s v="899999061"/>
    <x v="71"/>
  </r>
  <r>
    <x v="24"/>
    <s v="RETENCION ICA COMERCIAL SERVICIOS DEMÁS ACTIVIDADES DE SERVICIOS"/>
    <n v="395643123"/>
    <n v="20381"/>
    <x v="902"/>
    <n v="2109810"/>
    <s v="0,966%"/>
    <s v="13-01-01-DT"/>
    <s v="41-04-00"/>
    <s v="395643123"/>
    <s v="1985923"/>
    <s v="Cédula de Ciudadanía"/>
    <s v="1022378147"/>
    <s v="ANDRES RODRIGUEZ RODRIGUEZ"/>
    <s v="NIT"/>
    <s v="899999061"/>
    <x v="71"/>
  </r>
  <r>
    <x v="24"/>
    <s v="RETENCION ICA COMERCIAL SERVICIOS DEMÁS ACTIVIDADES DE SERVICIOS"/>
    <n v="395300023"/>
    <n v="20381"/>
    <x v="902"/>
    <n v="2109810"/>
    <s v="0,966%"/>
    <s v="13-01-01-DT"/>
    <s v="41-04-00"/>
    <s v="395300023"/>
    <s v="1972323"/>
    <s v="Cédula de Ciudadanía"/>
    <s v="1026277514"/>
    <s v="PEDRO MAESTRE ZUÑIGA"/>
    <s v="NIT"/>
    <s v="899999061"/>
    <x v="71"/>
  </r>
  <r>
    <x v="24"/>
    <s v="RETENCION ICA COMERCIAL SERVICIOS DEMÁS ACTIVIDADES DE SERVICIOS"/>
    <n v="395444323"/>
    <n v="32468"/>
    <x v="744"/>
    <n v="4238700"/>
    <s v="0,766%"/>
    <s v="13-01-01-DT"/>
    <s v="41-04-00"/>
    <s v="395444323"/>
    <s v="1960723"/>
    <s v="Cédula de Ciudadanía"/>
    <s v="1049621920"/>
    <s v="MARISOL CARO PLAZAS"/>
    <s v="NIT"/>
    <s v="899999061"/>
    <x v="71"/>
  </r>
  <r>
    <x v="24"/>
    <s v="RETENCION ICA COMERCIAL SERVICIOS DEMÁS ACTIVIDADES DE SERVICIOS"/>
    <n v="395446423"/>
    <n v="55909"/>
    <x v="572"/>
    <n v="5787630"/>
    <s v="0,966%"/>
    <s v="13-01-01-DT"/>
    <s v="41-04-00"/>
    <s v="395446423"/>
    <s v="1980923"/>
    <s v="Cédula de Ciudadanía"/>
    <s v="80050174"/>
    <s v="NELSON CADENA REY"/>
    <s v="NIT"/>
    <s v="899999061"/>
    <x v="71"/>
  </r>
  <r>
    <x v="24"/>
    <s v="RETENCION ICA COMERCIAL SERVICIOS DEMÁS ACTIVIDADES DE SERVICIOS"/>
    <n v="395494323"/>
    <n v="32844"/>
    <x v="893"/>
    <n v="4287720"/>
    <s v="0,766%"/>
    <s v="13-01-01-DT"/>
    <s v="41-04-00"/>
    <s v="395494323"/>
    <s v="1977023"/>
    <s v="Cédula de Ciudadanía"/>
    <s v="1022416177"/>
    <s v="MARILY SANCHEZ FONTECHA"/>
    <s v="NIT"/>
    <s v="899999061"/>
    <x v="71"/>
  </r>
  <r>
    <x v="24"/>
    <s v="RETENCION ICA COMERCIAL SERVICIOS DEMÁS ACTIVIDADES DE SERVICIOS"/>
    <n v="395303523"/>
    <n v="32844"/>
    <x v="893"/>
    <n v="4287720"/>
    <s v="0,766%"/>
    <s v="13-01-01-DT"/>
    <s v="41-04-00"/>
    <s v="395303523"/>
    <s v="1944823"/>
    <s v="Cédula de Ciudadanía"/>
    <s v="1013622835"/>
    <s v="CESAR ROCHA BUITRAGO"/>
    <s v="NIT"/>
    <s v="899999061"/>
    <x v="71"/>
  </r>
  <r>
    <x v="24"/>
    <s v="RETENCION ICA COMERCIAL SERVICIOS DEMÁS ACTIVIDADES DE SERVICIOS"/>
    <n v="395300723"/>
    <n v="50780"/>
    <x v="320"/>
    <n v="6629190"/>
    <s v="0,766%"/>
    <s v="13-01-01-DT"/>
    <s v="41-04-00"/>
    <s v="395300723"/>
    <s v="1973423"/>
    <s v="Cédula de Ciudadanía"/>
    <s v="52115707"/>
    <s v="AMARANTA VANEGAS TORO"/>
    <s v="NIT"/>
    <s v="899999061"/>
    <x v="71"/>
  </r>
  <r>
    <x v="24"/>
    <s v="RETENCION ICA COMERCIAL SERVICIOS DEMÁS ACTIVIDADES DE SERVICIOS"/>
    <n v="395298923"/>
    <n v="33359"/>
    <x v="386"/>
    <n v="4355010"/>
    <s v="0,766%"/>
    <s v="13-01-01-DT"/>
    <s v="41-04-00"/>
    <s v="395298923"/>
    <s v="1970023"/>
    <s v="Cédula de Ciudadanía"/>
    <s v="53066195"/>
    <s v="MARCELA SOTELO CARDOSO"/>
    <s v="NIT"/>
    <s v="899999061"/>
    <x v="71"/>
  </r>
  <r>
    <x v="24"/>
    <s v="RETENCION ICA COMERCIAL SERVICIOS DEMÁS ACTIVIDADES DE SERVICIOS"/>
    <n v="395646423"/>
    <n v="44438"/>
    <x v="447"/>
    <n v="5801330"/>
    <s v="0,766%"/>
    <s v="13-01-01-DT"/>
    <s v="41-04-00"/>
    <s v="395646423"/>
    <s v="1993823"/>
    <s v="Cédula de Ciudadanía"/>
    <s v="52269377"/>
    <s v="ANYELA MORENO MARTINEZ"/>
    <s v="NIT"/>
    <s v="899999061"/>
    <x v="71"/>
  </r>
  <r>
    <x v="24"/>
    <s v="RETENCION ICA COMERCIAL SERVICIOS DEMÁS ACTIVIDADES DE SERVICIOS"/>
    <n v="395442623"/>
    <n v="27039"/>
    <x v="302"/>
    <n v="3529960"/>
    <s v="0,766%"/>
    <s v="13-01-01-DT"/>
    <s v="41-04-00"/>
    <s v="395442623"/>
    <s v="1957223"/>
    <s v="Cédula de Ciudadanía"/>
    <s v="1077476293"/>
    <s v="YUVER PALACIOS POTES"/>
    <s v="NIT"/>
    <s v="899999061"/>
    <x v="71"/>
  </r>
  <r>
    <x v="24"/>
    <s v="RETENCION ICA COMERCIAL SERVICIOS DEMÁS ACTIVIDADES DE SERVICIOS"/>
    <n v="395453723"/>
    <n v="43036"/>
    <x v="464"/>
    <n v="5618240"/>
    <s v="0,766%"/>
    <s v="13-01-01-DT"/>
    <s v="41-04-00"/>
    <s v="395453723"/>
    <s v="1990023"/>
    <s v="Cédula de Ciudadanía"/>
    <s v="1032482292"/>
    <s v="ANDREA MOJICA GIRON"/>
    <s v="NIT"/>
    <s v="899999061"/>
    <x v="71"/>
  </r>
  <r>
    <x v="24"/>
    <s v="RETENCION ICA COMERCIAL SERVICIOS DEMÁS ACTIVIDADES DE SERVICIOS"/>
    <n v="395445123"/>
    <n v="35208"/>
    <x v="421"/>
    <n v="4596290"/>
    <s v="0,766%"/>
    <s v="13-01-01-DT"/>
    <s v="41-04-00"/>
    <s v="395445123"/>
    <s v="1975923"/>
    <s v="Cédula de Ciudadanía"/>
    <s v="1067939476"/>
    <s v="JAIR ORTIZ VALVERDE"/>
    <s v="NIT"/>
    <s v="899999061"/>
    <x v="71"/>
  </r>
  <r>
    <x v="24"/>
    <s v="RETENCION ICA COMERCIAL SERVICIOS DEMÁS ACTIVIDADES DE SERVICIOS"/>
    <n v="395920923"/>
    <n v="32844"/>
    <x v="893"/>
    <n v="4287720"/>
    <s v="0,766%"/>
    <s v="13-01-01-DT"/>
    <s v="41-04-00"/>
    <s v="395920923"/>
    <s v="2009823"/>
    <s v="Cédula de Ciudadanía"/>
    <s v="51652680"/>
    <s v="MERCEDES RUIZ HIGUERA"/>
    <s v="NIT"/>
    <s v="899999061"/>
    <x v="71"/>
  </r>
  <r>
    <x v="24"/>
    <s v="RETENCION ICA COMERCIAL SERVICIOS DEMÁS ACTIVIDADES DE SERVICIOS"/>
    <n v="395765423"/>
    <n v="49501"/>
    <x v="881"/>
    <n v="6462280"/>
    <s v="0,766%"/>
    <s v="13-01-01-DT"/>
    <s v="41-04-00"/>
    <s v="395765423"/>
    <s v="2006823"/>
    <s v="Cédula de Ciudadanía"/>
    <s v="12023469"/>
    <s v="CARLOS RUIZ BENITEZ"/>
    <s v="NIT"/>
    <s v="899999061"/>
    <x v="71"/>
  </r>
  <r>
    <x v="24"/>
    <s v="RETENCION ICA COMERCIAL SERVICIOS DEMÁS ACTIVIDADES DE SERVICIOS"/>
    <n v="395441723"/>
    <n v="50780"/>
    <x v="320"/>
    <n v="6629190"/>
    <s v="0,766%"/>
    <s v="13-01-01-DT"/>
    <s v="41-04-00"/>
    <s v="395441723"/>
    <s v="1955523"/>
    <s v="Cédula de Ciudadanía"/>
    <s v="1052390045"/>
    <s v="MARIO FAJARDO CAMARGO"/>
    <s v="NIT"/>
    <s v="899999061"/>
    <x v="71"/>
  </r>
  <r>
    <x v="24"/>
    <s v="RETENCION ICA COMERCIAL SERVICIOS DEMÁS ACTIVIDADES DE SERVICIOS"/>
    <n v="395646523"/>
    <n v="46649"/>
    <x v="903"/>
    <n v="6090000"/>
    <s v="0,766%"/>
    <s v="13-01-01-DT"/>
    <s v="41-04-00"/>
    <s v="395646523"/>
    <s v="1993923"/>
    <s v="Cédula de Ciudadanía"/>
    <s v="79996063"/>
    <s v="GELMAN CARDENAS HERRERA"/>
    <s v="NIT"/>
    <s v="899999061"/>
    <x v="71"/>
  </r>
  <r>
    <x v="24"/>
    <s v="RETENCION ICA COMERCIAL SERVICIOS DEMÁS ACTIVIDADES DE SERVICIOS"/>
    <n v="395452723"/>
    <n v="74546"/>
    <x v="813"/>
    <n v="9731800"/>
    <s v="0,766%"/>
    <s v="13-01-01-DT"/>
    <s v="41-04-00"/>
    <s v="395452723"/>
    <s v="1983423"/>
    <s v="Cédula de Ciudadanía"/>
    <s v="80432493"/>
    <s v="CARLOS HILARION GOMEZ"/>
    <s v="NIT"/>
    <s v="899999061"/>
    <x v="71"/>
  </r>
  <r>
    <x v="24"/>
    <s v="RETENCION ICA COMERCIAL SERVICIOS DEMÁS ACTIVIDADES DE SERVICIOS"/>
    <n v="395445723"/>
    <n v="49203"/>
    <x v="904"/>
    <n v="6423350"/>
    <s v="0,766%"/>
    <s v="13-01-01-DT"/>
    <s v="41-04-00"/>
    <s v="395445723"/>
    <s v="1979723"/>
    <s v="Cédula de Ciudadanía"/>
    <s v="1140868626"/>
    <s v="ANA TAPIAS CAÑON"/>
    <s v="NIT"/>
    <s v="899999061"/>
    <x v="71"/>
  </r>
  <r>
    <x v="24"/>
    <s v="RETENCION ICA COMERCIAL SERVICIOS DEMÁS ACTIVIDADES DE SERVICIOS"/>
    <n v="395645323"/>
    <n v="69409"/>
    <x v="905"/>
    <n v="7185240"/>
    <s v="0,966%"/>
    <s v="13-01-01-DT"/>
    <s v="41-04-00"/>
    <s v="395645323"/>
    <s v="1990223"/>
    <s v="Cédula de Ciudadanía"/>
    <s v="21018868"/>
    <s v="LILIANA YAÑEZ ENCISO"/>
    <s v="NIT"/>
    <s v="899999061"/>
    <x v="71"/>
  </r>
  <r>
    <x v="1"/>
    <s v="RETE-ICA-OTRAS CIUDADES-SERVICIOS"/>
    <n v="395295623"/>
    <n v="9321"/>
    <x v="906"/>
    <n v="4660680"/>
    <s v="0,200%"/>
    <s v="13-01-01-DT"/>
    <s v="41-04-00"/>
    <s v="395295623"/>
    <s v="1946123"/>
    <s v="Cédula de Ciudadanía"/>
    <s v="1061693656"/>
    <s v="VICKY BETANCUR BETANCOURT"/>
    <s v="NIT"/>
    <s v="891580006"/>
    <x v="70"/>
  </r>
  <r>
    <x v="1"/>
    <s v="RETE-ICA-OTRAS CIUDADES-SERVICIOS"/>
    <n v="395649423"/>
    <n v="19057"/>
    <x v="907"/>
    <n v="2117440"/>
    <s v="0,900%"/>
    <s v="13-01-01-DT"/>
    <s v="41-04-00"/>
    <s v="395649423"/>
    <s v="2001423"/>
    <s v="Cédula de Ciudadanía"/>
    <s v="1115733517"/>
    <s v="KARINA BARRERA AGUABLANCA"/>
    <s v="NIT"/>
    <s v="891800846"/>
    <x v="48"/>
  </r>
  <r>
    <x v="1"/>
    <s v="RETE-ICA-OTRAS CIUDADES-SERVICIOS"/>
    <n v="395636023"/>
    <n v="30014"/>
    <x v="486"/>
    <n v="4287720"/>
    <s v="0,700%"/>
    <s v="13-01-01-DT"/>
    <s v="41-04-00"/>
    <s v="395636023"/>
    <s v="1954523"/>
    <s v="Cédula de Ciudadanía"/>
    <s v="1054539415"/>
    <s v="CLAUDIA ARANGO GONZALEZ"/>
    <s v="NIT"/>
    <s v="891780009"/>
    <x v="75"/>
  </r>
  <r>
    <x v="1"/>
    <s v="RETE-ICA-OTRAS CIUDADES-SERVICIOS"/>
    <n v="396059623"/>
    <n v="18994"/>
    <x v="908"/>
    <n v="3798820"/>
    <s v="0,500%"/>
    <s v="13-01-01-DT"/>
    <s v="41-04-00"/>
    <s v="396059623"/>
    <s v="2010123"/>
    <s v="Cédula de Ciudadanía"/>
    <s v="40393760"/>
    <s v="JACQUELINE PUENTES GOMEZ"/>
    <s v="NIT"/>
    <s v="892099324"/>
    <x v="61"/>
  </r>
  <r>
    <x v="1"/>
    <s v="RETE-ICA-OTRAS CIUDADES-SERVICIOS"/>
    <n v="395456023"/>
    <n v="7161"/>
    <x v="909"/>
    <n v="2387010"/>
    <s v="0,300%"/>
    <s v="13-01-01-DT"/>
    <s v="41-04-00"/>
    <s v="395456023"/>
    <s v="1998823"/>
    <s v="Cédula de Ciudadanía"/>
    <s v="22806984"/>
    <s v="ANGELICA PATERNINA MARRUGO"/>
    <s v="NIT"/>
    <s v="890480184"/>
    <x v="52"/>
  </r>
  <r>
    <x v="1"/>
    <s v="RETE-ICA-OTRAS CIUDADES-SERVICIOS"/>
    <n v="395453223"/>
    <n v="50000"/>
    <x v="910"/>
    <n v="4999980"/>
    <s v="1,000%"/>
    <s v="13-01-01-DT"/>
    <s v="41-04-00"/>
    <s v="395453223"/>
    <s v="1985823"/>
    <s v="Cédula de Ciudadanía"/>
    <s v="6498508"/>
    <s v="HERNANDO BENAVIDES CORREA"/>
    <s v="NIT"/>
    <s v="800102891"/>
    <x v="64"/>
  </r>
  <r>
    <x v="1"/>
    <s v="RETE-ICA-OTRAS CIUDADES-SERVICIOS"/>
    <n v="395649323"/>
    <n v="7598"/>
    <x v="329"/>
    <n v="3798820"/>
    <s v="0,200%"/>
    <s v="13-01-01-DT"/>
    <s v="41-04-00"/>
    <s v="395649323"/>
    <s v="2001323"/>
    <s v="Cédula de Ciudadanía"/>
    <s v="26228375"/>
    <s v="LINA VIDAL MESTRA"/>
    <s v="NIT"/>
    <s v="800096734"/>
    <x v="55"/>
  </r>
  <r>
    <x v="1"/>
    <s v="RETE-ICA-OTRAS CIUDADES-SERVICIOS"/>
    <n v="395302623"/>
    <n v="19295"/>
    <x v="481"/>
    <n v="4287720"/>
    <s v="0,450%"/>
    <s v="13-01-01-DT"/>
    <s v="41-04-00"/>
    <s v="395302623"/>
    <s v="1997023"/>
    <s v="Cédula de Ciudadanía"/>
    <s v="1144065557"/>
    <s v="NATALIA RIASCOS RESTREPO"/>
    <s v="NIT"/>
    <s v="890801053"/>
    <x v="56"/>
  </r>
  <r>
    <x v="1"/>
    <s v="RETE-ICA-OTRAS CIUDADES-SERVICIOS"/>
    <n v="395763823"/>
    <n v="18994"/>
    <x v="908"/>
    <n v="3798820"/>
    <s v="0,500%"/>
    <s v="13-01-01-DT"/>
    <s v="41-04-00"/>
    <s v="395763823"/>
    <s v="2001523"/>
    <s v="Cédula de Ciudadanía"/>
    <s v="1121843989"/>
    <s v="CAMILA ROJAS OSPINA"/>
    <s v="NIT"/>
    <s v="892099324"/>
    <x v="61"/>
  </r>
  <r>
    <x v="1"/>
    <s v="RETE-ICA-OTRAS CIUDADES-SERVICIOS"/>
    <n v="395302423"/>
    <n v="37988"/>
    <x v="124"/>
    <n v="3798820"/>
    <s v="1,000%"/>
    <s v="13-01-01-DT"/>
    <s v="41-04-00"/>
    <s v="395302423"/>
    <s v="1996723"/>
    <s v="Cédula de Ciudadanía"/>
    <s v="1092339525"/>
    <s v="CINDY COLMENARES OVIEDO"/>
    <s v="NIT"/>
    <s v="800104062"/>
    <x v="59"/>
  </r>
  <r>
    <x v="1"/>
    <s v="RETE-ICA-OTRAS CIUDADES-SERVICIOS"/>
    <n v="395455823"/>
    <n v="50000"/>
    <x v="910"/>
    <n v="4999980"/>
    <s v="1,000%"/>
    <s v="13-01-01-DT"/>
    <s v="41-04-00"/>
    <s v="395455823"/>
    <s v="1998423"/>
    <s v="Cédula de Ciudadanía"/>
    <s v="1140837498"/>
    <s v="SARA STRUSS MUNCKER"/>
    <s v="NIT"/>
    <s v="890102018"/>
    <x v="58"/>
  </r>
  <r>
    <x v="1"/>
    <s v="RETE-ICA-OTRAS CIUDADES-SERVICIOS"/>
    <n v="395641423"/>
    <n v="11396"/>
    <x v="591"/>
    <n v="3798820"/>
    <s v="0,300%"/>
    <s v="13-01-01-DT"/>
    <s v="41-04-00"/>
    <s v="395641423"/>
    <s v="1983323"/>
    <s v="Cédula de Ciudadanía"/>
    <s v="1047405231"/>
    <s v="ELKIN MORA ALONSO"/>
    <s v="NIT"/>
    <s v="890480184"/>
    <x v="52"/>
  </r>
  <r>
    <x v="1"/>
    <s v="RETE-ICA-OTRAS CIUDADES-SERVICIOS"/>
    <n v="395642823"/>
    <n v="37988"/>
    <x v="124"/>
    <n v="3798820"/>
    <s v="1,000%"/>
    <s v="13-01-01-DT"/>
    <s v="41-04-00"/>
    <s v="395642823"/>
    <s v="1985723"/>
    <s v="Cédula de Ciudadanía"/>
    <s v="1091661555"/>
    <s v="MERLY GELVEZ SANTIAGO"/>
    <s v="NIT"/>
    <s v="890501434"/>
    <x v="76"/>
  </r>
  <r>
    <x v="1"/>
    <s v="RETE-ICA-OTRAS CIUDADES-SERVICIOS"/>
    <n v="395738323"/>
    <n v="34384"/>
    <x v="911"/>
    <n v="3820410"/>
    <s v="0,900%"/>
    <s v="13-01-01-DT"/>
    <s v="41-04-00"/>
    <s v="395738323"/>
    <s v="1979023"/>
    <s v="Cédula de Ciudadanía"/>
    <s v="1073179093"/>
    <s v="DEREK ROJAS PALACIOS"/>
    <s v="NIT"/>
    <s v="891800846"/>
    <x v="48"/>
  </r>
  <r>
    <x v="1"/>
    <s v="RETE-ICA-OTRAS CIUDADES-SERVICIOS"/>
    <n v="396016823"/>
    <n v="25726"/>
    <x v="488"/>
    <n v="4287720"/>
    <s v="0,600%"/>
    <s v="13-01-01-DT"/>
    <s v="41-04-00"/>
    <s v="396016823"/>
    <s v="2008823"/>
    <s v="Cédula de Ciudadanía"/>
    <s v="1098654349"/>
    <s v="ILIANA RUIZ ALFONSO"/>
    <s v="NIT"/>
    <s v="890201900"/>
    <x v="77"/>
  </r>
  <r>
    <x v="1"/>
    <s v="RETE-ICA-OTRAS CIUDADES-SERVICIOS"/>
    <n v="395648223"/>
    <n v="8259"/>
    <x v="912"/>
    <n v="4129280"/>
    <s v="0,200%"/>
    <s v="13-01-01-DT"/>
    <s v="41-04-00"/>
    <s v="395648223"/>
    <s v="1999823"/>
    <s v="Cédula de Ciudadanía"/>
    <s v="34566118"/>
    <s v="ARELIS ENRIQUEZ PATIÑO"/>
    <s v="NIT"/>
    <s v="891580006"/>
    <x v="70"/>
  </r>
  <r>
    <x v="1"/>
    <s v="RETE-ICA-OTRAS CIUDADES-SERVICIOS"/>
    <n v="395765223"/>
    <n v="37988"/>
    <x v="124"/>
    <n v="3798820"/>
    <s v="1,000%"/>
    <s v="13-01-01-DT"/>
    <s v="41-04-00"/>
    <s v="395765223"/>
    <s v="2006023"/>
    <s v="Cédula de Ciudadanía"/>
    <s v="38470980"/>
    <s v="SHIRLEY VASQUEZ IBARGUEN"/>
    <s v="NIT"/>
    <s v="890399045"/>
    <x v="69"/>
  </r>
  <r>
    <x v="1"/>
    <s v="RETE-ICA-OTRAS CIUDADES-SERVICIOS"/>
    <n v="395456323"/>
    <n v="37988"/>
    <x v="124"/>
    <n v="3798820"/>
    <s v="1,000%"/>
    <s v="13-01-01-DT"/>
    <s v="41-04-00"/>
    <s v="395456323"/>
    <s v="2003823"/>
    <s v="Cédula de Ciudadanía"/>
    <s v="45526197"/>
    <s v="YACIRIS MACHADO MOSQUERA"/>
    <s v="NIT"/>
    <s v="891680011"/>
    <x v="72"/>
  </r>
  <r>
    <x v="1"/>
    <s v="RETE-ICA-OTRAS CIUDADES-SERVICIOS"/>
    <n v="395498623"/>
    <n v="10268"/>
    <x v="913"/>
    <n v="5133800"/>
    <s v="0,200%"/>
    <s v="13-01-01-DT"/>
    <s v="41-04-00"/>
    <s v="395498623"/>
    <s v="1987923"/>
    <s v="Cédula de Ciudadanía"/>
    <s v="22581996"/>
    <s v="MONICA CASTRO PEÑATE"/>
    <s v="NIT"/>
    <s v="800096734"/>
    <x v="55"/>
  </r>
  <r>
    <x v="1"/>
    <s v="RETE-ICA-OTRAS CIUDADES-SERVICIOS"/>
    <n v="395455923"/>
    <n v="48206"/>
    <x v="914"/>
    <n v="4820550"/>
    <s v="1,000%"/>
    <s v="13-01-01-DT"/>
    <s v="41-04-00"/>
    <s v="395455923"/>
    <s v="1998523"/>
    <s v="Cédula de Ciudadanía"/>
    <s v="1129532631"/>
    <s v="LORENA BAUTISTA RIQUETT"/>
    <s v="NIT"/>
    <s v="890102018"/>
    <x v="58"/>
  </r>
  <r>
    <x v="1"/>
    <s v="RETE-ICA-OTRAS CIUDADES-SERVICIOS"/>
    <n v="395456123"/>
    <n v="51651"/>
    <x v="594"/>
    <n v="5165080"/>
    <s v="1,000%"/>
    <s v="13-01-01-DT"/>
    <s v="41-04-00"/>
    <s v="395456123"/>
    <s v="2002523"/>
    <s v="Cédula de Ciudadanía"/>
    <s v="26261877"/>
    <s v="YOMAIRA ESPINOSA MENA"/>
    <s v="NIT"/>
    <s v="891680011"/>
    <x v="72"/>
  </r>
  <r>
    <x v="1"/>
    <s v="RETE-ICA-OTRAS CIUDADES-SERVICIOS"/>
    <n v="395447123"/>
    <n v="16878"/>
    <x v="915"/>
    <n v="2109810"/>
    <s v="0,800%"/>
    <s v="13-01-01-DT"/>
    <s v="41-04-00"/>
    <s v="395447123"/>
    <s v="1982323"/>
    <s v="Cédula de Ciudadanía"/>
    <s v="1214714232"/>
    <s v="NATALIA CONTRERAS FERNANDEZ"/>
    <s v="NIT"/>
    <s v="890980095"/>
    <x v="57"/>
  </r>
  <r>
    <x v="1"/>
    <s v="RETE-ICA-OTRAS CIUDADES-SERVICIOS"/>
    <n v="395650023"/>
    <n v="21098"/>
    <x v="331"/>
    <n v="2109810"/>
    <s v="1,000%"/>
    <s v="13-01-01-DT"/>
    <s v="41-04-00"/>
    <s v="395650023"/>
    <s v="2003023"/>
    <s v="Cédula de Ciudadanía"/>
    <s v="1010051050"/>
    <s v="LICETH GUERRERO GUERRERO"/>
    <s v="NIT"/>
    <s v="890501434"/>
    <x v="76"/>
  </r>
  <r>
    <x v="1"/>
    <s v="RETE-ICA-OTRAS CIUDADES-SERVICIOS"/>
    <n v="395649123"/>
    <n v="29696"/>
    <x v="916"/>
    <n v="3711980"/>
    <s v="0,800%"/>
    <s v="13-01-01-DT"/>
    <s v="41-04-00"/>
    <s v="395649123"/>
    <s v="2001123"/>
    <s v="Cédula de Ciudadanía"/>
    <s v="1084901232"/>
    <s v="DAYANA VALENZUELA MARTINEZ"/>
    <s v="NIT"/>
    <s v="891180077"/>
    <x v="37"/>
  </r>
  <r>
    <x v="1"/>
    <s v="RETE-ICA-OTRAS CIUDADES-SERVICIOS"/>
    <n v="395522923"/>
    <n v="24195"/>
    <x v="917"/>
    <n v="3024410"/>
    <s v="0,800%"/>
    <s v="13-01-01-DT"/>
    <s v="41-04-00"/>
    <s v="395522923"/>
    <s v="1990523"/>
    <s v="Cédula de Ciudadanía"/>
    <s v="1070925834"/>
    <s v="ALBA GUTIERREZ BERGARA"/>
    <s v="NIT"/>
    <s v="890980095"/>
    <x v="57"/>
  </r>
  <r>
    <x v="1"/>
    <s v="RETE-ICA-OTRAS CIUDADES-SERVICIOS"/>
    <n v="395498223"/>
    <n v="36070"/>
    <x v="478"/>
    <n v="3607040"/>
    <s v="1,000%"/>
    <s v="13-01-01-DT"/>
    <s v="41-04-00"/>
    <s v="395498223"/>
    <s v="1987723"/>
    <s v="Cédula de Ciudadanía"/>
    <s v="1127044041"/>
    <s v="ANGELICA VILLANUEVA RODRIGUEZ"/>
    <s v="NIT"/>
    <s v="890501434"/>
    <x v="76"/>
  </r>
  <r>
    <x v="1"/>
    <s v="RETE-ICA-OTRAS CIUDADES-SERVICIOS"/>
    <n v="395648723"/>
    <n v="15007"/>
    <x v="918"/>
    <n v="4287720"/>
    <s v="0,350%"/>
    <s v="13-01-01-DT"/>
    <s v="41-04-00"/>
    <s v="395648723"/>
    <s v="2000423"/>
    <s v="Cédula de Ciudadanía"/>
    <s v="1075228579"/>
    <s v="JUANITA MATEUS SERRANO"/>
    <s v="NIT"/>
    <s v="891180009"/>
    <x v="49"/>
  </r>
  <r>
    <x v="1"/>
    <s v="RETE-ICA-OTRAS CIUDADES-SERVICIOS"/>
    <n v="395301923"/>
    <n v="33767"/>
    <x v="919"/>
    <n v="3376710"/>
    <s v="1,000%"/>
    <s v="13-01-01-DT"/>
    <s v="41-04-00"/>
    <s v="395301923"/>
    <s v="1996223"/>
    <s v="Cédula de Ciudadanía"/>
    <s v="1103115819"/>
    <s v="VIVIAN VILLADIEGO TOVAR"/>
    <s v="NIT"/>
    <s v="800104062"/>
    <x v="59"/>
  </r>
  <r>
    <x v="1"/>
    <s v="RETE-ICA-OTRAS CIUDADES-SERVICIOS"/>
    <n v="395445023"/>
    <n v="25726"/>
    <x v="488"/>
    <n v="4287720"/>
    <s v="0,600%"/>
    <s v="13-01-01-DT"/>
    <s v="41-04-00"/>
    <s v="395445023"/>
    <s v="1967723"/>
    <s v="Cédula de Ciudadanía"/>
    <s v="1096189267"/>
    <s v="ALIX AGUILAR TIRADO"/>
    <s v="NIT"/>
    <s v="890201900"/>
    <x v="77"/>
  </r>
  <r>
    <x v="1"/>
    <s v="RETE-ICA-OTRAS CIUDADES-SERVICIOS"/>
    <n v="395483323"/>
    <n v="14249"/>
    <x v="920"/>
    <n v="4071240"/>
    <s v="0,350%"/>
    <s v="13-01-01-DT"/>
    <s v="41-04-00"/>
    <s v="395483323"/>
    <s v="1923323"/>
    <s v="Cédula de Ciudadanía"/>
    <s v="93391159"/>
    <s v="LUIS FORERO BOCANEGRA"/>
    <s v="NIT"/>
    <s v="800113389"/>
    <x v="42"/>
  </r>
  <r>
    <x v="1"/>
    <s v="RETE-ICA-OTRAS CIUDADES-SERVICIOS"/>
    <n v="395645523"/>
    <n v="12863"/>
    <x v="593"/>
    <n v="4287720"/>
    <s v="0,300%"/>
    <s v="13-01-01-DT"/>
    <s v="41-04-00"/>
    <s v="395645523"/>
    <s v="1990323"/>
    <s v="Cédula de Ciudadanía"/>
    <s v="49789749"/>
    <s v="LILIBETH MOLINA OÑATE"/>
    <s v="NIT"/>
    <s v="892115007"/>
    <x v="79"/>
  </r>
  <r>
    <x v="1"/>
    <s v="RETE-ICA-OTRAS CIUDADES-SERVICIOS"/>
    <n v="395485923"/>
    <n v="40821"/>
    <x v="921"/>
    <n v="4082100"/>
    <s v="1,000%"/>
    <s v="13-01-01-DT"/>
    <s v="41-04-00"/>
    <s v="395485923"/>
    <s v="1940223"/>
    <s v="Cédula de Ciudadanía"/>
    <s v="1094266850"/>
    <s v="FLOR MORENO ESPINEL"/>
    <s v="NIT"/>
    <s v="890501434"/>
    <x v="76"/>
  </r>
  <r>
    <x v="1"/>
    <s v="RETE-ICA-OTRAS CIUDADES-SERVICIOS"/>
    <n v="395970423"/>
    <n v="7598"/>
    <x v="329"/>
    <n v="3798820"/>
    <s v="0,200%"/>
    <s v="13-01-01-DT"/>
    <s v="41-04-00"/>
    <s v="395970423"/>
    <s v="2009623"/>
    <s v="Cédula de Ciudadanía"/>
    <s v="1067890930"/>
    <s v="ANDREA ASTUDILLO PATERNINA"/>
    <s v="NIT"/>
    <s v="800096734"/>
    <x v="55"/>
  </r>
  <r>
    <x v="1"/>
    <s v="RETE-ICA-OTRAS CIUDADES-SERVICIOS"/>
    <n v="396061023"/>
    <n v="18994"/>
    <x v="908"/>
    <n v="3798820"/>
    <s v="0,500%"/>
    <s v="13-01-01-DT"/>
    <s v="41-04-00"/>
    <s v="396061023"/>
    <s v="2009923"/>
    <s v="Cédula de Ciudadanía"/>
    <s v="1117515562"/>
    <s v="PAULA COTACIO FAJARDO"/>
    <s v="NIT"/>
    <s v="800095728"/>
    <x v="2"/>
  </r>
  <r>
    <x v="1"/>
    <s v="RETE-ICA-OTRAS CIUDADES-SERVICIOS"/>
    <n v="396062423"/>
    <n v="21439"/>
    <x v="922"/>
    <n v="4287720"/>
    <s v="0,500%"/>
    <s v="13-01-01-DT"/>
    <s v="41-04-00"/>
    <s v="396062423"/>
    <s v="2010323"/>
    <s v="Cédula de Ciudadanía"/>
    <s v="35260901"/>
    <s v="INES ACOSTA RIVEROS"/>
    <s v="NIT"/>
    <s v="892099324"/>
    <x v="61"/>
  </r>
  <r>
    <x v="1"/>
    <s v="RETE-ICA-OTRAS CIUDADES-SERVICIOS"/>
    <n v="395524923"/>
    <n v="21098"/>
    <x v="331"/>
    <n v="2109810"/>
    <s v="1,000%"/>
    <s v="13-01-01-DT"/>
    <s v="41-04-00"/>
    <s v="395524923"/>
    <s v="1999623"/>
    <s v="Cédula de Ciudadanía"/>
    <s v="1143170388"/>
    <s v="CRISTINA CARDENAS SERANO"/>
    <s v="NIT"/>
    <s v="890102018"/>
    <x v="58"/>
  </r>
  <r>
    <x v="1"/>
    <s v="RETE-ICA-OTRAS CIUDADES-SERVICIOS"/>
    <n v="395638923"/>
    <n v="41321"/>
    <x v="923"/>
    <n v="5165080"/>
    <s v="0,800%"/>
    <s v="13-01-01-DT"/>
    <s v="41-04-00"/>
    <s v="395638923"/>
    <s v="1974923"/>
    <s v="Cédula de Ciudadanía"/>
    <s v="1028018347"/>
    <s v="DIEGO CORDOBA CUELLO"/>
    <s v="NIT"/>
    <s v="890980095"/>
    <x v="57"/>
  </r>
  <r>
    <x v="1"/>
    <s v="RETE-ICA-OTRAS CIUDADES-SERVICIOS"/>
    <n v="395739723"/>
    <n v="22793"/>
    <x v="122"/>
    <n v="3798820"/>
    <s v="0,600%"/>
    <s v="13-01-01-DT"/>
    <s v="41-04-00"/>
    <s v="395739723"/>
    <s v="1979223"/>
    <s v="Cédula de Ciudadanía"/>
    <s v="63502112"/>
    <s v="SOLANGEL RODRIGUEZ CORREA"/>
    <s v="NIT"/>
    <s v="890201900"/>
    <x v="77"/>
  </r>
  <r>
    <x v="1"/>
    <s v="RETE-ICA-OTRAS CIUDADES-SERVICIOS"/>
    <n v="395443623"/>
    <n v="6866"/>
    <x v="924"/>
    <n v="1525724"/>
    <s v="0,450%"/>
    <s v="13-01-01-DT"/>
    <s v="41-04-00"/>
    <s v="395443623"/>
    <s v="1959423"/>
    <s v="Cédula de Ciudadanía"/>
    <s v="1144071080"/>
    <s v="ENRIQUE JARAMILLO ARANGO"/>
    <s v="NIT"/>
    <s v="890801053"/>
    <x v="56"/>
  </r>
  <r>
    <x v="1"/>
    <s v="RETE-ICA-OTRAS CIUDADES-SERVICIOS"/>
    <n v="395947323"/>
    <n v="26592"/>
    <x v="471"/>
    <n v="3798820"/>
    <s v="0,700%"/>
    <s v="13-01-01-DT"/>
    <s v="41-04-00"/>
    <s v="395947323"/>
    <s v="2013423"/>
    <s v="Cédula de Ciudadanía"/>
    <s v="45457195"/>
    <s v="OFELIA FERNANDEZ VALDEZ"/>
    <s v="NIT"/>
    <s v="891780009"/>
    <x v="75"/>
  </r>
  <r>
    <x v="1"/>
    <s v="RETE-ICA-OTRAS CIUDADES-SERVICIOS"/>
    <n v="397065323"/>
    <n v="25249"/>
    <x v="925"/>
    <n v="3607040"/>
    <s v="0,700%"/>
    <s v="13-01-01-DT"/>
    <s v="41-04-00"/>
    <s v="397065323"/>
    <s v="2007423"/>
    <s v="Cédula de Ciudadanía"/>
    <s v="57299241"/>
    <s v="MARYURIS BUSTAMANTE MATTOS"/>
    <s v="NIT"/>
    <s v="891780009"/>
    <x v="75"/>
  </r>
  <r>
    <x v="1"/>
    <s v="RETE-ICA-OTRAS CIUDADES-SERVICIOS"/>
    <n v="395741123"/>
    <n v="30014"/>
    <x v="486"/>
    <n v="4287720"/>
    <s v="0,700%"/>
    <s v="13-01-01-DT"/>
    <s v="41-04-00"/>
    <s v="395741123"/>
    <s v="1979323"/>
    <s v="Cédula de Ciudadanía"/>
    <s v="1140889112"/>
    <s v="TATIANA PINO PAJARO"/>
    <s v="NIT"/>
    <s v="891780009"/>
    <x v="75"/>
  </r>
  <r>
    <x v="1"/>
    <s v="RETE-ICA-OTRAS CIUDADES-SERVICIOS"/>
    <n v="395519823"/>
    <n v="51651"/>
    <x v="594"/>
    <n v="5165080"/>
    <s v="1,000%"/>
    <s v="13-01-01-DT"/>
    <s v="41-04-00"/>
    <s v="395519823"/>
    <s v="1962723"/>
    <s v="Cédula de Ciudadanía"/>
    <s v="1101380755"/>
    <s v="BORIS PALENCIA POLANCO"/>
    <s v="NIT"/>
    <s v="800104062"/>
    <x v="59"/>
  </r>
  <r>
    <x v="1"/>
    <s v="RETE-ICA-OTRAS CIUDADES-SERVICIOS"/>
    <n v="395301023"/>
    <n v="37988"/>
    <x v="124"/>
    <n v="3798820"/>
    <s v="1,000%"/>
    <s v="13-01-01-DT"/>
    <s v="41-04-00"/>
    <s v="395301023"/>
    <s v="1974023"/>
    <s v="Cédula de Ciudadanía"/>
    <s v="50710414"/>
    <s v="NELLY MALO COVO"/>
    <s v="NIT"/>
    <s v="800104062"/>
    <x v="59"/>
  </r>
  <r>
    <x v="1"/>
    <s v="RETE-ICA-OTRAS CIUDADES-SERVICIOS"/>
    <n v="395295323"/>
    <n v="21098"/>
    <x v="331"/>
    <n v="2109810"/>
    <s v="1,000%"/>
    <s v="13-01-01-DT"/>
    <s v="41-04-00"/>
    <s v="395295323"/>
    <s v="1943623"/>
    <s v="Cédula de Ciudadanía"/>
    <s v="69006353"/>
    <s v="ANA CARVAJAL VARGAS"/>
    <s v="NIT"/>
    <s v="800102891"/>
    <x v="64"/>
  </r>
  <r>
    <x v="1"/>
    <s v="RETE-ICA-OTRAS CIUDADES-SERVICIOS"/>
    <n v="396624323"/>
    <n v="37988"/>
    <x v="124"/>
    <n v="3798820"/>
    <s v="1,000%"/>
    <s v="13-01-01-DT"/>
    <s v="41-04-00"/>
    <s v="396624323"/>
    <s v="2010623"/>
    <s v="Cédula de Ciudadanía"/>
    <s v="54251861"/>
    <s v="BETSY MOSUERA PALACIOS"/>
    <s v="NIT"/>
    <s v="891680011"/>
    <x v="72"/>
  </r>
  <r>
    <x v="1"/>
    <s v="RETE-ICA-OTRAS CIUDADES-SERVICIOS"/>
    <n v="396028923"/>
    <n v="18994"/>
    <x v="908"/>
    <n v="3798820"/>
    <s v="0,500%"/>
    <s v="13-01-01-DT"/>
    <s v="41-04-00"/>
    <s v="396028923"/>
    <s v="2013223"/>
    <s v="Cédula de Ciudadanía"/>
    <s v="52964120"/>
    <s v="ZULY REY CARRILLO"/>
    <s v="NIT"/>
    <s v="892099324"/>
    <x v="61"/>
  </r>
  <r>
    <x v="1"/>
    <s v="RETE-ICA-OTRAS CIUDADES-SERVICIOS"/>
    <n v="395764123"/>
    <n v="18994"/>
    <x v="908"/>
    <n v="3798820"/>
    <s v="0,500%"/>
    <s v="13-01-01-DT"/>
    <s v="41-04-00"/>
    <s v="395764123"/>
    <s v="2001823"/>
    <s v="Cédula de Ciudadanía"/>
    <s v="1121925017"/>
    <s v="ANGIE OTALORA DUEÑAS"/>
    <s v="NIT"/>
    <s v="892099324"/>
    <x v="61"/>
  </r>
  <r>
    <x v="1"/>
    <s v="RETE-ICA-OTRAS CIUDADES-SERVICIOS"/>
    <n v="396588623"/>
    <n v="30387"/>
    <x v="926"/>
    <n v="4341000"/>
    <s v="0,700%"/>
    <s v="13-01-01-DT"/>
    <s v="41-04-00"/>
    <s v="396588623"/>
    <s v="1971923"/>
    <s v="Cédula de Ciudadanía"/>
    <s v="1045719841"/>
    <s v="KATHERINE LONDONO POSADA"/>
    <s v="NIT"/>
    <s v="891780009"/>
    <x v="75"/>
  </r>
  <r>
    <x v="1"/>
    <s v="RETE-ICA-OTRAS CIUDADES-SERVICIOS"/>
    <n v="395646123"/>
    <n v="4774"/>
    <x v="326"/>
    <n v="2387010"/>
    <s v="0,200%"/>
    <s v="13-01-01-DT"/>
    <s v="41-04-00"/>
    <s v="395646123"/>
    <s v="1991523"/>
    <s v="Cédula de Ciudadanía"/>
    <s v="34323280"/>
    <s v="ESTER VELASCO HUILA"/>
    <s v="NIT"/>
    <s v="891580006"/>
    <x v="70"/>
  </r>
  <r>
    <x v="1"/>
    <s v="RETE-ICA-OTRAS CIUDADES-SERVICIOS"/>
    <n v="395642123"/>
    <n v="7161"/>
    <x v="909"/>
    <n v="2387010"/>
    <s v="0,300%"/>
    <s v="13-01-01-DT"/>
    <s v="41-04-00"/>
    <s v="395642123"/>
    <s v="1984523"/>
    <s v="Cédula de Ciudadanía"/>
    <s v="1192713042"/>
    <s v="MARIA IPUANA MOLINA"/>
    <s v="NIT"/>
    <s v="892115007"/>
    <x v="79"/>
  </r>
  <r>
    <x v="1"/>
    <s v="RETE-ICA-OTRAS CIUDADES-SERVICIOS"/>
    <n v="395635923"/>
    <n v="30014"/>
    <x v="486"/>
    <n v="4287720"/>
    <s v="0,700%"/>
    <s v="13-01-01-DT"/>
    <s v="41-04-00"/>
    <s v="395635923"/>
    <s v="1954423"/>
    <s v="Cédula de Ciudadanía"/>
    <s v="1082893915"/>
    <s v="ENNYS ROYS PEREA"/>
    <s v="NIT"/>
    <s v="891780009"/>
    <x v="75"/>
  </r>
  <r>
    <x v="1"/>
    <s v="RETE-ICA-OTRAS CIUDADES-SERVICIOS"/>
    <n v="395636123"/>
    <n v="30014"/>
    <x v="486"/>
    <n v="4287720"/>
    <s v="0,700%"/>
    <s v="13-01-01-DT"/>
    <s v="41-04-00"/>
    <s v="395636123"/>
    <s v="1954623"/>
    <s v="Cédula de Ciudadanía"/>
    <s v="1047221970"/>
    <s v="DANIELA FLOREZ JIMENEZ"/>
    <s v="NIT"/>
    <s v="891780009"/>
    <x v="75"/>
  </r>
  <r>
    <x v="1"/>
    <s v="RETE-ICA-OTRAS CIUDADES-SERVICIOS"/>
    <n v="395639723"/>
    <n v="25325"/>
    <x v="927"/>
    <n v="2532480"/>
    <s v="1,000%"/>
    <s v="13-01-01-DT"/>
    <s v="41-04-00"/>
    <s v="395639723"/>
    <s v="1975523"/>
    <s v="Cédula de Ciudadanía"/>
    <s v="1102880181"/>
    <s v="RAUL ALVAREZ LEZAMA"/>
    <s v="NIT"/>
    <s v="800104062"/>
    <x v="59"/>
  </r>
  <r>
    <x v="1"/>
    <s v="RETE-ICA-OTRAS CIUDADES-SERVICIOS"/>
    <n v="395440423"/>
    <n v="34189"/>
    <x v="928"/>
    <n v="3798820"/>
    <s v="0,900%"/>
    <s v="13-01-01-DT"/>
    <s v="41-04-00"/>
    <s v="395440423"/>
    <s v="1938123"/>
    <s v="Cédula de Ciudadanía"/>
    <s v="27395308"/>
    <s v="ADRIANA BELALCAZAR ORBES"/>
    <s v="NIT"/>
    <s v="891800846"/>
    <x v="48"/>
  </r>
  <r>
    <x v="1"/>
    <s v="RETE-ICA-OTRAS CIUDADES-SERVICIOS"/>
    <n v="397064923"/>
    <n v="40712"/>
    <x v="929"/>
    <n v="4071240"/>
    <s v="1,000%"/>
    <s v="13-01-01-DT"/>
    <s v="41-04-00"/>
    <s v="397064923"/>
    <s v="2007323"/>
    <s v="Cédula de Ciudadanía"/>
    <s v="3730363"/>
    <s v="CRISTIAN ARTETA ALBA"/>
    <s v="NIT"/>
    <s v="890102018"/>
    <x v="58"/>
  </r>
  <r>
    <x v="1"/>
    <s v="RETE-ICA-OTRAS CIUDADES-SERVICIOS"/>
    <n v="395977823"/>
    <n v="8575"/>
    <x v="325"/>
    <n v="4287720"/>
    <s v="0,200%"/>
    <s v="13-01-01-DT"/>
    <s v="41-04-00"/>
    <s v="395977823"/>
    <s v="2009723"/>
    <s v="Cédula de Ciudadanía"/>
    <s v="64583938"/>
    <s v="MAGALY VERGARA PEREZ"/>
    <s v="NIT"/>
    <s v="800096734"/>
    <x v="55"/>
  </r>
  <r>
    <x v="1"/>
    <s v="RETE-ICA-OTRAS CIUDADES-SERVICIOS"/>
    <n v="395637223"/>
    <n v="20404"/>
    <x v="930"/>
    <n v="5829780"/>
    <s v="0,350%"/>
    <s v="13-01-01-DT"/>
    <s v="41-04-00"/>
    <s v="395637223"/>
    <s v="1956223"/>
    <s v="Cédula de Ciudadanía"/>
    <s v="4120647"/>
    <s v="MANUEL REYES ROJAS"/>
    <s v="NIT"/>
    <s v="800113389"/>
    <x v="42"/>
  </r>
  <r>
    <x v="1"/>
    <s v="RETE-ICA-OTRAS CIUDADES-SERVICIOS"/>
    <n v="395538823"/>
    <n v="8575"/>
    <x v="325"/>
    <n v="4287720"/>
    <s v="0,200%"/>
    <s v="13-01-01-DT"/>
    <s v="41-04-00"/>
    <s v="395538823"/>
    <s v="1978223"/>
    <s v="Cédula de Ciudadanía"/>
    <s v="1094909698"/>
    <s v="KATHERIN MUÑOZ MORENO"/>
    <s v="NIT"/>
    <s v="891480030"/>
    <x v="60"/>
  </r>
  <r>
    <x v="1"/>
    <s v="RETE-ICA-OTRAS CIUDADES-SERVICIOS"/>
    <n v="395615223"/>
    <n v="37988"/>
    <x v="124"/>
    <n v="3798820"/>
    <s v="1,000%"/>
    <s v="13-01-01-DT"/>
    <s v="41-04-00"/>
    <s v="395615223"/>
    <s v="2009323"/>
    <s v="Cédula de Ciudadanía"/>
    <s v="1076320277"/>
    <s v="YULIETH RENTERIA MOSQUERA"/>
    <s v="NIT"/>
    <s v="891680011"/>
    <x v="72"/>
  </r>
  <r>
    <x v="1"/>
    <s v="RETE-ICA-OTRAS CIUDADES-SERVICIOS"/>
    <n v="395456423"/>
    <n v="43653"/>
    <x v="490"/>
    <n v="4365310"/>
    <s v="1,000%"/>
    <s v="13-01-01-DT"/>
    <s v="41-04-00"/>
    <s v="395456423"/>
    <s v="2003923"/>
    <s v="Cédula de Ciudadanía"/>
    <s v="35896669"/>
    <s v="ELIZABETH PALACIOS MOSQUERA"/>
    <s v="NIT"/>
    <s v="891680011"/>
    <x v="72"/>
  </r>
  <r>
    <x v="1"/>
    <s v="RETE-ICA-OTRAS CIUDADES-SERVICIOS"/>
    <n v="395648423"/>
    <n v="14452"/>
    <x v="931"/>
    <n v="4129280"/>
    <s v="0,350%"/>
    <s v="13-01-01-DT"/>
    <s v="41-04-00"/>
    <s v="395648423"/>
    <s v="2000023"/>
    <s v="Cédula de Ciudadanía"/>
    <s v="1075213117"/>
    <s v="LINA VACA MONTERO"/>
    <s v="NIT"/>
    <s v="891180009"/>
    <x v="49"/>
  </r>
  <r>
    <x v="1"/>
    <s v="RETE-ICA-OTRAS CIUDADES-SERVICIOS"/>
    <n v="395649023"/>
    <n v="18994"/>
    <x v="908"/>
    <n v="3798820"/>
    <s v="0,500%"/>
    <s v="13-01-01-DT"/>
    <s v="41-04-00"/>
    <s v="395649023"/>
    <s v="2000823"/>
    <s v="Cédula de Ciudadanía"/>
    <s v="31446351"/>
    <s v="ADRIANA ALVAREZ VEGA"/>
    <s v="NIT"/>
    <s v="800095728"/>
    <x v="2"/>
  </r>
  <r>
    <x v="1"/>
    <s v="RETE-ICA-OTRAS CIUDADES-SERVICIOS"/>
    <n v="395536923"/>
    <n v="13006"/>
    <x v="932"/>
    <n v="1858012"/>
    <s v="0,700%"/>
    <s v="13-01-01-DT"/>
    <s v="41-04-00"/>
    <s v="395536923"/>
    <s v="1944323"/>
    <s v="Cédula de Ciudadanía"/>
    <s v="1082890218"/>
    <s v="YAMILETH FLORIAN MARTINEZ"/>
    <s v="NIT"/>
    <s v="891780009"/>
    <x v="75"/>
  </r>
  <r>
    <x v="1"/>
    <s v="RETE-ICA-OTRAS CIUDADES-SERVICIOS"/>
    <n v="397068423"/>
    <n v="20927"/>
    <x v="933"/>
    <n v="4185440"/>
    <s v="0,500%"/>
    <s v="13-01-01-DT"/>
    <s v="41-04-00"/>
    <s v="397068423"/>
    <s v="2019523"/>
    <s v="Cédula de Ciudadanía"/>
    <s v="39629672"/>
    <s v="DILSA SANCHEZ CAGUA"/>
    <s v="NIT"/>
    <s v="800103180"/>
    <x v="74"/>
  </r>
  <r>
    <x v="1"/>
    <s v="RETE-ICA-OTRAS CIUDADES-SERVICIOS"/>
    <n v="395640023"/>
    <n v="43653"/>
    <x v="490"/>
    <n v="4365310"/>
    <s v="1,000%"/>
    <s v="13-01-01-DT"/>
    <s v="41-04-00"/>
    <s v="395640023"/>
    <s v="1975823"/>
    <s v="Cédula de Ciudadanía"/>
    <s v="1102840105"/>
    <s v="CLARIBEL MORALES CONDE"/>
    <s v="NIT"/>
    <s v="800104062"/>
    <x v="59"/>
  </r>
  <r>
    <x v="1"/>
    <s v="RETE-ICA-OTRAS CIUDADES-SERVICIOS"/>
    <n v="395489523"/>
    <n v="37988"/>
    <x v="124"/>
    <n v="3798820"/>
    <s v="1,000%"/>
    <s v="13-01-01-DT"/>
    <s v="41-04-00"/>
    <s v="395489523"/>
    <s v="1953023"/>
    <s v="Cédula de Ciudadanía"/>
    <s v="1090516372"/>
    <s v="ALVARO MORENO TELLEZ"/>
    <s v="NIT"/>
    <s v="890501434"/>
    <x v="76"/>
  </r>
  <r>
    <x v="1"/>
    <s v="RETE-ICA-OTRAS CIUDADES-SERVICIOS"/>
    <n v="395523423"/>
    <n v="15007"/>
    <x v="918"/>
    <n v="4287720"/>
    <s v="0,350%"/>
    <s v="13-01-01-DT"/>
    <s v="41-04-00"/>
    <s v="395523423"/>
    <s v="1992923"/>
    <s v="Cédula de Ciudadanía"/>
    <s v="53122185"/>
    <s v="ANGIE PRADA RAMIREZ"/>
    <s v="NIT"/>
    <s v="800113389"/>
    <x v="42"/>
  </r>
  <r>
    <x v="1"/>
    <s v="RETE-ICA-OTRAS CIUDADES-SERVICIOS"/>
    <n v="395539123"/>
    <n v="30014"/>
    <x v="486"/>
    <n v="4287720"/>
    <s v="0,700%"/>
    <s v="13-01-01-DT"/>
    <s v="41-04-00"/>
    <s v="395539123"/>
    <s v="1978023"/>
    <s v="Cédula de Ciudadanía"/>
    <s v="57296668"/>
    <s v="NORELVYS FERNANDEZ VEGA"/>
    <s v="NIT"/>
    <s v="891780009"/>
    <x v="75"/>
  </r>
  <r>
    <x v="1"/>
    <s v="RETE-ICA-OTRAS CIUDADES-SERVICIOS"/>
    <n v="395523623"/>
    <n v="29149"/>
    <x v="934"/>
    <n v="5829780"/>
    <s v="0,500%"/>
    <s v="13-01-01-DT"/>
    <s v="41-04-00"/>
    <s v="395523623"/>
    <s v="1996123"/>
    <s v="Cédula de Ciudadanía"/>
    <s v="35261506"/>
    <s v="YUDILEYNE FERNANDEZ BENJUMEA"/>
    <s v="NIT"/>
    <s v="892099324"/>
    <x v="61"/>
  </r>
  <r>
    <x v="1"/>
    <s v="RETE-ICA-OTRAS CIUDADES-SERVICIOS"/>
    <n v="395525123"/>
    <n v="20356"/>
    <x v="935"/>
    <n v="4071240"/>
    <s v="0,500%"/>
    <s v="13-01-01-DT"/>
    <s v="41-04-00"/>
    <s v="395525123"/>
    <s v="2000323"/>
    <s v="Cédula de Ciudadanía"/>
    <s v="1125183576"/>
    <s v="DIEGO BOLAÑOS RODRIGUEZ"/>
    <s v="NIT"/>
    <s v="892099324"/>
    <x v="61"/>
  </r>
  <r>
    <x v="1"/>
    <s v="RETE-ICA-OTRAS CIUDADES-SERVICIOS"/>
    <n v="395298523"/>
    <n v="8142"/>
    <x v="936"/>
    <n v="4071240"/>
    <s v="0,200%"/>
    <s v="13-01-01-DT"/>
    <s v="41-04-00"/>
    <s v="395298523"/>
    <s v="1969623"/>
    <s v="Cédula de Ciudadanía"/>
    <s v="42103132"/>
    <s v="GLORIA GARCIA MARIN"/>
    <s v="NIT"/>
    <s v="891480030"/>
    <x v="60"/>
  </r>
  <r>
    <x v="1"/>
    <s v="RETE-ICA-OTRAS CIUDADES-SERVICIOS"/>
    <n v="395500823"/>
    <n v="41293"/>
    <x v="588"/>
    <n v="4129280"/>
    <s v="1,000%"/>
    <s v="13-01-01-DT"/>
    <s v="41-04-00"/>
    <s v="395500823"/>
    <s v="2003523"/>
    <s v="Cédula de Ciudadanía"/>
    <s v="32753229"/>
    <s v="DAYANARIS MARTINEZ CARDEÑO"/>
    <s v="NIT"/>
    <s v="890102018"/>
    <x v="58"/>
  </r>
  <r>
    <x v="1"/>
    <s v="RETE-ICA-OTRAS CIUDADES-SERVICIOS"/>
    <n v="395525323"/>
    <n v="22793"/>
    <x v="122"/>
    <n v="3798820"/>
    <s v="0,600%"/>
    <s v="13-01-01-DT"/>
    <s v="41-04-00"/>
    <s v="395525323"/>
    <s v="2000623"/>
    <s v="Cédula de Ciudadanía"/>
    <s v="1098657021"/>
    <s v="DIANA TRIANA CABALLERO"/>
    <s v="NIT"/>
    <s v="890201900"/>
    <x v="77"/>
  </r>
  <r>
    <x v="1"/>
    <s v="RETE-ICA-OTRAS CIUDADES-SERVICIOS"/>
    <n v="396009323"/>
    <n v="8575"/>
    <x v="325"/>
    <n v="4287720"/>
    <s v="0,200%"/>
    <s v="13-01-01-DT"/>
    <s v="41-04-00"/>
    <s v="396009323"/>
    <s v="1978323"/>
    <s v="Cédula de Ciudadanía"/>
    <s v="1067403951"/>
    <s v="ALCIDES MORA AMIGO"/>
    <s v="NIT"/>
    <s v="800096734"/>
    <x v="55"/>
  </r>
  <r>
    <x v="1"/>
    <s v="RETE-ICA-OTRAS CIUDADES-SERVICIOS"/>
    <n v="395438423"/>
    <n v="58298"/>
    <x v="937"/>
    <n v="5829780"/>
    <s v="1,000%"/>
    <s v="13-01-01-DT"/>
    <s v="41-04-00"/>
    <s v="395438423"/>
    <s v="1891523"/>
    <s v="Cédula de Ciudadanía"/>
    <s v="1098670647"/>
    <s v="LUCIA ANDRADE MANJARRES"/>
    <s v="NIT"/>
    <s v="800102891"/>
    <x v="64"/>
  </r>
  <r>
    <x v="1"/>
    <s v="RETE-ICA-OTRAS CIUDADES-SERVICIOS"/>
    <n v="395642723"/>
    <n v="43653"/>
    <x v="490"/>
    <n v="4365310"/>
    <s v="1,000%"/>
    <s v="13-01-01-DT"/>
    <s v="41-04-00"/>
    <s v="395642723"/>
    <s v="1985623"/>
    <s v="Cédula de Ciudadanía"/>
    <s v="1016021701"/>
    <s v="JOSE QUICENO DUQUE"/>
    <s v="NIT"/>
    <s v="890501434"/>
    <x v="76"/>
  </r>
  <r>
    <x v="1"/>
    <s v="RETE-ICA-OTRAS CIUDADES-SERVICIOS"/>
    <n v="396064923"/>
    <n v="13296"/>
    <x v="938"/>
    <n v="3798820"/>
    <s v="0,350%"/>
    <s v="13-01-01-DT"/>
    <s v="41-04-00"/>
    <s v="396064923"/>
    <s v="2010423"/>
    <s v="Cédula de Ciudadanía"/>
    <s v="1083924968"/>
    <s v="ERIKA PALOMARES CORDOBA"/>
    <s v="NIT"/>
    <s v="891180009"/>
    <x v="49"/>
  </r>
  <r>
    <x v="1"/>
    <s v="RETE-ICA-OTRAS CIUDADES-SERVICIOS"/>
    <n v="395648323"/>
    <n v="17245"/>
    <x v="939"/>
    <n v="4927110"/>
    <s v="0,350%"/>
    <s v="13-01-01-DT"/>
    <s v="41-04-00"/>
    <s v="395648323"/>
    <s v="1999923"/>
    <s v="Cédula de Ciudadanía"/>
    <s v="1075246896"/>
    <s v="YULI URQUINA MACIAS"/>
    <s v="NIT"/>
    <s v="891180009"/>
    <x v="49"/>
  </r>
  <r>
    <x v="1"/>
    <s v="RETE-ICA-OTRAS CIUDADES-SERVICIOS"/>
    <n v="395643623"/>
    <n v="30244"/>
    <x v="940"/>
    <n v="3024410"/>
    <s v="1,000%"/>
    <s v="13-01-01-DT"/>
    <s v="41-04-00"/>
    <s v="395643623"/>
    <s v="1986323"/>
    <s v="Cédula de Ciudadanía"/>
    <s v="1090526498"/>
    <s v="LINA PEREIRA ORDOÑEZ"/>
    <s v="NIT"/>
    <s v="890501434"/>
    <x v="76"/>
  </r>
  <r>
    <x v="1"/>
    <s v="RETE-ICA-OTRAS CIUDADES-SERVICIOS"/>
    <n v="395973923"/>
    <n v="7598"/>
    <x v="329"/>
    <n v="3798820"/>
    <s v="0,200%"/>
    <s v="13-01-01-DT"/>
    <s v="41-04-00"/>
    <s v="395973923"/>
    <s v="1916823"/>
    <s v="Cédula de Ciudadanía"/>
    <s v="30667886"/>
    <s v="YIRA CORREA LOPEZ"/>
    <s v="NIT"/>
    <s v="800096734"/>
    <x v="55"/>
  </r>
  <r>
    <x v="1"/>
    <s v="RETE-ICA-OTRAS CIUDADES-SERVICIOS"/>
    <n v="395524223"/>
    <n v="21174"/>
    <x v="482"/>
    <n v="2117440"/>
    <s v="1,000%"/>
    <s v="13-01-01-DT"/>
    <s v="41-04-00"/>
    <s v="395524223"/>
    <s v="1998623"/>
    <s v="Cédula de Ciudadanía"/>
    <s v="1143267162"/>
    <s v="MARIA DOMINICHETTI MONTOYA"/>
    <s v="NIT"/>
    <s v="890102018"/>
    <x v="58"/>
  </r>
  <r>
    <x v="1"/>
    <s v="RETE-ICA-OTRAS CIUDADES-SERVICIOS"/>
    <n v="395498323"/>
    <n v="8365"/>
    <x v="941"/>
    <n v="2390040"/>
    <s v="0,350%"/>
    <s v="13-01-01-DT"/>
    <s v="41-04-00"/>
    <s v="395498323"/>
    <s v="1987823"/>
    <s v="Cédula de Ciudadanía"/>
    <s v="38143753"/>
    <s v="SANDRA OSPINA PARRADO"/>
    <s v="NIT"/>
    <s v="800113389"/>
    <x v="42"/>
  </r>
  <r>
    <x v="1"/>
    <s v="RETE-ICA-OTRAS CIUDADES-SERVICIOS"/>
    <n v="395650823"/>
    <n v="37988"/>
    <x v="124"/>
    <n v="3798820"/>
    <s v="1,000%"/>
    <s v="13-01-01-DT"/>
    <s v="41-04-00"/>
    <s v="395650823"/>
    <s v="2005923"/>
    <s v="Cédula de Ciudadanía"/>
    <s v="32667925"/>
    <s v="ELENA BUSTOS RINCON"/>
    <s v="NIT"/>
    <s v="890102018"/>
    <x v="58"/>
  </r>
  <r>
    <x v="1"/>
    <s v="RETE-ICA-OTRAS CIUDADES-SERVICIOS"/>
    <n v="395521223"/>
    <n v="37988"/>
    <x v="124"/>
    <n v="3798820"/>
    <s v="1,000%"/>
    <s v="13-01-01-DT"/>
    <s v="41-04-00"/>
    <s v="395521223"/>
    <s v="1972023"/>
    <s v="Cédula de Ciudadanía"/>
    <s v="36289289"/>
    <s v="LUDIM TRUQUE RAMON"/>
    <s v="NIT"/>
    <s v="800102891"/>
    <x v="64"/>
  </r>
  <r>
    <x v="1"/>
    <s v="RETE-ICA-OTRAS CIUDADES-SERVICIOS"/>
    <n v="395635223"/>
    <n v="9854"/>
    <x v="480"/>
    <n v="4927110"/>
    <s v="0,200%"/>
    <s v="13-01-01-DT"/>
    <s v="41-04-00"/>
    <s v="395635223"/>
    <s v="1953323"/>
    <s v="Cédula de Ciudadanía"/>
    <s v="25878843"/>
    <s v="SOFIA ESTEBAN DELEON"/>
    <s v="NIT"/>
    <s v="800096734"/>
    <x v="55"/>
  </r>
  <r>
    <x v="1"/>
    <s v="RETE-ICA-OTRAS CIUDADES-SERVICIOS"/>
    <n v="395446223"/>
    <n v="8575"/>
    <x v="325"/>
    <n v="4287720"/>
    <s v="0,200%"/>
    <s v="13-01-01-DT"/>
    <s v="41-04-00"/>
    <s v="395446223"/>
    <s v="1980723"/>
    <s v="Cédula de Ciudadanía"/>
    <s v="1072262151"/>
    <s v="ELIANA ROQUEME ALBONIS"/>
    <s v="NIT"/>
    <s v="800096734"/>
    <x v="55"/>
  </r>
  <r>
    <x v="1"/>
    <s v="RETE-ICA-OTRAS CIUDADES-SERVICIOS"/>
    <n v="395647523"/>
    <n v="41563"/>
    <x v="587"/>
    <n v="4156290"/>
    <s v="1,000%"/>
    <s v="13-01-01-DT"/>
    <s v="41-04-00"/>
    <s v="395647523"/>
    <s v="1995523"/>
    <s v="Cédula de Ciudadanía"/>
    <s v="1077452048"/>
    <s v="LESDDY ARCE PALACIOS"/>
    <s v="NIT"/>
    <s v="891680011"/>
    <x v="72"/>
  </r>
  <r>
    <x v="1"/>
    <s v="RETE-ICA-OTRAS CIUDADES-SERVICIOS"/>
    <n v="395444823"/>
    <n v="37988"/>
    <x v="124"/>
    <n v="3798820"/>
    <s v="1,000%"/>
    <s v="13-01-01-DT"/>
    <s v="41-04-00"/>
    <s v="395444823"/>
    <s v="1967523"/>
    <s v="Cédula de Ciudadanía"/>
    <s v="1077441982"/>
    <s v="YESICA HINESTROZA CHAVERRA"/>
    <s v="NIT"/>
    <s v="891680011"/>
    <x v="72"/>
  </r>
  <r>
    <x v="1"/>
    <s v="RETE-ICA-OTRAS CIUDADES-SERVICIOS"/>
    <n v="396020523"/>
    <n v="25726"/>
    <x v="488"/>
    <n v="4287720"/>
    <s v="0,600%"/>
    <s v="13-01-01-DT"/>
    <s v="41-04-00"/>
    <s v="396020523"/>
    <s v="2008923"/>
    <s v="Cédula de Ciudadanía"/>
    <s v="1098654349"/>
    <s v="ILIANA RUIZ ALFONSO"/>
    <s v="NIT"/>
    <s v="890201900"/>
    <x v="77"/>
  </r>
  <r>
    <x v="1"/>
    <s v="RETE-ICA-OTRAS CIUDADES-SERVICIOS"/>
    <n v="395303623"/>
    <n v="7598"/>
    <x v="329"/>
    <n v="3798820"/>
    <s v="0,200%"/>
    <s v="13-01-01-DT"/>
    <s v="41-04-00"/>
    <s v="395303623"/>
    <s v="1977923"/>
    <s v="Cédula de Ciudadanía"/>
    <s v="1065006620"/>
    <s v="LEIDY VALIENTE RUIZ"/>
    <s v="NIT"/>
    <s v="800096734"/>
    <x v="55"/>
  </r>
  <r>
    <x v="1"/>
    <s v="RETE-ICA-OTRAS CIUDADES-SERVICIOS"/>
    <n v="395522023"/>
    <n v="41293"/>
    <x v="588"/>
    <n v="4129280"/>
    <s v="1,000%"/>
    <s v="13-01-01-DT"/>
    <s v="41-04-00"/>
    <s v="395522023"/>
    <s v="1980423"/>
    <s v="Cédula de Ciudadanía"/>
    <s v="11804851"/>
    <s v="WILBER ROMAÑA PALACIOS"/>
    <s v="NIT"/>
    <s v="891680011"/>
    <x v="72"/>
  </r>
  <r>
    <x v="1"/>
    <s v="RETE-ICA-OTRAS CIUDADES-SERVICIOS"/>
    <n v="395543023"/>
    <n v="26592"/>
    <x v="471"/>
    <n v="3798820"/>
    <s v="0,700%"/>
    <s v="13-01-01-DT"/>
    <s v="41-04-00"/>
    <s v="395543023"/>
    <s v="1979523"/>
    <s v="Cédula de Ciudadanía"/>
    <s v="1083008154"/>
    <s v="NOHORA BARROS NAVARRO"/>
    <s v="NIT"/>
    <s v="891780009"/>
    <x v="75"/>
  </r>
  <r>
    <x v="1"/>
    <s v="RETE-ICA-OTRAS CIUDADES-SERVICIOS"/>
    <n v="395641823"/>
    <n v="12659"/>
    <x v="942"/>
    <n v="2109810"/>
    <s v="0,600%"/>
    <s v="13-01-01-DT"/>
    <s v="41-04-00"/>
    <s v="395641823"/>
    <s v="1984023"/>
    <s v="Cédula de Ciudadanía"/>
    <s v="1098630270"/>
    <s v="CAMILO PALOMINO SALGADO"/>
    <s v="NIT"/>
    <s v="890201900"/>
    <x v="77"/>
  </r>
  <r>
    <x v="1"/>
    <s v="RETE-ICA-OTRAS CIUDADES-SERVICIOS"/>
    <n v="395765023"/>
    <n v="52275"/>
    <x v="943"/>
    <n v="5808300"/>
    <s v="0,900%"/>
    <s v="13-01-01-DT"/>
    <s v="41-04-00"/>
    <s v="395765023"/>
    <s v="2005823"/>
    <s v="Cédula de Ciudadanía"/>
    <s v="24049786"/>
    <s v="GIOVANNA MEDINA CRISTANCHO"/>
    <s v="NIT"/>
    <s v="891800846"/>
    <x v="48"/>
  </r>
  <r>
    <x v="1"/>
    <s v="RETE-ICA-OTRAS CIUDADES-SERVICIOS"/>
    <n v="395524123"/>
    <n v="49271"/>
    <x v="489"/>
    <n v="4927110"/>
    <s v="1,000%"/>
    <s v="13-01-01-DT"/>
    <s v="41-04-00"/>
    <s v="395524123"/>
    <s v="1998323"/>
    <s v="Cédula de Ciudadanía"/>
    <s v="32707891"/>
    <s v="ADELAIDA SARMIENTO ESTRADA"/>
    <s v="NIT"/>
    <s v="890102018"/>
    <x v="58"/>
  </r>
  <r>
    <x v="1"/>
    <s v="RETE-ICA-OTRAS CIUDADES-SERVICIOS"/>
    <n v="397075923"/>
    <n v="37988"/>
    <x v="124"/>
    <n v="3798820"/>
    <s v="1,000%"/>
    <s v="13-01-01-DT"/>
    <s v="41-04-00"/>
    <s v="397075923"/>
    <s v="1979423"/>
    <s v="Cédula de Ciudadanía"/>
    <s v="1022384124"/>
    <s v="NATALIA OCHOA ULLOA"/>
    <s v="NIT"/>
    <s v="890501434"/>
    <x v="76"/>
  </r>
  <r>
    <x v="1"/>
    <s v="RETE-ICA-OTRAS CIUDADES-SERVICIOS"/>
    <n v="397077623"/>
    <n v="18994"/>
    <x v="908"/>
    <n v="3798820"/>
    <s v="0,500%"/>
    <s v="13-01-01-DT"/>
    <s v="41-04-00"/>
    <s v="397077623"/>
    <s v="2014123"/>
    <s v="Cédula de Ciudadanía"/>
    <s v="1091594982"/>
    <s v="KAREN ASCANIO RUEDAS"/>
    <s v="NIT"/>
    <s v="890501102"/>
    <x v="36"/>
  </r>
  <r>
    <x v="1"/>
    <s v="RETE-ICA-OTRAS CIUDADES-SERVICIOS"/>
    <n v="396633523"/>
    <n v="15007"/>
    <x v="918"/>
    <n v="4287720"/>
    <s v="0,350%"/>
    <s v="13-01-01-DT"/>
    <s v="41-04-00"/>
    <s v="396633523"/>
    <s v="1995023"/>
    <s v="Cédula de Ciudadanía"/>
    <s v="28685204"/>
    <s v="SANDRA ROJAS ORTIZ"/>
    <s v="NIT"/>
    <s v="800113389"/>
    <x v="42"/>
  </r>
  <r>
    <x v="1"/>
    <s v="RETE-ICA-OTRAS CIUDADES-SERVICIOS"/>
    <n v="395455423"/>
    <n v="24769"/>
    <x v="944"/>
    <n v="3538360"/>
    <s v="0,700%"/>
    <s v="13-01-01-DT"/>
    <s v="41-04-00"/>
    <s v="395455423"/>
    <s v="1995123"/>
    <s v="Cédula de Ciudadanía"/>
    <s v="1079233463"/>
    <s v="KAREN BERNAL BELLO"/>
    <s v="NIT"/>
    <s v="899999369"/>
    <x v="34"/>
  </r>
  <r>
    <x v="1"/>
    <s v="RETE-ICA-OTRAS CIUDADES-SERVICIOS"/>
    <n v="395646723"/>
    <n v="41293"/>
    <x v="588"/>
    <n v="4129280"/>
    <s v="1,000%"/>
    <s v="13-01-01-DT"/>
    <s v="41-04-00"/>
    <s v="395646723"/>
    <s v="1994523"/>
    <s v="Cédula de Ciudadanía"/>
    <s v="1193067932"/>
    <s v="YAJAIRA VICTORIA MENA"/>
    <s v="NIT"/>
    <s v="891680011"/>
    <x v="72"/>
  </r>
  <r>
    <x v="1"/>
    <s v="RETE-ICA-OTRAS CIUDADES-SERVICIOS"/>
    <n v="395524623"/>
    <n v="16709"/>
    <x v="945"/>
    <n v="2387010"/>
    <s v="0,700%"/>
    <s v="13-01-01-DT"/>
    <s v="41-04-00"/>
    <s v="395524623"/>
    <s v="1999323"/>
    <s v="Cédula de Ciudadanía"/>
    <s v="1118533867"/>
    <s v="JAVIER OLIVEROS VIRACACHA"/>
    <s v="NIT"/>
    <s v="891855017"/>
    <x v="3"/>
  </r>
  <r>
    <x v="1"/>
    <s v="RETE-ICA-OTRAS CIUDADES-SERVICIOS"/>
    <n v="395766123"/>
    <n v="34534"/>
    <x v="946"/>
    <n v="3453350"/>
    <s v="1,000%"/>
    <s v="13-01-01-DT"/>
    <s v="41-04-00"/>
    <s v="395766123"/>
    <s v="2009523"/>
    <s v="Cédula de Ciudadanía"/>
    <s v="1077465202"/>
    <s v="LIYIVETH QUINTERO GARCIA"/>
    <s v="NIT"/>
    <s v="891680011"/>
    <x v="72"/>
  </r>
  <r>
    <x v="1"/>
    <s v="RETE-ICA-OTRAS CIUDADES-SERVICIOS"/>
    <n v="395494623"/>
    <n v="12705"/>
    <x v="947"/>
    <n v="2117440"/>
    <s v="0,600%"/>
    <s v="13-01-01-DT"/>
    <s v="41-04-00"/>
    <s v="395494623"/>
    <s v="1977323"/>
    <s v="Cédula de Ciudadanía"/>
    <s v="23151420"/>
    <s v="DEISY ESTRADA NARVAEZ"/>
    <s v="NIT"/>
    <s v="890201900"/>
    <x v="77"/>
  </r>
  <r>
    <x v="1"/>
    <s v="RETE-ICA-OTRAS CIUDADES-SERVICIOS"/>
    <n v="395301823"/>
    <n v="11935"/>
    <x v="948"/>
    <n v="2387010"/>
    <s v="0,500%"/>
    <s v="13-01-01-DT"/>
    <s v="41-04-00"/>
    <s v="395301823"/>
    <s v="1996023"/>
    <s v="Cédula de Ciudadanía"/>
    <s v="21235526"/>
    <s v="JEANNETTE ANDRADE BAEZ"/>
    <s v="NIT"/>
    <s v="892099324"/>
    <x v="61"/>
  </r>
  <r>
    <x v="1"/>
    <s v="RETE-ICA-OTRAS CIUDADES-SERVICIOS"/>
    <n v="395734823"/>
    <n v="37988"/>
    <x v="124"/>
    <n v="3798820"/>
    <s v="1,000%"/>
    <s v="13-01-01-DT"/>
    <s v="41-04-00"/>
    <s v="395734823"/>
    <s v="1978823"/>
    <s v="Cédula de Ciudadanía"/>
    <s v="73119324"/>
    <s v="LUIS NAVAS NEMES"/>
    <s v="NIT"/>
    <s v="800104062"/>
    <x v="59"/>
  </r>
  <r>
    <x v="1"/>
    <s v="RETE-ICA-OTRAS CIUDADES-SERVICIOS"/>
    <n v="395499223"/>
    <n v="8355"/>
    <x v="949"/>
    <n v="2387010"/>
    <s v="0,350%"/>
    <s v="13-01-01-DT"/>
    <s v="41-04-00"/>
    <s v="395499223"/>
    <s v="1992423"/>
    <s v="Cédula de Ciudadanía"/>
    <s v="65744688"/>
    <s v="YOLANDA CABALLERO RUIZ"/>
    <s v="NIT"/>
    <s v="800113389"/>
    <x v="42"/>
  </r>
  <r>
    <x v="1"/>
    <s v="RETE-ICA-OTRAS CIUDADES-SERVICIOS"/>
    <n v="395303223"/>
    <n v="18994"/>
    <x v="908"/>
    <n v="3798820"/>
    <s v="0,500%"/>
    <s v="13-01-01-DT"/>
    <s v="41-04-00"/>
    <s v="395303223"/>
    <s v="1997723"/>
    <s v="Cédula de Ciudadanía"/>
    <s v="1122117693"/>
    <s v="ARIATNA AGUDELO MENDIETA"/>
    <s v="NIT"/>
    <s v="892099324"/>
    <x v="61"/>
  </r>
  <r>
    <x v="1"/>
    <s v="RETE-ICA-OTRAS CIUDADES-SERVICIOS"/>
    <n v="395445823"/>
    <n v="40821"/>
    <x v="921"/>
    <n v="4082100"/>
    <s v="1,000%"/>
    <s v="13-01-01-DT"/>
    <s v="41-04-00"/>
    <s v="395445823"/>
    <s v="1980123"/>
    <s v="Cédula de Ciudadanía"/>
    <s v="1130612159"/>
    <s v="LADY CAMACHO PRECIADO"/>
    <s v="NIT"/>
    <s v="890399045"/>
    <x v="69"/>
  </r>
  <r>
    <x v="1"/>
    <s v="RETE-ICA-OTRAS CIUDADES-SERVICIOS"/>
    <n v="395611823"/>
    <n v="37988"/>
    <x v="124"/>
    <n v="3798820"/>
    <s v="1,000%"/>
    <s v="13-01-01-DT"/>
    <s v="41-04-00"/>
    <s v="395611823"/>
    <s v="2009223"/>
    <s v="Cédula de Ciudadanía"/>
    <s v="35695358"/>
    <s v="LUZ SANCHEZ URRUTIA"/>
    <s v="NIT"/>
    <s v="891680011"/>
    <x v="72"/>
  </r>
  <r>
    <x v="1"/>
    <s v="RETE-ICA-OTRAS CIUDADES-SERVICIOS"/>
    <n v="395648823"/>
    <n v="17500"/>
    <x v="950"/>
    <n v="4999980"/>
    <s v="0,350%"/>
    <s v="13-01-01-DT"/>
    <s v="41-04-00"/>
    <s v="395648823"/>
    <s v="2000723"/>
    <s v="Cédula de Ciudadanía"/>
    <s v="12203814"/>
    <s v="JOSE TOLEDO CUBILLOS"/>
    <s v="NIT"/>
    <s v="891180009"/>
    <x v="49"/>
  </r>
  <r>
    <x v="1"/>
    <s v="RETE-ICA-OTRAS CIUDADES-SERVICIOS"/>
    <n v="395639423"/>
    <n v="25405"/>
    <x v="951"/>
    <n v="3175610"/>
    <s v="0,800%"/>
    <s v="13-01-01-DT"/>
    <s v="41-04-00"/>
    <s v="395639423"/>
    <s v="1975323"/>
    <s v="Cédula de Ciudadanía"/>
    <s v="1035390865"/>
    <s v="MARIA LOPEZ CARDONA"/>
    <s v="NIT"/>
    <s v="890980095"/>
    <x v="57"/>
  </r>
  <r>
    <x v="1"/>
    <s v="RETE-ICA-OTRAS CIUDADES-SERVICIOS"/>
    <n v="395642423"/>
    <n v="30014"/>
    <x v="486"/>
    <n v="4287720"/>
    <s v="0,700%"/>
    <s v="13-01-01-DT"/>
    <s v="41-04-00"/>
    <s v="395642423"/>
    <s v="1985423"/>
    <s v="Cédula de Ciudadanía"/>
    <s v="22855350"/>
    <s v="YEN ROSALES ESCOBAR"/>
    <s v="NIT"/>
    <s v="891780009"/>
    <x v="75"/>
  </r>
  <r>
    <x v="1"/>
    <s v="RETE-ICA-OTRAS CIUDADES-SERVICIOS"/>
    <n v="395748623"/>
    <n v="20387"/>
    <x v="952"/>
    <n v="2912452"/>
    <s v="0,700%"/>
    <s v="13-01-01-DT"/>
    <s v="41-04-00"/>
    <s v="395748623"/>
    <s v="2009023"/>
    <s v="Cédula de Ciudadanía"/>
    <s v="92400572"/>
    <s v="PEDRO MENDOZA LUNA"/>
    <s v="NIT"/>
    <s v="892200592"/>
    <x v="82"/>
  </r>
  <r>
    <x v="2"/>
    <s v="RETENCION DE OTROS IMPUESTOS DISTRITALES Y MUNICIPALES"/>
    <n v="395523423"/>
    <n v="900"/>
    <x v="953"/>
    <n v="15007"/>
    <s v="5,997%"/>
    <s v="13-01-01-DT"/>
    <s v="41-04-00"/>
    <s v="395523423"/>
    <s v="1992923"/>
    <s v="Cédula de Ciudadanía"/>
    <s v="53122185"/>
    <s v="ANGIE PRADA RAMIREZ"/>
    <s v="NIT"/>
    <s v="800113389"/>
    <x v="42"/>
  </r>
  <r>
    <x v="2"/>
    <s v="RETENCION DE OTROS IMPUESTOS DISTRITALES Y MUNICIPALES"/>
    <n v="395498323"/>
    <n v="502"/>
    <x v="954"/>
    <n v="8365"/>
    <s v="6,001%"/>
    <s v="13-01-01-DT"/>
    <s v="41-04-00"/>
    <s v="395498323"/>
    <s v="1987823"/>
    <s v="Cédula de Ciudadanía"/>
    <s v="38143753"/>
    <s v="SANDRA OSPINA PARRADO"/>
    <s v="NIT"/>
    <s v="800113389"/>
    <x v="42"/>
  </r>
  <r>
    <x v="2"/>
    <s v="RETENCION DE OTROS IMPUESTOS DISTRITALES Y MUNICIPALES"/>
    <n v="395499223"/>
    <n v="501"/>
    <x v="955"/>
    <n v="8355"/>
    <s v="5,996%"/>
    <s v="13-01-01-DT"/>
    <s v="41-04-00"/>
    <s v="395499223"/>
    <s v="1992423"/>
    <s v="Cédula de Ciudadanía"/>
    <s v="65744688"/>
    <s v="YOLANDA CABALLERO RUIZ"/>
    <s v="NIT"/>
    <s v="800113389"/>
    <x v="42"/>
  </r>
  <r>
    <x v="2"/>
    <s v="RETENCION DE OTROS IMPUESTOS DISTRITALES Y MUNICIPALES"/>
    <n v="395524623"/>
    <n v="334"/>
    <x v="956"/>
    <n v="16709"/>
    <s v="1,999%"/>
    <s v="13-01-01-DT"/>
    <s v="41-04-00"/>
    <s v="395524623"/>
    <s v="1999323"/>
    <s v="Cédula de Ciudadanía"/>
    <s v="1118533867"/>
    <s v="JAVIER OLIVEROS VIRACACHA"/>
    <s v="NIT"/>
    <s v="891855017"/>
    <x v="3"/>
  </r>
  <r>
    <x v="2"/>
    <s v="RETENCION DE OTROS IMPUESTOS DISTRITALES Y MUNICIPALES"/>
    <n v="395637223"/>
    <n v="1224"/>
    <x v="957"/>
    <n v="20404"/>
    <s v="5,999%"/>
    <s v="13-01-01-DT"/>
    <s v="41-04-00"/>
    <s v="395637223"/>
    <s v="1956223"/>
    <s v="Cédula de Ciudadanía"/>
    <s v="4120647"/>
    <s v="MANUEL REYES ROJAS"/>
    <s v="NIT"/>
    <s v="800113389"/>
    <x v="42"/>
  </r>
  <r>
    <x v="2"/>
    <s v="RETENCION DE OTROS IMPUESTOS DISTRITALES Y MUNICIPALES"/>
    <n v="396633523"/>
    <n v="900"/>
    <x v="953"/>
    <n v="15007"/>
    <s v="5,997%"/>
    <s v="13-01-01-DT"/>
    <s v="41-04-00"/>
    <s v="396633523"/>
    <s v="1995023"/>
    <s v="Cédula de Ciudadanía"/>
    <s v="28685204"/>
    <s v="SANDRA ROJAS ORTIZ"/>
    <s v="NIT"/>
    <s v="800113389"/>
    <x v="42"/>
  </r>
  <r>
    <x v="2"/>
    <s v="RETENCION DE OTROS IMPUESTOS DISTRITALES Y MUNICIPALES"/>
    <n v="395483323"/>
    <n v="855"/>
    <x v="958"/>
    <n v="14249"/>
    <s v="6,000%"/>
    <s v="13-01-01-DT"/>
    <s v="41-04-00"/>
    <s v="395483323"/>
    <s v="1923323"/>
    <s v="Cédula de Ciudadanía"/>
    <s v="93391159"/>
    <s v="LUIS FORERO BOCANEGRA"/>
    <s v="NIT"/>
    <s v="800113389"/>
    <x v="42"/>
  </r>
  <r>
    <x v="16"/>
    <s v="PRO-UNIVERSIDAD DE LA AMAZONIA"/>
    <n v="395649023"/>
    <n v="64316"/>
    <x v="72"/>
    <n v="4287720"/>
    <s v="1,500%"/>
    <s v="13-01-01-DT"/>
    <s v="41-04-00"/>
    <s v="395649023"/>
    <s v="2000823"/>
    <s v="Cédula de Ciudadanía"/>
    <s v="31446351"/>
    <s v="ADRIANA ALVAREZ VEGA"/>
    <s v="NIT"/>
    <s v="800091594"/>
    <x v="27"/>
  </r>
  <r>
    <x v="16"/>
    <s v="PRO-UNIVERSIDAD DE LA AMAZONIA"/>
    <n v="396061023"/>
    <n v="64316"/>
    <x v="72"/>
    <n v="4287720"/>
    <s v="1,500%"/>
    <s v="13-01-01-DT"/>
    <s v="41-04-00"/>
    <s v="396061023"/>
    <s v="2009923"/>
    <s v="Cédula de Ciudadanía"/>
    <s v="1117515562"/>
    <s v="PAULA COTACIO FAJARDO"/>
    <s v="NIT"/>
    <s v="800091594"/>
    <x v="27"/>
  </r>
  <r>
    <x v="22"/>
    <s v="RETEFUENTE - RENTAS DE TRABAJO"/>
    <n v="397881323"/>
    <n v="245921"/>
    <x v="375"/>
    <n v="5322975"/>
    <s v="4,620%"/>
    <s v="13-01-01-DT"/>
    <s v="41-04-00"/>
    <s v="397881323"/>
    <s v="1936923"/>
    <s v="Cédula de Ciudadanía"/>
    <s v="19467031"/>
    <s v="JUAN BOHORQUEZ BELTRAN"/>
    <s v="NIT"/>
    <s v="800197268"/>
    <x v="25"/>
  </r>
  <r>
    <x v="22"/>
    <s v="RETEFUENTE - RENTAS DE TRABAJO"/>
    <n v="361123"/>
    <n v="-688490"/>
    <x v="959"/>
    <m/>
    <m/>
    <s v="13-01-01-DT"/>
    <s v="41-04-00"/>
    <m/>
    <m/>
    <s v="Cédula de Ciudadanía"/>
    <s v="13705571"/>
    <s v="LEONEL MARIN CASTAÑEDA"/>
    <s v="NIT"/>
    <s v="800197268"/>
    <x v="25"/>
  </r>
  <r>
    <x v="22"/>
    <s v="RETEFUENTE - RENTAS DE TRABAJO"/>
    <n v="398171323"/>
    <n v="140157"/>
    <x v="333"/>
    <n v="4767255"/>
    <s v="2,940%"/>
    <s v="13-01-01-DT"/>
    <s v="41-04-00"/>
    <s v="398171323"/>
    <s v="2013923"/>
    <s v="Cédula de Ciudadanía"/>
    <s v="11257763"/>
    <s v="HOLMAN CORTES ROMERO"/>
    <s v="NIT"/>
    <s v="800197268"/>
    <x v="25"/>
  </r>
  <r>
    <x v="22"/>
    <s v="RETEFUENTE - RENTAS DE TRABAJO"/>
    <n v="397777723"/>
    <n v="338929"/>
    <x v="960"/>
    <n v="5813535"/>
    <s v="5,830%"/>
    <s v="13-01-01-DT"/>
    <s v="41-04-00"/>
    <s v="397777723"/>
    <s v="2014623"/>
    <s v="Cédula de Ciudadanía"/>
    <s v="1128449664"/>
    <s v="WILDER DIAZ GONZALEZ"/>
    <s v="NIT"/>
    <s v="800197268"/>
    <x v="25"/>
  </r>
  <r>
    <x v="22"/>
    <s v="RETEFUENTE - RENTAS DE TRABAJO"/>
    <n v="398119123"/>
    <n v="193878"/>
    <x v="961"/>
    <n v="5048908"/>
    <s v="3,840%"/>
    <s v="13-01-01-DT"/>
    <s v="41-04-00"/>
    <s v="398119123"/>
    <s v="2011123"/>
    <s v="Cédula de Ciudadanía"/>
    <s v="52980188"/>
    <s v="DIANA QUIJANO HERNANDEZ"/>
    <s v="NIT"/>
    <s v="800197268"/>
    <x v="25"/>
  </r>
  <r>
    <x v="22"/>
    <s v="RETEFUENTE - RENTAS DE TRABAJO"/>
    <n v="398535423"/>
    <n v="248104"/>
    <x v="962"/>
    <n v="5335575"/>
    <s v="4,650%"/>
    <s v="13-01-01-DT"/>
    <s v="41-04-00"/>
    <s v="398535423"/>
    <s v="2028523"/>
    <s v="Cédula de Ciudadanía"/>
    <s v="25529708"/>
    <s v="SANDRA TRULLO RAMIREZ"/>
    <s v="NIT"/>
    <s v="800197268"/>
    <x v="25"/>
  </r>
  <r>
    <x v="22"/>
    <s v="RETEFUENTE - RENTAS DE TRABAJO"/>
    <n v="398535723"/>
    <n v="29713"/>
    <x v="963"/>
    <n v="4184864"/>
    <s v="0,710%"/>
    <s v="13-01-01-DT"/>
    <s v="41-04-00"/>
    <s v="398535723"/>
    <s v="2030523"/>
    <s v="Cédula de Ciudadanía"/>
    <s v="21082326"/>
    <s v="ZULLY HERNANDEZ BUSTOS"/>
    <s v="NIT"/>
    <s v="800197268"/>
    <x v="25"/>
  </r>
  <r>
    <x v="22"/>
    <s v="RETEFUENTE - RENTAS DE TRABAJO"/>
    <n v="398170723"/>
    <n v="173466"/>
    <x v="964"/>
    <n v="4942050"/>
    <s v="3,510%"/>
    <s v="13-01-01-DT"/>
    <s v="41-04-00"/>
    <s v="398170723"/>
    <s v="2011223"/>
    <s v="Cédula de Ciudadanía"/>
    <s v="1069731964"/>
    <s v="JUDITH LARA MORALES"/>
    <s v="NIT"/>
    <s v="800197268"/>
    <x v="25"/>
  </r>
  <r>
    <x v="22"/>
    <s v="RETEFUENTE - RENTAS DE TRABAJO"/>
    <n v="398170023"/>
    <n v="147573"/>
    <x v="965"/>
    <n v="4806932"/>
    <s v="3,070%"/>
    <s v="13-01-01-DT"/>
    <s v="41-04-00"/>
    <s v="398170023"/>
    <s v="1981623"/>
    <s v="Cédula de Ciudadanía"/>
    <s v="51639948"/>
    <s v="OLGA MORENO GODOY"/>
    <s v="NIT"/>
    <s v="800197268"/>
    <x v="25"/>
  </r>
  <r>
    <x v="22"/>
    <s v="RETEFUENTE - RENTAS DE TRABAJO"/>
    <n v="398120723"/>
    <n v="61349"/>
    <x v="365"/>
    <n v="4350998"/>
    <s v="1,410%"/>
    <s v="13-01-01-DT"/>
    <s v="41-04-00"/>
    <s v="398120723"/>
    <s v="2017623"/>
    <s v="Cédula de Ciudadanía"/>
    <s v="66982630"/>
    <s v="ERICA SOTO VALENCIA"/>
    <s v="NIT"/>
    <s v="800197268"/>
    <x v="25"/>
  </r>
  <r>
    <x v="22"/>
    <s v="RETEFUENTE - RENTAS DE TRABAJO"/>
    <n v="398121723"/>
    <n v="1307947"/>
    <x v="966"/>
    <n v="9519263"/>
    <s v="13,740%"/>
    <s v="13-01-01-DT"/>
    <s v="41-04-00"/>
    <s v="398121723"/>
    <s v="2029723"/>
    <s v="Cédula de Ciudadanía"/>
    <s v="52779627"/>
    <s v="CAROLINA EVANS DAVILA"/>
    <s v="NIT"/>
    <s v="800197268"/>
    <x v="25"/>
  </r>
  <r>
    <x v="22"/>
    <s v="RETEFUENTE - RENTAS DE TRABAJO"/>
    <n v="398120623"/>
    <n v="197692"/>
    <x v="967"/>
    <n v="5069031"/>
    <s v="3,900%"/>
    <s v="13-01-01-DT"/>
    <s v="41-04-00"/>
    <s v="398120623"/>
    <s v="2012623"/>
    <s v="Cédula de Ciudadanía"/>
    <s v="7573445"/>
    <s v="BENJAMIN AARON DIFILIPPO"/>
    <s v="NIT"/>
    <s v="800197268"/>
    <x v="25"/>
  </r>
  <r>
    <x v="22"/>
    <s v="RETEFUENTE - RENTAS DE TRABAJO"/>
    <n v="398171423"/>
    <n v="85041"/>
    <x v="968"/>
    <n v="4475831"/>
    <s v="1,900%"/>
    <s v="13-01-01-DT"/>
    <s v="41-04-00"/>
    <s v="398171423"/>
    <s v="2028923"/>
    <s v="Cédula de Ciudadanía"/>
    <s v="1127074909"/>
    <s v="KELLY PABON JAMIOY"/>
    <s v="NIT"/>
    <s v="800197268"/>
    <x v="25"/>
  </r>
  <r>
    <x v="22"/>
    <s v="RETEFUENTE - RENTAS DE TRABAJO"/>
    <n v="398121423"/>
    <n v="687928"/>
    <x v="969"/>
    <n v="7302850"/>
    <s v="9,420%"/>
    <s v="13-01-01-DT"/>
    <s v="41-04-00"/>
    <s v="398121423"/>
    <s v="2019423"/>
    <s v="Cédula de Ciudadanía"/>
    <s v="80756666"/>
    <s v="VICTOR OLAYA MOLINA"/>
    <s v="NIT"/>
    <s v="800197268"/>
    <x v="25"/>
  </r>
  <r>
    <x v="22"/>
    <s v="RETEFUENTE - RENTAS DE TRABAJO"/>
    <n v="397790923"/>
    <n v="169845"/>
    <x v="970"/>
    <n v="4923045"/>
    <s v="3,450%"/>
    <s v="13-01-01-DT"/>
    <s v="41-04-00"/>
    <s v="397790923"/>
    <s v="2028423"/>
    <s v="Cédula de Ciudadanía"/>
    <s v="1032461918"/>
    <s v="JOSE CUERO CUERO"/>
    <s v="NIT"/>
    <s v="800197268"/>
    <x v="25"/>
  </r>
  <r>
    <x v="22"/>
    <s v="RETEFUENTE - RENTAS DE TRABAJO"/>
    <n v="398170223"/>
    <n v="15235"/>
    <x v="971"/>
    <n v="413994"/>
    <s v="3,680%"/>
    <s v="13-01-01-DT"/>
    <s v="41-04-00"/>
    <s v="398170223"/>
    <s v="1983523"/>
    <s v="Cédula de Ciudadanía"/>
    <s v="80224878"/>
    <s v="YEISON RIVERA GONZALEZ"/>
    <s v="NIT"/>
    <s v="800197268"/>
    <x v="25"/>
  </r>
  <r>
    <x v="31"/>
    <s v="RETE IVA - SERVICIOS GRAVADOS - RÉGIMEN COMÚN - HONORARIOS"/>
    <n v="398535523"/>
    <n v="174061"/>
    <x v="972"/>
    <n v="1160405"/>
    <s v="15,000%"/>
    <s v="13-01-01-DT"/>
    <s v="41-04-00"/>
    <s v="398535523"/>
    <s v="2030023"/>
    <s v="Cédula de Ciudadanía"/>
    <s v="88217405"/>
    <s v="JOSE RINCON ALBARRACIN"/>
    <s v="NIT"/>
    <s v="800197268"/>
    <x v="25"/>
  </r>
  <r>
    <x v="31"/>
    <s v="RETE IVA - SERVICIOS GRAVADOS - RÉGIMEN COMÚN - HONORARIOS"/>
    <n v="398535723"/>
    <n v="198781"/>
    <x v="973"/>
    <n v="1325207"/>
    <s v="15,000%"/>
    <s v="13-01-01-DT"/>
    <s v="41-04-00"/>
    <s v="398535723"/>
    <s v="2030523"/>
    <s v="Cédula de Ciudadanía"/>
    <s v="21082326"/>
    <s v="ZULLY HERNANDEZ BUSTOS"/>
    <s v="NIT"/>
    <s v="800197268"/>
    <x v="25"/>
  </r>
  <r>
    <x v="24"/>
    <s v="RETENCION ICA COMERCIAL SERVICIOS DEMÁS ACTIVIDADES DE SERVICIOS"/>
    <n v="398535123"/>
    <n v="45329"/>
    <x v="385"/>
    <n v="5917560"/>
    <s v="0,766%"/>
    <s v="13-01-01-DT"/>
    <s v="41-04-00"/>
    <s v="398535123"/>
    <s v="2017523"/>
    <s v="Cédula de Ciudadanía"/>
    <s v="1030549741"/>
    <s v="GERMAN CHAPARRO CHAPARRO"/>
    <s v="NIT"/>
    <s v="899999061"/>
    <x v="71"/>
  </r>
  <r>
    <x v="24"/>
    <s v="RETENCION ICA COMERCIAL SERVICIOS DEMÁS ACTIVIDADES DE SERVICIOS"/>
    <n v="398119123"/>
    <n v="68801"/>
    <x v="974"/>
    <n v="7122270"/>
    <s v="0,966%"/>
    <s v="13-01-01-DT"/>
    <s v="41-04-00"/>
    <s v="398119123"/>
    <s v="2011123"/>
    <s v="Cédula de Ciudadanía"/>
    <s v="52980188"/>
    <s v="DIANA QUIJANO HERNANDEZ"/>
    <s v="NIT"/>
    <s v="899999061"/>
    <x v="71"/>
  </r>
  <r>
    <x v="24"/>
    <s v="RETENCION ICA COMERCIAL SERVICIOS DEMÁS ACTIVIDADES DE SERVICIOS"/>
    <n v="398534823"/>
    <n v="39839"/>
    <x v="975"/>
    <n v="4600302"/>
    <s v="0,866%"/>
    <s v="13-01-01-DT"/>
    <s v="41-04-00"/>
    <s v="398534823"/>
    <s v="1907723"/>
    <s v="Cédula de Ciudadanía"/>
    <s v="1020784200"/>
    <s v="ALVARO GOMEZ AREVALO"/>
    <s v="NIT"/>
    <s v="899999061"/>
    <x v="71"/>
  </r>
  <r>
    <x v="24"/>
    <s v="RETENCION ICA COMERCIAL SERVICIOS DEMÁS ACTIVIDADES DE SERVICIOS"/>
    <n v="397879423"/>
    <n v="8162"/>
    <x v="976"/>
    <n v="844916"/>
    <s v="0,966%"/>
    <s v="13-01-01-DT"/>
    <s v="41-04-00"/>
    <s v="397879423"/>
    <s v="1973023"/>
    <s v="Cédula de Ciudadanía"/>
    <s v="53160988"/>
    <s v="DIANA GONZALEZ MUÑOZ"/>
    <s v="NIT"/>
    <s v="899999061"/>
    <x v="71"/>
  </r>
  <r>
    <x v="24"/>
    <s v="RETENCION ICA COMERCIAL SERVICIOS DEMÁS ACTIVIDADES DE SERVICIOS"/>
    <n v="398535723"/>
    <n v="53427"/>
    <x v="977"/>
    <n v="6974773"/>
    <s v="0,766%"/>
    <s v="13-01-01-DT"/>
    <s v="41-04-00"/>
    <s v="398535723"/>
    <s v="2030523"/>
    <s v="Cédula de Ciudadanía"/>
    <s v="21082326"/>
    <s v="ZULLY HERNANDEZ BUSTOS"/>
    <s v="NIT"/>
    <s v="899999061"/>
    <x v="71"/>
  </r>
  <r>
    <x v="24"/>
    <s v="RETENCION ICA COMERCIAL SERVICIOS DEMÁS ACTIVIDADES DE SERVICIOS"/>
    <n v="398170823"/>
    <n v="29054"/>
    <x v="978"/>
    <n v="4210680"/>
    <s v="0,690%"/>
    <s v="13-01-01-DT"/>
    <s v="41-04-00"/>
    <s v="398170823"/>
    <s v="2011823"/>
    <s v="Cédula de Ciudadanía"/>
    <s v="93129771"/>
    <s v="PABLO CASTRILLON VERA"/>
    <s v="NIT"/>
    <s v="899999061"/>
    <x v="71"/>
  </r>
  <r>
    <x v="24"/>
    <s v="RETENCION ICA COMERCIAL SERVICIOS DEMÁS ACTIVIDADES DE SERVICIOS"/>
    <n v="398170923"/>
    <n v="32844"/>
    <x v="893"/>
    <n v="4287720"/>
    <s v="0,766%"/>
    <s v="13-01-01-DT"/>
    <s v="41-04-00"/>
    <s v="398170923"/>
    <s v="2011923"/>
    <s v="Cédula de Ciudadanía"/>
    <s v="1065826153"/>
    <s v="LIDA OBANDO CASTAÑO"/>
    <s v="NIT"/>
    <s v="899999061"/>
    <x v="71"/>
  </r>
  <r>
    <x v="24"/>
    <s v="RETENCION ICA COMERCIAL SERVICIOS DEMÁS ACTIVIDADES DE SERVICIOS"/>
    <n v="398170023"/>
    <n v="56316"/>
    <x v="788"/>
    <n v="5829780"/>
    <s v="0,966%"/>
    <s v="13-01-01-DT"/>
    <s v="41-04-00"/>
    <s v="398170023"/>
    <s v="1981623"/>
    <s v="Cédula de Ciudadanía"/>
    <s v="51639948"/>
    <s v="OLGA MORENO GODOY"/>
    <s v="NIT"/>
    <s v="899999061"/>
    <x v="71"/>
  </r>
  <r>
    <x v="24"/>
    <s v="RETENCION ICA COMERCIAL SERVICIOS DEMÁS ACTIVIDADES DE SERVICIOS"/>
    <n v="398121523"/>
    <n v="23112"/>
    <x v="307"/>
    <n v="3017210"/>
    <s v="0,760%"/>
    <s v="13-01-01-DT"/>
    <s v="41-04-00"/>
    <s v="398121523"/>
    <s v="2028123"/>
    <s v="Cédula de Ciudadanía"/>
    <s v="1014284037"/>
    <s v="SILVIA ACOSTA SUAREZ"/>
    <s v="NIT"/>
    <s v="899999061"/>
    <x v="71"/>
  </r>
  <r>
    <x v="24"/>
    <s v="RETENCION ICA COMERCIAL SERVICIOS DEMÁS ACTIVIDADES DE SERVICIOS"/>
    <n v="398170223"/>
    <n v="60092"/>
    <x v="979"/>
    <n v="7844970"/>
    <s v="0,766%"/>
    <s v="13-01-01-DT"/>
    <s v="41-04-00"/>
    <s v="398170223"/>
    <s v="1983523"/>
    <s v="Cédula de Ciudadanía"/>
    <s v="80224878"/>
    <s v="YEISON RIVERA GONZALEZ"/>
    <s v="NIT"/>
    <s v="899999061"/>
    <x v="71"/>
  </r>
  <r>
    <x v="24"/>
    <s v="RETENCION ICA COMERCIAL SERVICIOS DEMÁS ACTIVIDADES DE SERVICIOS"/>
    <n v="398171023"/>
    <n v="29030"/>
    <x v="838"/>
    <n v="3789820"/>
    <s v="0,766%"/>
    <s v="13-01-01-DT"/>
    <s v="41-04-00"/>
    <s v="398171023"/>
    <s v="2012223"/>
    <s v="Cédula de Ciudadanía"/>
    <s v="1019122768"/>
    <s v="JASBLEYDI CORTES AVILA"/>
    <s v="NIT"/>
    <s v="899999061"/>
    <x v="71"/>
  </r>
  <r>
    <x v="24"/>
    <s v="RETENCION ICA COMERCIAL SERVICIOS DEMÁS ACTIVIDADES DE SERVICIOS"/>
    <n v="398170323"/>
    <n v="38729"/>
    <x v="411"/>
    <n v="5056050"/>
    <s v="0,766%"/>
    <s v="13-01-01-DT"/>
    <s v="41-04-00"/>
    <s v="398170323"/>
    <s v="1994023"/>
    <s v="Cédula de Ciudadanía"/>
    <s v="1030570914"/>
    <s v="FABIAN CAICEDO ORJUELA"/>
    <s v="NIT"/>
    <s v="899999061"/>
    <x v="71"/>
  </r>
  <r>
    <x v="24"/>
    <s v="RETENCION ICA COMERCIAL SERVICIOS DEMÁS ACTIVIDADES DE SERVICIOS"/>
    <n v="398471223"/>
    <n v="37872"/>
    <x v="980"/>
    <n v="3920490"/>
    <s v="0,966%"/>
    <s v="13-01-01-DT"/>
    <s v="41-04-00"/>
    <s v="398471223"/>
    <s v="2030723"/>
    <s v="Cédula de Ciudadanía"/>
    <s v="1015451615"/>
    <s v="DIEGO ORJUELA VINCHIRA"/>
    <s v="NIT"/>
    <s v="899999061"/>
    <x v="71"/>
  </r>
  <r>
    <x v="24"/>
    <s v="RETENCION ICA COMERCIAL SERVICIOS DEMÁS ACTIVIDADES DE SERVICIOS"/>
    <n v="398171323"/>
    <n v="61402"/>
    <x v="759"/>
    <n v="6356340"/>
    <s v="0,960%"/>
    <s v="13-01-01-DT"/>
    <s v="41-04-00"/>
    <s v="398171323"/>
    <s v="2013923"/>
    <s v="Cédula de Ciudadanía"/>
    <s v="11257763"/>
    <s v="HOLMAN CORTES ROMERO"/>
    <s v="NIT"/>
    <s v="899999061"/>
    <x v="71"/>
  </r>
  <r>
    <x v="24"/>
    <s v="RETENCION ICA COMERCIAL SERVICIOS DEMÁS ACTIVIDADES DE SERVICIOS"/>
    <n v="398121423"/>
    <n v="68363"/>
    <x v="754"/>
    <n v="8924710"/>
    <s v="0,760%"/>
    <s v="13-01-01-DT"/>
    <s v="41-04-00"/>
    <s v="398121423"/>
    <s v="2019423"/>
    <s v="Cédula de Ciudadanía"/>
    <s v="80756666"/>
    <s v="VICTOR OLAYA MOLINA"/>
    <s v="NIT"/>
    <s v="899999061"/>
    <x v="71"/>
  </r>
  <r>
    <x v="24"/>
    <s v="RETENCION ICA COMERCIAL SERVICIOS DEMÁS ACTIVIDADES DE SERVICIOS"/>
    <n v="398121723"/>
    <n v="81601"/>
    <x v="898"/>
    <n v="10652850"/>
    <s v="0,760%"/>
    <s v="13-01-01-DT"/>
    <s v="41-04-00"/>
    <s v="398121723"/>
    <s v="2029723"/>
    <s v="Cédula de Ciudadanía"/>
    <s v="52779627"/>
    <s v="CAROLINA EVANS DAVILA"/>
    <s v="NIT"/>
    <s v="899999061"/>
    <x v="71"/>
  </r>
  <r>
    <x v="24"/>
    <s v="RETENCION ICA COMERCIAL SERVICIOS DEMÁS ACTIVIDADES DE SERVICIOS"/>
    <n v="398535223"/>
    <n v="36781"/>
    <x v="981"/>
    <n v="4801742"/>
    <s v="0,760%"/>
    <s v="13-01-01-DT"/>
    <s v="41-04-00"/>
    <s v="398535223"/>
    <s v="2019623"/>
    <s v="Cédula de Ciudadanía"/>
    <s v="1018440545"/>
    <s v="ANDRES FERNANDEZ GOMEZ"/>
    <s v="NIT"/>
    <s v="899999061"/>
    <x v="71"/>
  </r>
  <r>
    <x v="24"/>
    <s v="RETENCION ICA COMERCIAL SERVICIOS DEMÁS ACTIVIDADES DE SERVICIOS"/>
    <n v="398535523"/>
    <n v="52148"/>
    <x v="982"/>
    <n v="5398295"/>
    <s v="0,966%"/>
    <s v="13-01-01-DT"/>
    <s v="41-04-00"/>
    <s v="398535523"/>
    <s v="2030023"/>
    <s v="Cédula de Ciudadanía"/>
    <s v="88217405"/>
    <s v="JOSE RINCON ALBARRACIN"/>
    <s v="NIT"/>
    <s v="899999061"/>
    <x v="71"/>
  </r>
  <r>
    <x v="24"/>
    <s v="RETENCION ICA COMERCIAL SERVICIOS DEMÁS ACTIVIDADES DE SERVICIOS"/>
    <n v="397881323"/>
    <n v="54365"/>
    <x v="983"/>
    <n v="7097300"/>
    <s v="0,766%"/>
    <s v="13-01-01-DT"/>
    <s v="41-04-00"/>
    <s v="397881323"/>
    <s v="1936923"/>
    <s v="Cédula de Ciudadanía"/>
    <s v="19467031"/>
    <s v="JUAN BOHORQUEZ BELTRAN"/>
    <s v="NIT"/>
    <s v="899999061"/>
    <x v="71"/>
  </r>
  <r>
    <x v="24"/>
    <s v="RETENCION ICA COMERCIAL SERVICIOS DEMÁS ACTIVIDADES DE SERVICIOS"/>
    <n v="398534923"/>
    <n v="33304"/>
    <x v="984"/>
    <n v="4347720"/>
    <s v="0,766%"/>
    <s v="13-01-01-DT"/>
    <s v="41-04-00"/>
    <s v="398534923"/>
    <s v="2011623"/>
    <s v="Cédula de Ciudadanía"/>
    <s v="51770292"/>
    <s v="ANA ESTRADA CRUZ"/>
    <s v="NIT"/>
    <s v="899999061"/>
    <x v="71"/>
  </r>
  <r>
    <x v="24"/>
    <s v="RETENCION ICA COMERCIAL SERVICIOS DEMÁS ACTIVIDADES DE SERVICIOS"/>
    <n v="398121623"/>
    <n v="18308"/>
    <x v="319"/>
    <n v="2390040"/>
    <s v="0,760%"/>
    <s v="13-01-01-DT"/>
    <s v="41-04-00"/>
    <s v="398121623"/>
    <s v="2029423"/>
    <s v="Cédula de Ciudadanía"/>
    <s v="1020718039"/>
    <s v="PEDRO PARRA GRANADOS"/>
    <s v="NIT"/>
    <s v="899999061"/>
    <x v="71"/>
  </r>
  <r>
    <x v="24"/>
    <s v="RETENCION ICA COMERCIAL SERVICIOS DEMÁS ACTIVIDADES DE SERVICIOS"/>
    <n v="398171723"/>
    <n v="23088"/>
    <x v="299"/>
    <n v="2390040"/>
    <s v="0,960%"/>
    <s v="13-01-01-DT"/>
    <s v="41-04-00"/>
    <s v="398171723"/>
    <s v="2029323"/>
    <s v="Cédula de Ciudadanía"/>
    <s v="19481799"/>
    <s v="ALVARO ZAPATA ORJUELA"/>
    <s v="NIT"/>
    <s v="899999061"/>
    <x v="71"/>
  </r>
  <r>
    <x v="24"/>
    <s v="RETENCION ICA COMERCIAL SERVICIOS DEMÁS ACTIVIDADES DE SERVICIOS"/>
    <n v="398171223"/>
    <n v="29030"/>
    <x v="838"/>
    <n v="3789820"/>
    <s v="0,766%"/>
    <s v="13-01-01-DT"/>
    <s v="41-04-00"/>
    <s v="398171223"/>
    <s v="2012523"/>
    <s v="Cédula de Ciudadanía"/>
    <s v="1023953937"/>
    <s v="ANGIE SALGADO TORRES"/>
    <s v="NIT"/>
    <s v="899999061"/>
    <x v="71"/>
  </r>
  <r>
    <x v="24"/>
    <s v="RETENCION ICA COMERCIAL SERVICIOS DEMÁS ACTIVIDADES DE SERVICIOS"/>
    <n v="398120723"/>
    <n v="44438"/>
    <x v="447"/>
    <n v="5801330"/>
    <s v="0,766%"/>
    <s v="13-01-01-DT"/>
    <s v="41-04-00"/>
    <s v="398120723"/>
    <s v="2017623"/>
    <s v="Cédula de Ciudadanía"/>
    <s v="66982630"/>
    <s v="ERICA SOTO VALENCIA"/>
    <s v="NIT"/>
    <s v="899999061"/>
    <x v="71"/>
  </r>
  <r>
    <x v="24"/>
    <s v="RETENCION ICA COMERCIAL SERVICIOS DEMÁS ACTIVIDADES DE SERVICIOS"/>
    <n v="398170723"/>
    <n v="63654"/>
    <x v="985"/>
    <n v="6589400"/>
    <s v="0,966%"/>
    <s v="13-01-01-DT"/>
    <s v="41-04-00"/>
    <s v="398170723"/>
    <s v="2011223"/>
    <s v="Cédula de Ciudadanía"/>
    <s v="1069731964"/>
    <s v="JUDITH LARA MORALES"/>
    <s v="NIT"/>
    <s v="899999061"/>
    <x v="71"/>
  </r>
  <r>
    <x v="24"/>
    <s v="RETENCION ICA COMERCIAL SERVICIOS DEMÁS ACTIVIDADES DE SERVICIOS"/>
    <n v="398535423"/>
    <n v="68722"/>
    <x v="986"/>
    <n v="7114100"/>
    <s v="0,966%"/>
    <s v="13-01-01-DT"/>
    <s v="41-04-00"/>
    <s v="398535423"/>
    <s v="2028523"/>
    <s v="Cédula de Ciudadanía"/>
    <s v="25529708"/>
    <s v="SANDRA TRULLO RAMIREZ"/>
    <s v="NIT"/>
    <s v="899999061"/>
    <x v="71"/>
  </r>
  <r>
    <x v="1"/>
    <s v="RETE-ICA-OTRAS CIUDADES-SERVICIOS"/>
    <n v="398119423"/>
    <n v="8355"/>
    <x v="949"/>
    <n v="2387010"/>
    <s v="0,350%"/>
    <s v="13-01-01-DT"/>
    <s v="41-04-00"/>
    <s v="398119423"/>
    <s v="2012123"/>
    <s v="Cédula de Ciudadanía"/>
    <s v="36309634"/>
    <s v="CLAUDIA NOVOA SANCHEZ"/>
    <s v="NIT"/>
    <s v="891180009"/>
    <x v="49"/>
  </r>
  <r>
    <x v="1"/>
    <s v="RETE-ICA-OTRAS CIUDADES-SERVICIOS"/>
    <n v="397831923"/>
    <n v="9073"/>
    <x v="987"/>
    <n v="3024410"/>
    <s v="0,300%"/>
    <s v="13-01-01-DT"/>
    <s v="41-04-00"/>
    <s v="397831923"/>
    <s v="2029523"/>
    <s v="Cédula de Ciudadanía"/>
    <s v="1052085720"/>
    <s v="REINALDO URUETA RESTREPO"/>
    <s v="NIT"/>
    <s v="890480184"/>
    <x v="52"/>
  </r>
  <r>
    <x v="1"/>
    <s v="RETE-ICA-OTRAS CIUDADES-SERVICIOS"/>
    <n v="398459723"/>
    <n v="22793"/>
    <x v="122"/>
    <n v="3798820"/>
    <s v="0,600%"/>
    <s v="13-01-01-DT"/>
    <s v="41-04-00"/>
    <s v="398459723"/>
    <s v="2030123"/>
    <s v="Cédula de Ciudadanía"/>
    <s v="18925205"/>
    <s v="LACIDES CONTRERAS HERNANDEZ"/>
    <s v="NIT"/>
    <s v="890201900"/>
    <x v="77"/>
  </r>
  <r>
    <x v="1"/>
    <s v="RETE-ICA-OTRAS CIUDADES-SERVICIOS"/>
    <n v="398555723"/>
    <n v="5065"/>
    <x v="988"/>
    <n v="506496"/>
    <s v="1,000%"/>
    <s v="13-01-01-DT"/>
    <s v="41-04-00"/>
    <s v="398555723"/>
    <s v="2030923"/>
    <s v="Cédula de Ciudadanía"/>
    <s v="1077478002"/>
    <s v="YORLENIS MENA MORENO"/>
    <s v="NIT"/>
    <s v="891680011"/>
    <x v="72"/>
  </r>
  <r>
    <x v="1"/>
    <s v="RETE-ICA-OTRAS CIUDADES-SERVICIOS"/>
    <n v="398121123"/>
    <n v="8142"/>
    <x v="936"/>
    <n v="4071240"/>
    <s v="0,200%"/>
    <s v="13-01-01-DT"/>
    <s v="41-04-00"/>
    <s v="398121123"/>
    <s v="2017823"/>
    <s v="Cédula de Ciudadanía"/>
    <s v="25285009"/>
    <s v="YOLIMA GOMEZ HERRERA"/>
    <s v="NIT"/>
    <s v="891580006"/>
    <x v="70"/>
  </r>
  <r>
    <x v="1"/>
    <s v="RETE-ICA-OTRAS CIUDADES-SERVICIOS"/>
    <n v="398119323"/>
    <n v="10549"/>
    <x v="989"/>
    <n v="2109810"/>
    <s v="0,500%"/>
    <s v="13-01-01-DT"/>
    <s v="41-04-00"/>
    <s v="398119323"/>
    <s v="2012023"/>
    <s v="Cédula de Ciudadanía"/>
    <s v="1117485858"/>
    <s v="ADRIANA LEYTON TRUJILLO"/>
    <s v="NIT"/>
    <s v="800095728"/>
    <x v="2"/>
  </r>
  <r>
    <x v="1"/>
    <s v="RETE-ICA-OTRAS CIUDADES-SERVICIOS"/>
    <n v="397834623"/>
    <n v="37988"/>
    <x v="124"/>
    <n v="3798820"/>
    <s v="1,000%"/>
    <s v="13-01-01-DT"/>
    <s v="41-04-00"/>
    <s v="397834623"/>
    <s v="2029623"/>
    <s v="Cédula de Ciudadanía"/>
    <s v="12020626"/>
    <s v="LUIS GARCES POTES"/>
    <s v="NIT"/>
    <s v="891680011"/>
    <x v="72"/>
  </r>
  <r>
    <x v="1"/>
    <s v="RETE-ICA-OTRAS CIUDADES-SERVICIOS"/>
    <n v="397815523"/>
    <n v="25726"/>
    <x v="488"/>
    <n v="4287720"/>
    <s v="0,600%"/>
    <s v="13-01-01-DT"/>
    <s v="41-04-00"/>
    <s v="397815523"/>
    <s v="2028823"/>
    <s v="Cédula de Ciudadanía"/>
    <s v="13705571"/>
    <s v="LEONEL MARIN CASTAÑEDA"/>
    <s v="NIT"/>
    <s v="890201900"/>
    <x v="77"/>
  </r>
  <r>
    <x v="1"/>
    <s v="RETE-ICA-OTRAS CIUDADES-SERVICIOS"/>
    <n v="398542823"/>
    <n v="13068"/>
    <x v="990"/>
    <n v="3733800"/>
    <s v="0,350%"/>
    <s v="13-01-01-DT"/>
    <s v="41-04-00"/>
    <s v="398542823"/>
    <s v="2014923"/>
    <s v="Cédula de Ciudadanía"/>
    <s v="79594012"/>
    <s v="JUAN ESCOBAR AGUILAR"/>
    <s v="NIT"/>
    <s v="800113389"/>
    <x v="42"/>
  </r>
  <r>
    <x v="1"/>
    <s v="RETE-ICA-OTRAS CIUDADES-SERVICIOS"/>
    <n v="398549823"/>
    <n v="21439"/>
    <x v="922"/>
    <n v="4287720"/>
    <s v="0,500%"/>
    <s v="13-01-01-DT"/>
    <s v="41-04-00"/>
    <s v="398549823"/>
    <s v="2015023"/>
    <s v="Cédula de Ciudadanía"/>
    <s v="1065821107"/>
    <s v="SETH BENAVIDES FLOREZ"/>
    <s v="NIT"/>
    <s v="892099324"/>
    <x v="61"/>
  </r>
  <r>
    <x v="1"/>
    <s v="RETE-ICA-OTRAS CIUDADES-SERVICIOS"/>
    <n v="398171423"/>
    <n v="18560"/>
    <x v="991"/>
    <n v="3711980"/>
    <s v="0,500%"/>
    <s v="13-01-01-DT"/>
    <s v="41-04-00"/>
    <s v="398171423"/>
    <s v="2028923"/>
    <s v="Cédula de Ciudadanía"/>
    <s v="1127074909"/>
    <s v="KELLY PABON JAMIOY"/>
    <s v="NIT"/>
    <s v="800095728"/>
    <x v="2"/>
  </r>
  <r>
    <x v="1"/>
    <s v="RETE-ICA-OTRAS CIUDADES-SERVICIOS"/>
    <n v="397745323"/>
    <n v="37988"/>
    <x v="124"/>
    <n v="3798820"/>
    <s v="1,000%"/>
    <s v="13-01-01-DT"/>
    <s v="41-04-00"/>
    <s v="397745323"/>
    <s v="2029923"/>
    <s v="Cédula de Ciudadanía"/>
    <s v="1124849636"/>
    <s v="ZAIRA BOLAÑOS VILLARREAL"/>
    <s v="NIT"/>
    <s v="800102891"/>
    <x v="64"/>
  </r>
  <r>
    <x v="1"/>
    <s v="RETE-ICA-OTRAS CIUDADES-SERVICIOS"/>
    <n v="398211023"/>
    <n v="37988"/>
    <x v="124"/>
    <n v="3798820"/>
    <s v="1,000%"/>
    <s v="13-01-01-DT"/>
    <s v="41-04-00"/>
    <s v="398211023"/>
    <s v="2013623"/>
    <s v="Cédula de Ciudadanía"/>
    <s v="35195695"/>
    <s v="CARMEN MORENO GALVIS"/>
    <s v="NIT"/>
    <s v="800102891"/>
    <x v="64"/>
  </r>
  <r>
    <x v="1"/>
    <s v="RETE-ICA-OTRAS CIUDADES-SERVICIOS"/>
    <n v="397769323"/>
    <n v="42877"/>
    <x v="112"/>
    <n v="4287720"/>
    <s v="1,000%"/>
    <s v="13-01-01-DT"/>
    <s v="41-04-00"/>
    <s v="397769323"/>
    <s v="2014423"/>
    <s v="Cédula de Ciudadanía"/>
    <s v="33084023"/>
    <s v="MAIRA LOPEZ SEVERICHE"/>
    <s v="NIT"/>
    <s v="800104062"/>
    <x v="59"/>
  </r>
  <r>
    <x v="1"/>
    <s v="RETE-ICA-OTRAS CIUDADES-SERVICIOS"/>
    <n v="398171123"/>
    <n v="30912"/>
    <x v="992"/>
    <n v="3091220"/>
    <s v="1,000%"/>
    <s v="13-01-01-DT"/>
    <s v="41-04-00"/>
    <s v="398171123"/>
    <s v="2012423"/>
    <s v="Cédula de Ciudadanía"/>
    <s v="1005000600"/>
    <s v="JEIMY CATAÑEDA BAEZ"/>
    <s v="NIT"/>
    <s v="890501434"/>
    <x v="76"/>
  </r>
  <r>
    <x v="1"/>
    <s v="RETE-ICA-OTRAS CIUDADES-SERVICIOS"/>
    <n v="398121323"/>
    <n v="14822"/>
    <x v="993"/>
    <n v="2117440"/>
    <s v="0,700%"/>
    <s v="13-01-01-DT"/>
    <s v="41-04-00"/>
    <s v="398121323"/>
    <s v="2018023"/>
    <s v="Cédula de Ciudadanía"/>
    <s v="1067468935"/>
    <s v="NATALIA RODRIGUEZ SOLIS"/>
    <s v="NIT"/>
    <s v="891500269"/>
    <x v="53"/>
  </r>
  <r>
    <x v="1"/>
    <s v="RETE-ICA-OTRAS CIUDADES-SERVICIOS"/>
    <n v="398558823"/>
    <n v="37988"/>
    <x v="124"/>
    <n v="3798820"/>
    <s v="1,000%"/>
    <s v="13-01-01-DT"/>
    <s v="41-04-00"/>
    <s v="398558823"/>
    <s v="2013023"/>
    <s v="Cédula de Ciudadanía"/>
    <s v="1077478002"/>
    <s v="YORLENIS MENA MORENO"/>
    <s v="NIT"/>
    <s v="891680011"/>
    <x v="72"/>
  </r>
  <r>
    <x v="1"/>
    <s v="RETE-ICA-OTRAS CIUDADES-SERVICIOS"/>
    <n v="398568423"/>
    <n v="25726"/>
    <x v="488"/>
    <n v="4287720"/>
    <s v="0,600%"/>
    <s v="13-01-01-DT"/>
    <s v="41-04-00"/>
    <s v="398568423"/>
    <s v="2030223"/>
    <s v="Cédula de Ciudadanía"/>
    <s v="10546663"/>
    <s v="carlos ochoa martinez"/>
    <s v="NIT"/>
    <s v="891502194"/>
    <x v="51"/>
  </r>
  <r>
    <x v="1"/>
    <s v="RETE-ICA-OTRAS CIUDADES-SERVICIOS"/>
    <n v="397827823"/>
    <n v="18424"/>
    <x v="994"/>
    <n v="1842430"/>
    <s v="1,000%"/>
    <s v="13-01-01-DT"/>
    <s v="41-04-00"/>
    <s v="397827823"/>
    <s v="2029123"/>
    <s v="Cédula de Ciudadanía"/>
    <s v="1061821643"/>
    <s v="VANESSA ROJAS LÓPEZ"/>
    <s v="NIT"/>
    <s v="800102891"/>
    <x v="64"/>
  </r>
  <r>
    <x v="1"/>
    <s v="RETE-ICA-OTRAS CIUDADES-SERVICIOS"/>
    <n v="397790923"/>
    <n v="37554"/>
    <x v="995"/>
    <n v="3755400"/>
    <s v="1,000%"/>
    <s v="13-01-01-DT"/>
    <s v="41-04-00"/>
    <s v="397790923"/>
    <s v="2028423"/>
    <s v="Cédula de Ciudadanía"/>
    <s v="1032461918"/>
    <s v="JOSE CUERO CUERO"/>
    <s v="NIT"/>
    <s v="800084378"/>
    <x v="40"/>
  </r>
  <r>
    <x v="1"/>
    <s v="RETE-ICA-OTRAS CIUDADES-SERVICIOS"/>
    <n v="398119723"/>
    <n v="15791"/>
    <x v="996"/>
    <n v="3158130"/>
    <s v="0,500%"/>
    <s v="13-01-01-DT"/>
    <s v="41-04-00"/>
    <s v="398119723"/>
    <s v="2012323"/>
    <s v="Cédula de Ciudadanía"/>
    <s v="1192907858"/>
    <s v="ANYELLY PALACIOS JIMENEZ"/>
    <s v="NIT"/>
    <s v="892099324"/>
    <x v="61"/>
  </r>
  <r>
    <x v="2"/>
    <s v="RETENCION DE OTROS IMPUESTOS DISTRITALES Y MUNICIPALES"/>
    <n v="398542823"/>
    <n v="784"/>
    <x v="997"/>
    <n v="13068"/>
    <s v="5,999%"/>
    <s v="13-01-01-DT"/>
    <s v="41-04-00"/>
    <s v="398542823"/>
    <s v="2014923"/>
    <s v="Cédula de Ciudadanía"/>
    <s v="79594012"/>
    <s v="JUAN ESCOBAR AGUILAR"/>
    <s v="NIT"/>
    <s v="800113389"/>
    <x v="42"/>
  </r>
  <r>
    <x v="16"/>
    <s v="PRO-UNIVERSIDAD DE LA AMAZONIA"/>
    <n v="398171423"/>
    <n v="62845"/>
    <x v="73"/>
    <n v="4189680"/>
    <s v="1,500%"/>
    <s v="13-01-01-DT"/>
    <s v="41-04-00"/>
    <s v="398171423"/>
    <s v="2028923"/>
    <s v="Cédula de Ciudadanía"/>
    <s v="1127074909"/>
    <s v="KELLY PABON JAMIOY"/>
    <s v="NIT"/>
    <s v="800091594"/>
    <x v="27"/>
  </r>
  <r>
    <x v="16"/>
    <s v="PRO-UNIVERSIDAD DE LA AMAZONIA"/>
    <n v="398119323"/>
    <n v="35805"/>
    <x v="74"/>
    <n v="2387010"/>
    <s v="1,500%"/>
    <s v="13-01-01-DT"/>
    <s v="41-04-00"/>
    <s v="398119323"/>
    <s v="2012023"/>
    <s v="Cédula de Ciudadanía"/>
    <s v="1117485858"/>
    <s v="ADRIANA LEYTON TRUJILLO"/>
    <s v="NIT"/>
    <s v="800091594"/>
    <x v="27"/>
  </r>
  <r>
    <x v="22"/>
    <s v="RETEFUENTE - RENTAS DE TRABAJO"/>
    <n v="400133623"/>
    <n v="202870"/>
    <x v="998"/>
    <n v="5097225"/>
    <s v="3,980%"/>
    <s v="13-01-01-DT"/>
    <s v="41-04-00"/>
    <s v="400133623"/>
    <s v="2035723"/>
    <s v="Cédula de Ciudadanía"/>
    <s v="79601258"/>
    <s v="ANDRES QUIROGA GUTIERREZ"/>
    <s v="NIT"/>
    <s v="800197268"/>
    <x v="25"/>
  </r>
  <r>
    <x v="22"/>
    <s v="RETEFUENTE - RENTAS DE TRABAJO"/>
    <n v="399877023"/>
    <n v="18998"/>
    <x v="999"/>
    <n v="4129991"/>
    <s v="0,460%"/>
    <s v="13-01-01-DT"/>
    <s v="41-04-00"/>
    <s v="399877023"/>
    <s v="1996923"/>
    <s v="Cédula de Ciudadanía"/>
    <s v="1020766481"/>
    <s v="ANDRES AGUDELO CANTILLO"/>
    <s v="NIT"/>
    <s v="800197268"/>
    <x v="25"/>
  </r>
  <r>
    <x v="22"/>
    <s v="RETEFUENTE - RENTAS DE TRABAJO"/>
    <n v="400131423"/>
    <n v="31898"/>
    <x v="1000"/>
    <n v="4197114"/>
    <s v="0,760%"/>
    <s v="13-01-01-DT"/>
    <s v="41-04-00"/>
    <s v="400131423"/>
    <s v="2018323"/>
    <s v="Cédula de Ciudadanía"/>
    <s v="21062271"/>
    <s v="Nidia Huerfano Diaz"/>
    <s v="NIT"/>
    <s v="800197268"/>
    <x v="25"/>
  </r>
  <r>
    <x v="22"/>
    <s v="RETEFUENTE - RENTAS DE TRABAJO"/>
    <n v="400131623"/>
    <n v="61349"/>
    <x v="365"/>
    <n v="4350998"/>
    <s v="1,410%"/>
    <s v="13-01-01-DT"/>
    <s v="41-04-00"/>
    <s v="400131623"/>
    <s v="2019223"/>
    <s v="Cédula de Ciudadanía"/>
    <s v="1129519122"/>
    <s v="EDITH DE LA HOZ SALAS"/>
    <s v="NIT"/>
    <s v="800197268"/>
    <x v="25"/>
  </r>
  <r>
    <x v="22"/>
    <s v="RETEFUENTE - RENTAS DE TRABAJO"/>
    <n v="400133223"/>
    <n v="186365"/>
    <x v="1001"/>
    <n v="5009811"/>
    <s v="3,720%"/>
    <s v="13-01-01-DT"/>
    <s v="41-04-00"/>
    <s v="400133223"/>
    <s v="2035323"/>
    <s v="Cédula de Ciudadanía"/>
    <s v="88210619"/>
    <s v="eddye africano contreras"/>
    <s v="NIT"/>
    <s v="800197268"/>
    <x v="25"/>
  </r>
  <r>
    <x v="22"/>
    <s v="RETEFUENTE - RENTAS DE TRABAJO"/>
    <n v="399877723"/>
    <n v="359249"/>
    <x v="1002"/>
    <n v="5918438"/>
    <s v="6,070%"/>
    <s v="13-01-01-DT"/>
    <s v="41-04-00"/>
    <s v="399877723"/>
    <s v="2040223"/>
    <s v="Cédula de Ciudadanía"/>
    <s v="19483292"/>
    <s v="JUAN ARIZA DUARTE"/>
    <s v="NIT"/>
    <s v="800197268"/>
    <x v="25"/>
  </r>
  <r>
    <x v="22"/>
    <s v="RETEFUENTE - RENTAS DE TRABAJO"/>
    <n v="400132823"/>
    <n v="139027"/>
    <x v="1003"/>
    <n v="4761197"/>
    <s v="2,920%"/>
    <s v="13-01-01-DT"/>
    <s v="41-04-00"/>
    <s v="400132823"/>
    <s v="2034823"/>
    <s v="Cédula de Ciudadanía"/>
    <s v="1013647721"/>
    <s v="CESAR LOZANO VILLA"/>
    <s v="NIT"/>
    <s v="800197268"/>
    <x v="25"/>
  </r>
  <r>
    <x v="22"/>
    <s v="RETEFUENTE - RENTAS DE TRABAJO"/>
    <n v="400132223"/>
    <n v="592588"/>
    <x v="1004"/>
    <n v="6963433"/>
    <s v="8,510%"/>
    <s v="13-01-01-DT"/>
    <s v="41-04-00"/>
    <s v="400132223"/>
    <s v="2033423"/>
    <s v="Cédula de Ciudadanía"/>
    <s v="1015428526"/>
    <s v="DIANA RICAURTE VARGAS"/>
    <s v="NIT"/>
    <s v="800197268"/>
    <x v="25"/>
  </r>
  <r>
    <x v="22"/>
    <s v="RETEFUENTE - RENTAS DE TRABAJO"/>
    <n v="400132623"/>
    <n v="290799"/>
    <x v="1005"/>
    <n v="5560210"/>
    <s v="5,230%"/>
    <s v="13-01-01-DT"/>
    <s v="41-04-00"/>
    <s v="400132623"/>
    <s v="2034523"/>
    <s v="Cédula de Ciudadanía"/>
    <s v="80740286"/>
    <s v="MILTON VILLAR MOTATTO"/>
    <s v="NIT"/>
    <s v="800197268"/>
    <x v="25"/>
  </r>
  <r>
    <x v="22"/>
    <s v="RETEFUENTE - RENTAS DE TRABAJO"/>
    <n v="400133323"/>
    <n v="37168"/>
    <x v="627"/>
    <n v="4223655"/>
    <s v="0,880%"/>
    <s v="13-01-01-DT"/>
    <s v="41-04-00"/>
    <s v="400133323"/>
    <s v="2035523"/>
    <s v="Cédula de Ciudadanía"/>
    <s v="1088254749"/>
    <s v="YADIRA SANCHEZ FONSECA"/>
    <s v="NIT"/>
    <s v="800197268"/>
    <x v="25"/>
  </r>
  <r>
    <x v="22"/>
    <s v="RETEFUENTE - RENTAS DE TRABAJO"/>
    <n v="400131223"/>
    <n v="5683"/>
    <x v="1006"/>
    <n v="4059012"/>
    <s v="0,140%"/>
    <s v="13-01-01-DT"/>
    <s v="41-04-00"/>
    <s v="400131223"/>
    <s v="1977123"/>
    <s v="Cédula de Ciudadanía"/>
    <s v="25887703"/>
    <s v="LINA MONTOYA HOYOS"/>
    <s v="NIT"/>
    <s v="800197268"/>
    <x v="25"/>
  </r>
  <r>
    <x v="22"/>
    <s v="RETEFUENTE - RENTAS DE TRABAJO"/>
    <n v="399877223"/>
    <n v="120798"/>
    <x v="1007"/>
    <n v="4664011"/>
    <s v="2,590%"/>
    <s v="13-01-01-DT"/>
    <s v="41-04-00"/>
    <s v="399877223"/>
    <s v="2012823"/>
    <s v="Cédula de Ciudadanía"/>
    <s v="32109602"/>
    <s v="MARGARITA ILLERA PANIAGUA"/>
    <s v="NIT"/>
    <s v="800197268"/>
    <x v="25"/>
  </r>
  <r>
    <x v="22"/>
    <s v="RETEFUENTE - RENTAS DE TRABAJO"/>
    <n v="400133023"/>
    <n v="167461"/>
    <x v="161"/>
    <n v="4910873"/>
    <s v="3,410%"/>
    <s v="13-01-01-DT"/>
    <s v="41-04-00"/>
    <s v="400133023"/>
    <s v="2035023"/>
    <s v="Cédula de Ciudadanía"/>
    <s v="43201963"/>
    <s v="MAYERLEN PINO MOSQUERA"/>
    <s v="NIT"/>
    <s v="800197268"/>
    <x v="25"/>
  </r>
  <r>
    <x v="22"/>
    <s v="RETEFUENTE - RENTAS DE TRABAJO"/>
    <n v="400134023"/>
    <n v="285466"/>
    <x v="1008"/>
    <n v="5532293"/>
    <s v="5,160%"/>
    <s v="13-01-01-DT"/>
    <s v="41-04-00"/>
    <s v="400134023"/>
    <s v="2036123"/>
    <s v="Cédula de Ciudadanía"/>
    <s v="1069735476"/>
    <s v="YURI ESPINOSA MORENO"/>
    <s v="NIT"/>
    <s v="800197268"/>
    <x v="25"/>
  </r>
  <r>
    <x v="22"/>
    <s v="RETEFUENTE - RENTAS DE TRABAJO"/>
    <n v="400134523"/>
    <n v="627259"/>
    <x v="1009"/>
    <n v="7087673"/>
    <s v="8,850%"/>
    <s v="13-01-01-DT"/>
    <s v="41-04-00"/>
    <s v="400134523"/>
    <s v="2037723"/>
    <s v="Cédula de Ciudadanía"/>
    <s v="43040724"/>
    <s v="BEATRIZ VANEGAS OSSA"/>
    <s v="NIT"/>
    <s v="800197268"/>
    <x v="25"/>
  </r>
  <r>
    <x v="22"/>
    <s v="RETEFUENTE - RENTAS DE TRABAJO"/>
    <n v="400133823"/>
    <n v="59034"/>
    <x v="345"/>
    <n v="4340723"/>
    <s v="1,360%"/>
    <s v="13-01-01-DT"/>
    <s v="41-04-00"/>
    <s v="400133823"/>
    <s v="2036023"/>
    <s v="Cédula de Ciudadanía"/>
    <s v="1010215086"/>
    <s v="DIANA ARIZA HERNANDEZ"/>
    <s v="NIT"/>
    <s v="800197268"/>
    <x v="25"/>
  </r>
  <r>
    <x v="22"/>
    <s v="RETEFUENTE - RENTAS DE TRABAJO"/>
    <n v="400133723"/>
    <n v="531609"/>
    <x v="1010"/>
    <n v="6746303"/>
    <s v="7,880%"/>
    <s v="13-01-01-DT"/>
    <s v="41-04-00"/>
    <s v="400133723"/>
    <s v="2035923"/>
    <s v="Cédula de Ciudadanía"/>
    <s v="41917964"/>
    <s v="OLGA OCAMPO GONZALEZ"/>
    <s v="NIT"/>
    <s v="800197268"/>
    <x v="25"/>
  </r>
  <r>
    <x v="24"/>
    <s v="RETENCION ICA COMERCIAL SERVICIOS DEMÁS ACTIVIDADES DE SERVICIOS"/>
    <n v="399877223"/>
    <n v="49927"/>
    <x v="1011"/>
    <n v="6517950"/>
    <s v="0,766%"/>
    <s v="13-01-01-DT"/>
    <s v="41-04-00"/>
    <s v="399877223"/>
    <s v="2012823"/>
    <s v="Cédula de Ciudadanía"/>
    <s v="32109602"/>
    <s v="MARGARITA ILLERA PANIAGUA"/>
    <s v="NIT"/>
    <s v="899999061"/>
    <x v="71"/>
  </r>
  <r>
    <x v="24"/>
    <s v="RETENCION ICA COMERCIAL SERVICIOS DEMÁS ACTIVIDADES DE SERVICIOS"/>
    <n v="400132123"/>
    <n v="7883"/>
    <x v="1012"/>
    <n v="910296"/>
    <s v="0,866%"/>
    <s v="13-01-01-DT"/>
    <s v="41-04-00"/>
    <s v="400132123"/>
    <s v="2033123"/>
    <s v="Cédula de Ciudadanía"/>
    <s v="1012443323"/>
    <s v="MOLINA MENDOZA"/>
    <s v="NIT"/>
    <s v="899999061"/>
    <x v="71"/>
  </r>
  <r>
    <x v="24"/>
    <s v="RETENCION ICA COMERCIAL SERVICIOS DEMÁS ACTIVIDADES DE SERVICIOS"/>
    <n v="400132223"/>
    <n v="61506"/>
    <x v="1013"/>
    <n v="8029500"/>
    <s v="0,766%"/>
    <s v="13-01-01-DT"/>
    <s v="41-04-00"/>
    <s v="400132223"/>
    <s v="2033423"/>
    <s v="Cédula de Ciudadanía"/>
    <s v="1015428526"/>
    <s v="DIANA RICAURTE VARGAS"/>
    <s v="NIT"/>
    <s v="899999061"/>
    <x v="71"/>
  </r>
  <r>
    <x v="24"/>
    <s v="RETENCION ICA COMERCIAL SERVICIOS DEMÁS ACTIVIDADES DE SERVICIOS"/>
    <n v="400133023"/>
    <n v="50156"/>
    <x v="303"/>
    <n v="6547830"/>
    <s v="0,766%"/>
    <s v="13-01-01-DT"/>
    <s v="41-04-00"/>
    <s v="400133023"/>
    <s v="2035023"/>
    <s v="Cédula de Ciudadanía"/>
    <s v="43201963"/>
    <s v="MAYERLEN PINO MOSQUERA"/>
    <s v="NIT"/>
    <s v="899999061"/>
    <x v="71"/>
  </r>
  <r>
    <x v="24"/>
    <s v="RETENCION ICA COMERCIAL SERVICIOS DEMÁS ACTIVIDADES DE SERVICIOS"/>
    <n v="400132323"/>
    <n v="44438"/>
    <x v="447"/>
    <n v="5801330"/>
    <s v="0,766%"/>
    <s v="13-01-01-DT"/>
    <s v="41-04-00"/>
    <s v="400132323"/>
    <s v="2033923"/>
    <s v="Cédula de Ciudadanía"/>
    <s v="79964217"/>
    <s v="MAURICIO ESQUIVIA ZAPATA"/>
    <s v="NIT"/>
    <s v="899999061"/>
    <x v="71"/>
  </r>
  <r>
    <x v="24"/>
    <s v="RETENCION ICA COMERCIAL SERVICIOS DEMÁS ACTIVIDADES DE SERVICIOS"/>
    <n v="400134823"/>
    <n v="33359"/>
    <x v="386"/>
    <n v="4355010"/>
    <s v="0,766%"/>
    <s v="13-01-01-DT"/>
    <s v="41-04-00"/>
    <s v="400134823"/>
    <s v="2038423"/>
    <s v="Cédula de Ciudadanía"/>
    <s v="80037908"/>
    <s v="ROBERTO GOMEZ HERNANDEZ"/>
    <s v="NIT"/>
    <s v="899999061"/>
    <x v="71"/>
  </r>
  <r>
    <x v="24"/>
    <s v="RETENCION ICA COMERCIAL SERVICIOS DEMÁS ACTIVIDADES DE SERVICIOS"/>
    <n v="399877723"/>
    <n v="77565"/>
    <x v="1014"/>
    <n v="8029500"/>
    <s v="0,966%"/>
    <s v="13-01-01-DT"/>
    <s v="41-04-00"/>
    <s v="399877723"/>
    <s v="2040223"/>
    <s v="Cédula de Ciudadanía"/>
    <s v="19483292"/>
    <s v="JUAN ARIZA DUARTE"/>
    <s v="NIT"/>
    <s v="899999061"/>
    <x v="71"/>
  </r>
  <r>
    <x v="24"/>
    <s v="RETENCION ICA COMERCIAL SERVICIOS DEMÁS ACTIVIDADES DE SERVICIOS"/>
    <n v="400133323"/>
    <n v="43138"/>
    <x v="805"/>
    <n v="5631540"/>
    <s v="0,766%"/>
    <s v="13-01-01-DT"/>
    <s v="41-04-00"/>
    <s v="400133323"/>
    <s v="2035523"/>
    <s v="Cédula de Ciudadanía"/>
    <s v="1088254749"/>
    <s v="YADIRA SANCHEZ FONSECA"/>
    <s v="NIT"/>
    <s v="899999061"/>
    <x v="71"/>
  </r>
  <r>
    <x v="24"/>
    <s v="RETENCION ICA COMERCIAL SERVICIOS DEMÁS ACTIVIDADES DE SERVICIOS"/>
    <n v="400131423"/>
    <n v="50156"/>
    <x v="303"/>
    <n v="6547830"/>
    <s v="0,766%"/>
    <s v="13-01-01-DT"/>
    <s v="41-04-00"/>
    <s v="400131423"/>
    <s v="2018323"/>
    <s v="Cédula de Ciudadanía"/>
    <s v="21062271"/>
    <s v="Nidia Huerfano Diaz"/>
    <s v="NIT"/>
    <s v="899999061"/>
    <x v="71"/>
  </r>
  <r>
    <x v="24"/>
    <s v="RETENCION ICA COMERCIAL SERVICIOS DEMÁS ACTIVIDADES DE SERVICIOS"/>
    <n v="400031423"/>
    <n v="34781"/>
    <x v="1015"/>
    <n v="4540590"/>
    <s v="0,766%"/>
    <s v="13-01-01-DT"/>
    <s v="41-04-00"/>
    <s v="400031423"/>
    <s v="2011523"/>
    <s v="Cédula de Ciudadanía"/>
    <s v="79691656"/>
    <s v="NICOLAS LOZANO IZQUIERDO"/>
    <s v="NIT"/>
    <s v="899999061"/>
    <x v="71"/>
  </r>
  <r>
    <x v="24"/>
    <s v="RETENCION ICA COMERCIAL SERVICIOS DEMÁS ACTIVIDADES DE SERVICIOS"/>
    <n v="400133723"/>
    <n v="68902"/>
    <x v="1016"/>
    <n v="8995070"/>
    <s v="0,766%"/>
    <s v="13-01-01-DT"/>
    <s v="41-04-00"/>
    <s v="400133723"/>
    <s v="2035923"/>
    <s v="Cédula de Ciudadanía"/>
    <s v="41917964"/>
    <s v="OLGA OCAMPO GONZALEZ"/>
    <s v="NIT"/>
    <s v="899999061"/>
    <x v="71"/>
  </r>
  <r>
    <x v="24"/>
    <s v="RETENCION ICA COMERCIAL SERVICIOS DEMÁS ACTIVIDADES DE SERVICIOS"/>
    <n v="400133823"/>
    <n v="50121"/>
    <x v="1017"/>
    <n v="5787630"/>
    <s v="0,866%"/>
    <s v="13-01-01-DT"/>
    <s v="41-04-00"/>
    <s v="400133823"/>
    <s v="2036023"/>
    <s v="Cédula de Ciudadanía"/>
    <s v="1010215086"/>
    <s v="DIANA ARIZA HERNANDEZ"/>
    <s v="NIT"/>
    <s v="899999061"/>
    <x v="71"/>
  </r>
  <r>
    <x v="24"/>
    <s v="RETENCION ICA COMERCIAL SERVICIOS DEMÁS ACTIVIDADES DE SERVICIOS"/>
    <n v="400134123"/>
    <n v="23112"/>
    <x v="307"/>
    <n v="3017210"/>
    <s v="0,766%"/>
    <s v="13-01-01-DT"/>
    <s v="41-04-00"/>
    <s v="400134123"/>
    <s v="2036823"/>
    <s v="Cédula de Ciudadanía"/>
    <s v="54259899"/>
    <s v="YOMAIRA CHAVERRA DUQUE"/>
    <s v="NIT"/>
    <s v="899999061"/>
    <x v="71"/>
  </r>
  <r>
    <x v="24"/>
    <s v="RETENCION ICA COMERCIAL SERVICIOS DEMÁS ACTIVIDADES DE SERVICIOS"/>
    <n v="399877023"/>
    <n v="61402"/>
    <x v="759"/>
    <n v="6356340"/>
    <s v="0,966%"/>
    <s v="13-01-01-DT"/>
    <s v="41-04-00"/>
    <s v="399877023"/>
    <s v="1996923"/>
    <s v="Cédula de Ciudadanía"/>
    <s v="1020766481"/>
    <s v="ANDRES AGUDELO CANTILLO"/>
    <s v="NIT"/>
    <s v="899999061"/>
    <x v="71"/>
  </r>
  <r>
    <x v="24"/>
    <s v="RETENCION ICA COMERCIAL SERVICIOS DEMÁS ACTIVIDADES DE SERVICIOS"/>
    <n v="400131823"/>
    <n v="43272"/>
    <x v="1018"/>
    <n v="4479550"/>
    <s v="0,966%"/>
    <s v="13-01-01-DT"/>
    <s v="41-04-00"/>
    <s v="400131823"/>
    <s v="2032523"/>
    <s v="Cédula de Ciudadanía"/>
    <s v="1004052941"/>
    <s v="MARLYN URRUTIA MOSQUERA"/>
    <s v="NIT"/>
    <s v="899999061"/>
    <x v="71"/>
  </r>
  <r>
    <x v="24"/>
    <s v="RETENCION ICA COMERCIAL SERVICIOS DEMÁS ACTIVIDADES DE SERVICIOS"/>
    <n v="400132823"/>
    <n v="50780"/>
    <x v="320"/>
    <n v="6629190"/>
    <s v="0,766%"/>
    <s v="13-01-01-DT"/>
    <s v="41-04-00"/>
    <s v="400132823"/>
    <s v="2034823"/>
    <s v="Cédula de Ciudadanía"/>
    <s v="1013647721"/>
    <s v="CESAR LOZANO VILLA"/>
    <s v="NIT"/>
    <s v="899999061"/>
    <x v="71"/>
  </r>
  <r>
    <x v="24"/>
    <s v="RETENCION ICA COMERCIAL SERVICIOS DEMÁS ACTIVIDADES DE SERVICIOS"/>
    <n v="400131723"/>
    <n v="23088"/>
    <x v="299"/>
    <n v="2390040"/>
    <s v="0,966%"/>
    <s v="13-01-01-DT"/>
    <s v="41-04-00"/>
    <s v="400131723"/>
    <s v="2031723"/>
    <s v="Cédula de Ciudadanía"/>
    <s v="11450777"/>
    <s v="NORBERTO BARRERO BERMUDEZ"/>
    <s v="NIT"/>
    <s v="899999061"/>
    <x v="71"/>
  </r>
  <r>
    <x v="24"/>
    <s v="RETENCION ICA COMERCIAL SERVICIOS DEMÁS ACTIVIDADES DE SERVICIOS"/>
    <n v="400134423"/>
    <n v="55909"/>
    <x v="572"/>
    <n v="5787630"/>
    <s v="0,966%"/>
    <s v="13-01-01-DT"/>
    <s v="41-04-00"/>
    <s v="400134423"/>
    <s v="2037523"/>
    <s v="Cédula de Ciudadanía"/>
    <s v="20775009"/>
    <s v="NORMA MENDEZ HERNANDEZ"/>
    <s v="NIT"/>
    <s v="899999061"/>
    <x v="71"/>
  </r>
  <r>
    <x v="24"/>
    <s v="RETENCION ICA COMERCIAL SERVICIOS DEMÁS ACTIVIDADES DE SERVICIOS"/>
    <n v="400132623"/>
    <n v="64038"/>
    <x v="1019"/>
    <n v="6629190"/>
    <s v="0,966%"/>
    <s v="13-01-01-DT"/>
    <s v="41-04-00"/>
    <s v="400132623"/>
    <s v="2034523"/>
    <s v="Cédula de Ciudadanía"/>
    <s v="80740286"/>
    <s v="MILTON VILLAR MOTATTO"/>
    <s v="NIT"/>
    <s v="899999061"/>
    <x v="71"/>
  </r>
  <r>
    <x v="24"/>
    <s v="RETENCION ICA COMERCIAL SERVICIOS DEMÁS ACTIVIDADES DE SERVICIOS"/>
    <n v="400134023"/>
    <n v="50156"/>
    <x v="303"/>
    <n v="6547830"/>
    <s v="0,766%"/>
    <s v="13-01-01-DT"/>
    <s v="41-04-00"/>
    <s v="400134023"/>
    <s v="2036123"/>
    <s v="Cédula de Ciudadanía"/>
    <s v="1069735476"/>
    <s v="YURI ESPINOSA MORENO"/>
    <s v="NIT"/>
    <s v="899999061"/>
    <x v="71"/>
  </r>
  <r>
    <x v="24"/>
    <s v="RETENCION ICA COMERCIAL SERVICIOS DEMÁS ACTIVIDADES DE SERVICIOS"/>
    <n v="399877423"/>
    <n v="27800"/>
    <x v="1020"/>
    <n v="3629225"/>
    <s v="0,766%"/>
    <s v="13-01-01-DT"/>
    <s v="41-04-00"/>
    <s v="399877423"/>
    <s v="2019023"/>
    <s v="Cédula de Ciudadanía"/>
    <s v="1017250582"/>
    <s v="PAULA MURILLO LARGACHA"/>
    <s v="NIT"/>
    <s v="899999061"/>
    <x v="71"/>
  </r>
  <r>
    <x v="24"/>
    <s v="RETENCION ICA COMERCIAL SERVICIOS DEMÁS ACTIVIDADES DE SERVICIOS"/>
    <n v="400131623"/>
    <n v="44438"/>
    <x v="447"/>
    <n v="5801330"/>
    <s v="0,766%"/>
    <s v="13-01-01-DT"/>
    <s v="41-04-00"/>
    <s v="400131623"/>
    <s v="2019223"/>
    <s v="Cédula de Ciudadanía"/>
    <s v="1129519122"/>
    <s v="EDITH DE LA HOZ SALAS"/>
    <s v="NIT"/>
    <s v="899999061"/>
    <x v="71"/>
  </r>
  <r>
    <x v="24"/>
    <s v="RETENCION ICA COMERCIAL SERVICIOS DEMÁS ACTIVIDADES DE SERVICIOS"/>
    <n v="400133623"/>
    <n v="65652"/>
    <x v="1021"/>
    <n v="6796300"/>
    <s v="0,966%"/>
    <s v="13-01-01-DT"/>
    <s v="41-04-00"/>
    <s v="400133623"/>
    <s v="2035723"/>
    <s v="Cédula de Ciudadanía"/>
    <s v="79601258"/>
    <s v="ANDRES QUIROGA GUTIERREZ"/>
    <s v="NIT"/>
    <s v="899999061"/>
    <x v="71"/>
  </r>
  <r>
    <x v="24"/>
    <s v="RETENCION ICA COMERCIAL SERVICIOS DEMÁS ACTIVIDADES DE SERVICIOS"/>
    <n v="400134523"/>
    <n v="72389"/>
    <x v="1022"/>
    <n v="9450230"/>
    <s v="0,766%"/>
    <s v="13-01-01-DT"/>
    <s v="41-04-00"/>
    <s v="400134523"/>
    <s v="2037723"/>
    <s v="Cédula de Ciudadanía"/>
    <s v="43040724"/>
    <s v="BEATRIZ VANEGAS OSSA"/>
    <s v="NIT"/>
    <s v="899999061"/>
    <x v="71"/>
  </r>
  <r>
    <x v="1"/>
    <s v="RETE-ICA-OTRAS CIUDADES-SERVICIOS"/>
    <n v="400131223"/>
    <n v="26592"/>
    <x v="471"/>
    <n v="3798820"/>
    <s v="0,700%"/>
    <s v="13-01-01-DT"/>
    <s v="41-04-00"/>
    <s v="400131223"/>
    <s v="1977123"/>
    <s v="Cédula de Ciudadanía"/>
    <s v="25887703"/>
    <s v="LINA MONTOYA HOYOS"/>
    <s v="NIT"/>
    <s v="891780009"/>
    <x v="75"/>
  </r>
  <r>
    <x v="1"/>
    <s v="RETE-ICA-OTRAS CIUDADES-SERVICIOS"/>
    <n v="399995523"/>
    <n v="42877"/>
    <x v="112"/>
    <n v="4287720"/>
    <s v="1,000%"/>
    <s v="13-01-01-DT"/>
    <s v="41-04-00"/>
    <s v="399995523"/>
    <s v="2013723"/>
    <s v="Cédula de Ciudadanía"/>
    <s v="41937511"/>
    <s v="SANDRA MUÑOZ GARCIA"/>
    <s v="NIT"/>
    <s v="890000464"/>
    <x v="54"/>
  </r>
  <r>
    <x v="1"/>
    <s v="RETE-ICA-OTRAS CIUDADES-SERVICIOS"/>
    <n v="400134223"/>
    <n v="30391"/>
    <x v="1023"/>
    <n v="3798820"/>
    <s v="0,800%"/>
    <s v="13-01-01-DT"/>
    <s v="41-04-00"/>
    <s v="400134223"/>
    <s v="2036923"/>
    <s v="Cédula de Ciudadanía"/>
    <s v="1070613988"/>
    <s v="NATALIA MORENO QUIROGA"/>
    <s v="NIT"/>
    <s v="890680142"/>
    <x v="35"/>
  </r>
  <r>
    <x v="1"/>
    <s v="RETE-ICA-OTRAS CIUDADES-SERVICIOS"/>
    <n v="400134323"/>
    <n v="21174"/>
    <x v="482"/>
    <n v="2117440"/>
    <s v="1,000%"/>
    <s v="13-01-01-DT"/>
    <s v="41-04-00"/>
    <s v="400134323"/>
    <s v="2037023"/>
    <s v="Cédula de Ciudadanía"/>
    <s v="1101820442"/>
    <s v="BETTY LARA VASQUEZ"/>
    <s v="NIT"/>
    <s v="800104062"/>
    <x v="59"/>
  </r>
  <r>
    <x v="1"/>
    <s v="RETE-ICA-OTRAS CIUDADES-SERVICIOS"/>
    <n v="400134623"/>
    <n v="37988"/>
    <x v="124"/>
    <n v="3798820"/>
    <s v="1,000%"/>
    <s v="13-01-01-DT"/>
    <s v="41-04-00"/>
    <s v="400134623"/>
    <s v="2038123"/>
    <s v="Cédula de Ciudadanía"/>
    <s v="34942797"/>
    <s v="LEYLA ARABIA MONTIER"/>
    <s v="NIT"/>
    <s v="800104062"/>
    <x v="59"/>
  </r>
  <r>
    <x v="1"/>
    <s v="RETE-ICA-OTRAS CIUDADES-SERVICIOS"/>
    <n v="399958423"/>
    <n v="25726"/>
    <x v="488"/>
    <n v="4287720"/>
    <s v="0,600%"/>
    <s v="13-01-01-DT"/>
    <s v="41-04-00"/>
    <s v="399958423"/>
    <s v="2014823"/>
    <s v="Cédula de Ciudadanía"/>
    <s v="1098654349"/>
    <s v="ILIANA RUIZ ALFONSO"/>
    <s v="NIT"/>
    <s v="890201900"/>
    <x v="77"/>
  </r>
  <r>
    <x v="1"/>
    <s v="RETE-ICA-OTRAS CIUDADES-SERVICIOS"/>
    <n v="399877323"/>
    <n v="42877"/>
    <x v="112"/>
    <n v="4287720"/>
    <s v="1,000%"/>
    <s v="13-01-01-DT"/>
    <s v="41-04-00"/>
    <s v="399877323"/>
    <s v="2018623"/>
    <s v="Cédula de Ciudadanía"/>
    <s v="64589262"/>
    <s v="ELEHONORA CASTELLAR NOBLE"/>
    <s v="NIT"/>
    <s v="800104062"/>
    <x v="59"/>
  </r>
  <r>
    <x v="1"/>
    <s v="RETE-ICA-OTRAS CIUDADES-SERVICIOS"/>
    <n v="400009423"/>
    <n v="42877"/>
    <x v="112"/>
    <n v="4287720"/>
    <s v="1,000%"/>
    <s v="13-01-01-DT"/>
    <s v="41-04-00"/>
    <s v="400009423"/>
    <s v="2040723"/>
    <s v="Cédula de Ciudadanía"/>
    <s v="64748542"/>
    <s v="KATY GARAVITO SERRANO"/>
    <s v="NIT"/>
    <s v="800104062"/>
    <x v="59"/>
  </r>
  <r>
    <x v="1"/>
    <s v="RETE-ICA-OTRAS CIUDADES-SERVICIOS"/>
    <n v="399877623"/>
    <n v="11396"/>
    <x v="591"/>
    <n v="3798820"/>
    <s v="0,300%"/>
    <s v="13-01-01-DT"/>
    <s v="41-04-00"/>
    <s v="399877623"/>
    <s v="2019723"/>
    <s v="Cédula de Ciudadanía"/>
    <s v="40943159"/>
    <s v="ANA FREILE SUAREZ"/>
    <s v="NIT"/>
    <s v="892115007"/>
    <x v="79"/>
  </r>
  <r>
    <x v="1"/>
    <s v="RETE-ICA-OTRAS CIUDADES-SERVICIOS"/>
    <n v="400133123"/>
    <n v="7598"/>
    <x v="329"/>
    <n v="3798820"/>
    <s v="0,200%"/>
    <s v="13-01-01-DT"/>
    <s v="41-04-00"/>
    <s v="400133123"/>
    <s v="2035123"/>
    <s v="Cédula de Ciudadanía"/>
    <s v="1061711607"/>
    <s v="CLAUDIA DELGADO PISSO"/>
    <s v="NIT"/>
    <s v="891580006"/>
    <x v="70"/>
  </r>
  <r>
    <x v="1"/>
    <s v="RETE-ICA-OTRAS CIUDADES-SERVICIOS"/>
    <n v="400011523"/>
    <n v="37988"/>
    <x v="124"/>
    <n v="3798820"/>
    <s v="1,000%"/>
    <s v="13-01-01-DT"/>
    <s v="41-04-00"/>
    <s v="400011523"/>
    <s v="2013323"/>
    <s v="Cédula de Ciudadanía"/>
    <s v="35891001"/>
    <s v="RAQUEL PEREA ECHEVERRY"/>
    <s v="NIT"/>
    <s v="891680011"/>
    <x v="72"/>
  </r>
  <r>
    <x v="1"/>
    <s v="RETE-ICA-OTRAS CIUDADES-SERVICIOS"/>
    <n v="400133223"/>
    <n v="37988"/>
    <x v="124"/>
    <n v="3798820"/>
    <s v="1,000%"/>
    <s v="13-01-01-DT"/>
    <s v="41-04-00"/>
    <s v="400133223"/>
    <s v="2035323"/>
    <s v="Cédula de Ciudadanía"/>
    <s v="88210619"/>
    <s v="eddye africano contreras"/>
    <s v="NIT"/>
    <s v="890501434"/>
    <x v="76"/>
  </r>
  <r>
    <x v="15"/>
    <s v="RETEFUENTE - ARRENDAMIENTOS BIENES INMUEBLES"/>
    <n v="402472723"/>
    <n v="189901"/>
    <x v="1024"/>
    <n v="5425741"/>
    <s v="3,500%"/>
    <s v="13-01-01-DT"/>
    <s v="41-04-00"/>
    <s v="402472723"/>
    <s v="2067223"/>
    <s v="NIT"/>
    <s v="811029545"/>
    <s v="CONSTRUTEC S.A.S"/>
    <s v="NIT"/>
    <s v="800197268"/>
    <x v="25"/>
  </r>
  <r>
    <x v="15"/>
    <s v="RETEFUENTE - ARRENDAMIENTOS BIENES INMUEBLES"/>
    <n v="402501423"/>
    <n v="386000"/>
    <x v="1025"/>
    <n v="11028562"/>
    <s v="3,500%"/>
    <s v="13-01-01-DT"/>
    <s v="41-04-00"/>
    <s v="402501423"/>
    <s v="2069123"/>
    <s v="Cédula de Ciudadanía"/>
    <s v="22384701"/>
    <s v="ELIZABETH RENJIFO SAAVEDRA"/>
    <s v="NIT"/>
    <s v="800197268"/>
    <x v="25"/>
  </r>
  <r>
    <x v="27"/>
    <s v="RETEFUENTE - TRANSPORTE NACIONAL DE PASAJEROS - TERRESTRE"/>
    <n v="401506323"/>
    <n v="1464635"/>
    <x v="1026"/>
    <n v="41846717"/>
    <s v="3,500%"/>
    <s v="13-01-01-DT"/>
    <s v="41-04-00"/>
    <s v="401506323"/>
    <s v="2039723"/>
    <s v="NIT"/>
    <s v="900470772"/>
    <s v="TRANSPORTES CSC S.A.S- EN REORGANIZACION"/>
    <s v="NIT"/>
    <s v="800197268"/>
    <x v="25"/>
  </r>
  <r>
    <x v="27"/>
    <s v="RETEFUENTE - TRANSPORTE NACIONAL DE PASAJEROS - TERRESTRE"/>
    <n v="401534923"/>
    <n v="433708"/>
    <x v="1027"/>
    <n v="12391645"/>
    <s v="3,500%"/>
    <s v="13-01-01-DT"/>
    <s v="41-04-00"/>
    <s v="401534923"/>
    <s v="2040023"/>
    <s v="NIT"/>
    <s v="901668416"/>
    <s v="CONSORCIO TRANSPORTES CCE 2"/>
    <s v="NIT"/>
    <s v="800197268"/>
    <x v="25"/>
  </r>
  <r>
    <x v="27"/>
    <s v="RETEFUENTE - TRANSPORTE NACIONAL DE PASAJEROS - TERRESTRE"/>
    <n v="401548323"/>
    <n v="1869577"/>
    <x v="1028"/>
    <n v="53416478"/>
    <s v="3,500%"/>
    <s v="13-01-01-DT"/>
    <s v="41-04-00"/>
    <s v="401548323"/>
    <s v="2039923"/>
    <s v="NIT"/>
    <s v="901668416"/>
    <s v="CONSORCIO TRANSPORTES CCE 2"/>
    <s v="NIT"/>
    <s v="800197268"/>
    <x v="25"/>
  </r>
  <r>
    <x v="27"/>
    <s v="RETEFUENTE - TRANSPORTE NACIONAL DE PASAJEROS - TERRESTRE"/>
    <n v="401515123"/>
    <n v="809480"/>
    <x v="1029"/>
    <n v="23128000"/>
    <s v="3,500%"/>
    <s v="13-01-01-DT"/>
    <s v="41-04-00"/>
    <s v="401515123"/>
    <s v="2031123"/>
    <s v="NIT"/>
    <s v="900470772"/>
    <s v="TRANSPORTES CSC S.A.S- EN REORGANIZACION"/>
    <s v="NIT"/>
    <s v="800197268"/>
    <x v="25"/>
  </r>
  <r>
    <x v="27"/>
    <s v="RETEFUENTE - TRANSPORTE NACIONAL DE PASAJEROS - TERRESTRE"/>
    <n v="401523223"/>
    <n v="1083618"/>
    <x v="1030"/>
    <n v="30960500"/>
    <s v="3,500%"/>
    <s v="13-01-01-DT"/>
    <s v="41-04-00"/>
    <s v="401523223"/>
    <s v="2039823"/>
    <s v="NIT"/>
    <s v="900470772"/>
    <s v="TRANSPORTES CSC S.A.S- EN REORGANIZACION"/>
    <s v="NIT"/>
    <s v="800197268"/>
    <x v="25"/>
  </r>
  <r>
    <x v="27"/>
    <s v="RETEFUENTE - TRANSPORTE NACIONAL DE PASAJEROS - TERRESTRE"/>
    <n v="401542123"/>
    <n v="879865"/>
    <x v="1031"/>
    <n v="25139000"/>
    <s v="3,500%"/>
    <s v="13-01-01-DT"/>
    <s v="41-04-00"/>
    <s v="401542123"/>
    <s v="2039623"/>
    <s v="NIT"/>
    <s v="900470772"/>
    <s v="TRANSPORTES CSC S.A.S- EN REORGANIZACION"/>
    <s v="NIT"/>
    <s v="800197268"/>
    <x v="25"/>
  </r>
  <r>
    <x v="22"/>
    <s v="RETEFUENTE - RENTAS DE TRABAJO"/>
    <n v="401600423"/>
    <n v="134545"/>
    <x v="1032"/>
    <n v="4737503"/>
    <s v="2,840%"/>
    <s v="13-01-01-DT"/>
    <s v="41-04-00"/>
    <s v="401600423"/>
    <s v="2034923"/>
    <s v="Cédula de Ciudadanía"/>
    <s v="14105213"/>
    <s v="RICHAR CAYCEDO RIVERA"/>
    <s v="NIT"/>
    <s v="800197268"/>
    <x v="25"/>
  </r>
  <r>
    <x v="22"/>
    <s v="RETEFUENTE - RENTAS DE TRABAJO"/>
    <n v="401672823"/>
    <n v="506567"/>
    <x v="1033"/>
    <n v="6656603"/>
    <s v="7,610%"/>
    <s v="13-01-01-DT"/>
    <s v="41-04-00"/>
    <s v="401672823"/>
    <s v="2033223"/>
    <s v="Cédula de Ciudadanía"/>
    <s v="52580028"/>
    <s v="HELIA NIÑO MORENO"/>
    <s v="NIT"/>
    <s v="800197268"/>
    <x v="25"/>
  </r>
  <r>
    <x v="22"/>
    <s v="RETEFUENTE - RENTAS DE TRABAJO"/>
    <n v="401600823"/>
    <n v="245888"/>
    <x v="1034"/>
    <n v="5322245"/>
    <s v="4,620%"/>
    <s v="13-01-01-DT"/>
    <s v="41-04-00"/>
    <s v="401600823"/>
    <s v="2037823"/>
    <s v="Cédula de Ciudadanía"/>
    <s v="53071020"/>
    <s v="ANDREA ROMERO ROMERO"/>
    <s v="NIT"/>
    <s v="800197268"/>
    <x v="25"/>
  </r>
  <r>
    <x v="22"/>
    <s v="RETEFUENTE - RENTAS DE TRABAJO"/>
    <n v="401215523"/>
    <n v="249458"/>
    <x v="363"/>
    <n v="5341703"/>
    <s v="4,670%"/>
    <s v="13-01-01-DT"/>
    <s v="41-04-00"/>
    <s v="401215523"/>
    <s v="2018123"/>
    <s v="Cédula de Ciudadanía"/>
    <s v="39658269"/>
    <s v="RUTH MIRANDA"/>
    <s v="NIT"/>
    <s v="800197268"/>
    <x v="25"/>
  </r>
  <r>
    <x v="22"/>
    <s v="RETEFUENTE - RENTAS DE TRABAJO"/>
    <n v="401675123"/>
    <n v="133460"/>
    <x v="710"/>
    <n v="4732628"/>
    <s v="2,820%"/>
    <s v="13-01-01-DT"/>
    <s v="41-04-00"/>
    <s v="401675123"/>
    <s v="2042323"/>
    <s v="Cédula de Ciudadanía"/>
    <s v="35602315"/>
    <s v="PATRICIA IBARGUEN MATURANA"/>
    <s v="NIT"/>
    <s v="800197268"/>
    <x v="25"/>
  </r>
  <r>
    <x v="22"/>
    <s v="RETEFUENTE - RENTAS DE TRABAJO"/>
    <n v="401599423"/>
    <n v="148072"/>
    <x v="528"/>
    <n v="4807532"/>
    <s v="3,080%"/>
    <s v="13-01-01-DT"/>
    <s v="41-04-00"/>
    <s v="401599423"/>
    <s v="2033323"/>
    <s v="Cédula de Ciudadanía"/>
    <s v="80220523"/>
    <s v="JULIO RODRIGUEZ RODRIGUEZ"/>
    <s v="NIT"/>
    <s v="800197268"/>
    <x v="25"/>
  </r>
  <r>
    <x v="22"/>
    <s v="RETEFUENTE - RENTAS DE TRABAJO"/>
    <n v="401599523"/>
    <n v="232121"/>
    <x v="1035"/>
    <n v="5251605"/>
    <s v="4,420%"/>
    <s v="13-01-01-DT"/>
    <s v="41-04-00"/>
    <s v="401599523"/>
    <s v="2033623"/>
    <s v="Cédula de Ciudadanía"/>
    <s v="40045395"/>
    <s v="ANDREA GALINDO FONSEC A"/>
    <s v="NIT"/>
    <s v="800197268"/>
    <x v="25"/>
  </r>
  <r>
    <x v="22"/>
    <s v="RETEFUENTE - RENTAS DE TRABAJO"/>
    <n v="401295923"/>
    <n v="255224"/>
    <x v="1036"/>
    <n v="5373135"/>
    <s v="4,750%"/>
    <s v="13-01-01-DT"/>
    <s v="41-04-00"/>
    <s v="401295923"/>
    <s v="2018723"/>
    <s v="Cédula de Ciudadanía"/>
    <s v="1010204164"/>
    <s v="SEBASTIAN RODRIGUEZ"/>
    <s v="NIT"/>
    <s v="800197268"/>
    <x v="25"/>
  </r>
  <r>
    <x v="22"/>
    <s v="RETEFUENTE - RENTAS DE TRABAJO"/>
    <n v="401673823"/>
    <n v="355892"/>
    <x v="1037"/>
    <n v="5902029"/>
    <s v="6,030%"/>
    <s v="13-01-01-DT"/>
    <s v="41-04-00"/>
    <s v="401673823"/>
    <s v="2037223"/>
    <s v="Cédula de Ciudadanía"/>
    <s v="65785153"/>
    <s v="MARIA RIVERA GONZALEZ"/>
    <s v="NIT"/>
    <s v="800197268"/>
    <x v="25"/>
  </r>
  <r>
    <x v="22"/>
    <s v="RETEFUENTE - RENTAS DE TRABAJO"/>
    <n v="401673423"/>
    <n v="152134"/>
    <x v="1038"/>
    <n v="4829662"/>
    <s v="3,150%"/>
    <s v="13-01-01-DT"/>
    <s v="41-04-00"/>
    <s v="401673423"/>
    <s v="2036423"/>
    <s v="Cédula de Ciudadanía"/>
    <s v="1026566169"/>
    <s v="DIANA CRUZADO BELLO"/>
    <s v="NIT"/>
    <s v="800197268"/>
    <x v="25"/>
  </r>
  <r>
    <x v="22"/>
    <s v="RETEFUENTE - RENTAS DE TRABAJO"/>
    <n v="401601923"/>
    <n v="355981"/>
    <x v="1039"/>
    <n v="5903498"/>
    <s v="6,030%"/>
    <s v="13-01-01-DT"/>
    <s v="41-04-00"/>
    <s v="401601923"/>
    <s v="2042823"/>
    <s v="Cédula de Ciudadanía"/>
    <s v="49762643"/>
    <s v="ANA MUEGUES BAQUERO"/>
    <s v="NIT"/>
    <s v="800197268"/>
    <x v="25"/>
  </r>
  <r>
    <x v="22"/>
    <s v="RETEFUENTE - RENTAS DE TRABAJO"/>
    <n v="401368423"/>
    <n v="20269"/>
    <x v="1040"/>
    <n v="4136486"/>
    <s v="0,490%"/>
    <s v="13-01-01-DT"/>
    <s v="41-04-00"/>
    <s v="401368423"/>
    <s v="2030623"/>
    <s v="Cédula de Ciudadanía"/>
    <s v="34603953"/>
    <s v="SANDRA PEÑA VILLEGAS"/>
    <s v="NIT"/>
    <s v="800197268"/>
    <x v="25"/>
  </r>
  <r>
    <x v="22"/>
    <s v="RETEFUENTE - RENTAS DE TRABAJO"/>
    <n v="401673723"/>
    <n v="42986"/>
    <x v="688"/>
    <n v="4256010"/>
    <s v="1,010%"/>
    <s v="13-01-01-DT"/>
    <s v="41-04-00"/>
    <s v="401673723"/>
    <s v="2037123"/>
    <s v="Cédula de Ciudadanía"/>
    <s v="19640561"/>
    <s v="CARLOS PEREZ VIZCAINO"/>
    <s v="NIT"/>
    <s v="800197268"/>
    <x v="25"/>
  </r>
  <r>
    <x v="22"/>
    <s v="RETEFUENTE - RENTAS DE TRABAJO"/>
    <n v="401601223"/>
    <n v="257371"/>
    <x v="1041"/>
    <n v="5384322"/>
    <s v="4,780%"/>
    <s v="13-01-01-DT"/>
    <s v="41-04-00"/>
    <s v="401601223"/>
    <s v="2038223"/>
    <s v="Cédula de Ciudadanía"/>
    <s v="1130622451"/>
    <s v="MARIA HERRERA IRURITA"/>
    <s v="NIT"/>
    <s v="800197268"/>
    <x v="25"/>
  </r>
  <r>
    <x v="22"/>
    <s v="RETEFUENTE - RENTAS DE TRABAJO"/>
    <n v="401672323"/>
    <n v="245921"/>
    <x v="375"/>
    <n v="5322975"/>
    <s v="4,620%"/>
    <s v="13-01-01-DT"/>
    <s v="41-04-00"/>
    <s v="401672323"/>
    <s v="2031223"/>
    <s v="Cédula de Ciudadanía"/>
    <s v="1062307386"/>
    <s v="DIANA SANCHEZ GARCIA"/>
    <s v="NIT"/>
    <s v="800197268"/>
    <x v="25"/>
  </r>
  <r>
    <x v="22"/>
    <s v="RETEFUENTE - RENTAS DE TRABAJO"/>
    <n v="400622423"/>
    <n v="184472"/>
    <x v="1042"/>
    <n v="4999245"/>
    <s v="3,690%"/>
    <s v="13-01-01-DT"/>
    <s v="41-04-00"/>
    <s v="400622423"/>
    <s v="2018823"/>
    <s v="Cédula de Ciudadanía"/>
    <s v="1121901408"/>
    <s v="LUIS ROZO VILLAMIZAR"/>
    <s v="NIT"/>
    <s v="800197268"/>
    <x v="25"/>
  </r>
  <r>
    <x v="22"/>
    <s v="RETEFUENTE - RENTAS DE TRABAJO"/>
    <n v="401599823"/>
    <n v="319214"/>
    <x v="1043"/>
    <n v="5710450"/>
    <s v="5,590%"/>
    <s v="13-01-01-DT"/>
    <s v="41-04-00"/>
    <s v="401599823"/>
    <s v="2034123"/>
    <s v="Cédula de Ciudadanía"/>
    <s v="1136885761"/>
    <s v="KELVIN POLO AVENDAÑO"/>
    <s v="NIT"/>
    <s v="800197268"/>
    <x v="25"/>
  </r>
  <r>
    <x v="22"/>
    <s v="RETEFUENTE - RENTAS DE TRABAJO"/>
    <n v="401674123"/>
    <n v="312671"/>
    <x v="1044"/>
    <n v="5674613"/>
    <s v="5,510%"/>
    <s v="13-01-01-DT"/>
    <s v="41-04-00"/>
    <s v="401674123"/>
    <s v="2038623"/>
    <s v="Cédula de Ciudadanía"/>
    <s v="1054708589"/>
    <s v="SONIA VELANDIA PORRAS"/>
    <s v="NIT"/>
    <s v="800197268"/>
    <x v="25"/>
  </r>
  <r>
    <x v="22"/>
    <s v="RETEFUENTE - RENTAS DE TRABAJO"/>
    <n v="401599623"/>
    <n v="561939"/>
    <x v="1045"/>
    <n v="6852916"/>
    <s v="8,200%"/>
    <s v="13-01-01-DT"/>
    <s v="41-04-00"/>
    <s v="401599623"/>
    <s v="2033723"/>
    <s v="Cédula de Ciudadanía"/>
    <s v="79808603"/>
    <s v="JOHN GIRALDO LIZCANO"/>
    <s v="NIT"/>
    <s v="800197268"/>
    <x v="25"/>
  </r>
  <r>
    <x v="22"/>
    <s v="RETEFUENTE - RENTAS DE TRABAJO"/>
    <n v="401417223"/>
    <n v="249458"/>
    <x v="363"/>
    <n v="5341703"/>
    <s v="4,670%"/>
    <s v="13-01-01-DT"/>
    <s v="41-04-00"/>
    <s v="401417223"/>
    <s v="1968823"/>
    <s v="Cédula de Ciudadanía"/>
    <s v="80173633"/>
    <s v="JUAN BONILLA JIMENEZ"/>
    <s v="NIT"/>
    <s v="800197268"/>
    <x v="25"/>
  </r>
  <r>
    <x v="23"/>
    <s v="RETE IVA - SERVICIOS GRAVADOS - RÉGIMEN COMÚN - ARRENDAMIENTO"/>
    <n v="402501423"/>
    <n v="314314"/>
    <x v="1046"/>
    <n v="2095427"/>
    <s v="15,000%"/>
    <s v="13-01-01-DT"/>
    <s v="41-04-00"/>
    <s v="402501423"/>
    <s v="2069123"/>
    <s v="Cédula de Ciudadanía"/>
    <s v="22384701"/>
    <s v="ELIZABETH RENJIFO SAAVEDRA"/>
    <s v="NIT"/>
    <s v="800197268"/>
    <x v="25"/>
  </r>
  <r>
    <x v="23"/>
    <s v="RETE IVA - SERVICIOS GRAVADOS - RÉGIMEN COMÚN - ARRENDAMIENTO"/>
    <n v="402472723"/>
    <n v="154634"/>
    <x v="1047"/>
    <n v="1030890.79"/>
    <s v="15,000%"/>
    <s v="13-01-01-DT"/>
    <s v="41-04-00"/>
    <s v="402472723"/>
    <s v="2067223"/>
    <s v="NIT"/>
    <s v="811029545"/>
    <s v="CONSTRUTEC S.A.S"/>
    <s v="NIT"/>
    <s v="800197268"/>
    <x v="25"/>
  </r>
  <r>
    <x v="28"/>
    <s v="RETENCION ICA COMERCIAL SERVICIOS TRANSPORTE PUBLICACIÓN DE REVISTAS, LIBROS Y PERIÓDICOS RADIODIFUSIÓN Y PROGRAMACIÓN DE TELEVISIÓN"/>
    <n v="401523223"/>
    <n v="128176"/>
    <x v="1048"/>
    <n v="30960500"/>
    <s v="0,414%"/>
    <s v="13-01-01-DT"/>
    <s v="41-04-00"/>
    <s v="401523223"/>
    <s v="2039823"/>
    <s v="NIT"/>
    <s v="900470772"/>
    <s v="TRANSPORTES CSC S.A.S- EN REORGANIZACION"/>
    <s v="NIT"/>
    <s v="899999061"/>
    <x v="71"/>
  </r>
  <r>
    <x v="28"/>
    <s v="RETENCION ICA COMERCIAL SERVICIOS TRANSPORTE PUBLICACIÓN DE REVISTAS, LIBROS Y PERIÓDICOS RADIODIFUSIÓN Y PROGRAMACIÓN DE TELEVISIÓN"/>
    <n v="401534923"/>
    <n v="51301"/>
    <x v="1049"/>
    <n v="12391645"/>
    <s v="0,414%"/>
    <s v="13-01-01-DT"/>
    <s v="41-04-00"/>
    <s v="401534923"/>
    <s v="2040023"/>
    <s v="NIT"/>
    <s v="901668416"/>
    <s v="CONSORCIO TRANSPORTES CCE 2"/>
    <s v="NIT"/>
    <s v="899999061"/>
    <x v="71"/>
  </r>
  <r>
    <x v="28"/>
    <s v="RETENCION ICA COMERCIAL SERVICIOS TRANSPORTE PUBLICACIÓN DE REVISTAS, LIBROS Y PERIÓDICOS RADIODIFUSIÓN Y PROGRAMACIÓN DE TELEVISIÓN"/>
    <n v="401542123"/>
    <n v="104075"/>
    <x v="1050"/>
    <n v="25139000"/>
    <s v="0,414%"/>
    <s v="13-01-01-DT"/>
    <s v="41-04-00"/>
    <s v="401542123"/>
    <s v="2039623"/>
    <s v="NIT"/>
    <s v="900470772"/>
    <s v="TRANSPORTES CSC S.A.S- EN REORGANIZACION"/>
    <s v="NIT"/>
    <s v="899999061"/>
    <x v="71"/>
  </r>
  <r>
    <x v="28"/>
    <s v="RETENCION ICA COMERCIAL SERVICIOS TRANSPORTE PUBLICACIÓN DE REVISTAS, LIBROS Y PERIÓDICOS RADIODIFUSIÓN Y PROGRAMACIÓN DE TELEVISIÓN"/>
    <n v="401548323"/>
    <n v="221144"/>
    <x v="1051"/>
    <n v="53416478"/>
    <s v="0,414%"/>
    <s v="13-01-01-DT"/>
    <s v="41-04-00"/>
    <s v="401548323"/>
    <s v="2039923"/>
    <s v="NIT"/>
    <s v="901668416"/>
    <s v="CONSORCIO TRANSPORTES CCE 2"/>
    <s v="NIT"/>
    <s v="899999061"/>
    <x v="71"/>
  </r>
  <r>
    <x v="28"/>
    <s v="RETENCION ICA COMERCIAL SERVICIOS TRANSPORTE PUBLICACIÓN DE REVISTAS, LIBROS Y PERIÓDICOS RADIODIFUSIÓN Y PROGRAMACIÓN DE TELEVISIÓN"/>
    <n v="401506323"/>
    <n v="173245"/>
    <x v="1052"/>
    <n v="41846717"/>
    <s v="0,414%"/>
    <s v="13-01-01-DT"/>
    <s v="41-04-00"/>
    <s v="401506323"/>
    <s v="2039723"/>
    <s v="NIT"/>
    <s v="900470772"/>
    <s v="TRANSPORTES CSC S.A.S- EN REORGANIZACION"/>
    <s v="NIT"/>
    <s v="899999061"/>
    <x v="71"/>
  </r>
  <r>
    <x v="28"/>
    <s v="RETENCION ICA COMERCIAL SERVICIOS TRANSPORTE PUBLICACIÓN DE REVISTAS, LIBROS Y PERIÓDICOS RADIODIFUSIÓN Y PROGRAMACIÓN DE TELEVISIÓN"/>
    <n v="401515123"/>
    <n v="95750"/>
    <x v="1053"/>
    <n v="23128000"/>
    <s v="0,414%"/>
    <s v="13-01-01-DT"/>
    <s v="41-04-00"/>
    <s v="401515123"/>
    <s v="2031123"/>
    <s v="NIT"/>
    <s v="900470772"/>
    <s v="TRANSPORTES CSC S.A.S- EN REORGANIZACION"/>
    <s v="NIT"/>
    <s v="899999061"/>
    <x v="71"/>
  </r>
  <r>
    <x v="24"/>
    <s v="RETENCION ICA COMERCIAL SERVICIOS DEMÁS ACTIVIDADES DE SERVICIOS"/>
    <n v="400622423"/>
    <n v="43138"/>
    <x v="805"/>
    <n v="5631540"/>
    <s v="0,766%"/>
    <s v="13-01-01-DT"/>
    <s v="41-04-00"/>
    <s v="400622423"/>
    <s v="2018823"/>
    <s v="Cédula de Ciudadanía"/>
    <s v="1121901408"/>
    <s v="LUIS ROZO VILLAMIZAR"/>
    <s v="NIT"/>
    <s v="899999061"/>
    <x v="71"/>
  </r>
  <r>
    <x v="24"/>
    <s v="RETENCION ICA COMERCIAL SERVICIOS DEMÁS ACTIVIDADES DE SERVICIOS"/>
    <n v="401672323"/>
    <n v="54365"/>
    <x v="983"/>
    <n v="7097300"/>
    <s v="0,766%"/>
    <s v="13-01-01-DT"/>
    <s v="41-04-00"/>
    <s v="401672323"/>
    <s v="2031223"/>
    <s v="Cédula de Ciudadanía"/>
    <s v="1062307386"/>
    <s v="DIANA SANCHEZ GARCIA"/>
    <s v="NIT"/>
    <s v="899999061"/>
    <x v="71"/>
  </r>
  <r>
    <x v="24"/>
    <s v="RETENCION ICA COMERCIAL SERVICIOS DEMÁS ACTIVIDADES DE SERVICIOS"/>
    <n v="401601423"/>
    <n v="39052"/>
    <x v="1054"/>
    <n v="4042650"/>
    <s v="0,966%"/>
    <s v="13-01-01-DT"/>
    <s v="41-04-00"/>
    <s v="401601423"/>
    <s v="2042523"/>
    <s v="Cédula de Ciudadanía"/>
    <s v="87215969"/>
    <s v="WILLIAM BURBANO HUALPA"/>
    <s v="NIT"/>
    <s v="899999061"/>
    <x v="71"/>
  </r>
  <r>
    <x v="24"/>
    <s v="RETENCION ICA COMERCIAL SERVICIOS DEMÁS ACTIVIDADES DE SERVICIOS"/>
    <n v="401689823"/>
    <n v="24540"/>
    <x v="1055"/>
    <n v="2833716"/>
    <s v="0,866%"/>
    <s v="13-01-01-DT"/>
    <s v="41-04-00"/>
    <s v="401689823"/>
    <s v="2041723"/>
    <s v="Cédula de Ciudadanía"/>
    <s v="1077469049"/>
    <s v="LINA GARCES SALAS"/>
    <s v="NIT"/>
    <s v="899999061"/>
    <x v="71"/>
  </r>
  <r>
    <x v="24"/>
    <s v="RETENCION ICA COMERCIAL SERVICIOS DEMÁS ACTIVIDADES DE SERVICIOS"/>
    <n v="401599823"/>
    <n v="34476"/>
    <x v="1056"/>
    <n v="4500840"/>
    <s v="0,766%"/>
    <s v="13-01-01-DT"/>
    <s v="41-04-00"/>
    <s v="401599823"/>
    <s v="2034123"/>
    <s v="Cédula de Ciudadanía"/>
    <s v="1136885761"/>
    <s v="KELVIN POLO AVENDAÑO"/>
    <s v="NIT"/>
    <s v="899999061"/>
    <x v="71"/>
  </r>
  <r>
    <x v="24"/>
    <s v="RETENCION ICA COMERCIAL SERVICIOS DEMÁS ACTIVIDADES DE SERVICIOS"/>
    <n v="401674923"/>
    <n v="21790"/>
    <x v="1057"/>
    <n v="2844675"/>
    <s v="0,766%"/>
    <s v="13-01-01-DT"/>
    <s v="41-04-00"/>
    <s v="401674923"/>
    <s v="2039423"/>
    <s v="Cédula de Ciudadanía"/>
    <s v="1077451633"/>
    <s v="LIDIS JARAMILLO MARTINEZ"/>
    <s v="NIT"/>
    <s v="899999061"/>
    <x v="71"/>
  </r>
  <r>
    <x v="24"/>
    <s v="RETENCION ICA COMERCIAL SERVICIOS DEMÁS ACTIVIDADES DE SERVICIOS"/>
    <n v="401674723"/>
    <n v="32838"/>
    <x v="448"/>
    <n v="4287000"/>
    <s v="0,766%"/>
    <s v="13-01-01-DT"/>
    <s v="41-04-00"/>
    <s v="401674723"/>
    <s v="2039223"/>
    <s v="Cédula de Ciudadanía"/>
    <s v="1098726428"/>
    <s v="MARILYN ANTIVAR GRANADOS"/>
    <s v="NIT"/>
    <s v="899999061"/>
    <x v="71"/>
  </r>
  <r>
    <x v="24"/>
    <s v="RETENCION ICA COMERCIAL SERVICIOS DEMÁS ACTIVIDADES DE SERVICIOS"/>
    <n v="401600123"/>
    <n v="33501"/>
    <x v="435"/>
    <n v="4373460"/>
    <s v="0,766%"/>
    <s v="13-01-01-DT"/>
    <s v="41-04-00"/>
    <s v="401600123"/>
    <s v="2034323"/>
    <s v="Cédula de Ciudadanía"/>
    <s v="1015995276"/>
    <s v="LUZ ALVAREZ RODRIGUEZ"/>
    <s v="NIT"/>
    <s v="899999061"/>
    <x v="71"/>
  </r>
  <r>
    <x v="24"/>
    <s v="RETENCION ICA COMERCIAL SERVICIOS DEMÁS ACTIVIDADES DE SERVICIOS"/>
    <n v="401673823"/>
    <n v="76819"/>
    <x v="1058"/>
    <n v="8870580"/>
    <s v="0,866%"/>
    <s v="13-01-01-DT"/>
    <s v="41-04-00"/>
    <s v="401673823"/>
    <s v="2037223"/>
    <s v="Cédula de Ciudadanía"/>
    <s v="65785153"/>
    <s v="MARIA RIVERA GONZALEZ"/>
    <s v="NIT"/>
    <s v="899999061"/>
    <x v="71"/>
  </r>
  <r>
    <x v="24"/>
    <s v="RETENCION ICA COMERCIAL SERVICIOS DEMÁS ACTIVIDADES DE SERVICIOS"/>
    <n v="401600323"/>
    <n v="30563"/>
    <x v="1059"/>
    <n v="3990000"/>
    <s v="0,766%"/>
    <s v="13-01-01-DT"/>
    <s v="41-04-00"/>
    <s v="401600323"/>
    <s v="2034723"/>
    <s v="Cédula de Ciudadanía"/>
    <s v="79902715"/>
    <s v="HECTOR HUERTAS GUERRA"/>
    <s v="NIT"/>
    <s v="899999061"/>
    <x v="71"/>
  </r>
  <r>
    <x v="24"/>
    <s v="RETENCION ICA COMERCIAL SERVICIOS DEMÁS ACTIVIDADES DE SERVICIOS"/>
    <n v="400626523"/>
    <n v="47668"/>
    <x v="1060"/>
    <n v="5504429"/>
    <s v="0,866%"/>
    <s v="13-01-01-DT"/>
    <s v="41-04-00"/>
    <s v="400626523"/>
    <s v="2033023"/>
    <s v="Cédula de Ciudadanía"/>
    <s v="1019093490"/>
    <s v="JOHAN LEGUIZAMON TORRES"/>
    <s v="NIT"/>
    <s v="899999061"/>
    <x v="71"/>
  </r>
  <r>
    <x v="24"/>
    <s v="RETENCION ICA COMERCIAL SERVICIOS DEMÁS ACTIVIDADES DE SERVICIOS"/>
    <n v="401673623"/>
    <n v="32844"/>
    <x v="893"/>
    <n v="4287720"/>
    <s v="0,766%"/>
    <s v="13-01-01-DT"/>
    <s v="41-04-00"/>
    <s v="401673623"/>
    <s v="2036723"/>
    <s v="Cédula de Ciudadanía"/>
    <s v="1018459530"/>
    <s v="DANIEL RINCON BAEZ"/>
    <s v="NIT"/>
    <s v="899999061"/>
    <x v="71"/>
  </r>
  <r>
    <x v="24"/>
    <s v="RETENCION ICA COMERCIAL SERVICIOS DEMÁS ACTIVIDADES DE SERVICIOS"/>
    <n v="401599423"/>
    <n v="54557"/>
    <x v="424"/>
    <n v="7122270"/>
    <s v="0,766%"/>
    <s v="13-01-01-DT"/>
    <s v="41-04-00"/>
    <s v="401599423"/>
    <s v="2033323"/>
    <s v="Cédula de Ciudadanía"/>
    <s v="80220523"/>
    <s v="JULIO RODRIGUEZ RODRIGUEZ"/>
    <s v="NIT"/>
    <s v="899999061"/>
    <x v="71"/>
  </r>
  <r>
    <x v="24"/>
    <s v="RETENCION ICA COMERCIAL SERVICIOS DEMÁS ACTIVIDADES DE SERVICIOS"/>
    <n v="401599623"/>
    <n v="74437"/>
    <x v="776"/>
    <n v="9717580"/>
    <s v="0,766%"/>
    <s v="13-01-01-DT"/>
    <s v="41-04-00"/>
    <s v="401599623"/>
    <s v="2033723"/>
    <s v="Cédula de Ciudadanía"/>
    <s v="79808603"/>
    <s v="JOHN GIRALDO LIZCANO"/>
    <s v="NIT"/>
    <s v="899999061"/>
    <x v="71"/>
  </r>
  <r>
    <x v="24"/>
    <s v="RETENCION ICA COMERCIAL SERVICIOS DEMÁS ACTIVIDADES DE SERVICIOS"/>
    <n v="401675123"/>
    <n v="48336"/>
    <x v="869"/>
    <n v="6310170"/>
    <s v="0,766%"/>
    <s v="13-01-01-DT"/>
    <s v="41-04-00"/>
    <s v="401675123"/>
    <s v="2042323"/>
    <s v="Cédula de Ciudadanía"/>
    <s v="35602315"/>
    <s v="PATRICIA IBARGUEN MATURANA"/>
    <s v="NIT"/>
    <s v="899999061"/>
    <x v="71"/>
  </r>
  <r>
    <x v="24"/>
    <s v="RETENCION ICA COMERCIAL SERVICIOS DEMÁS ACTIVIDADES DE SERVICIOS"/>
    <n v="401673723"/>
    <n v="43468"/>
    <x v="1061"/>
    <n v="5674680"/>
    <s v="0,766%"/>
    <s v="13-01-01-DT"/>
    <s v="41-04-00"/>
    <s v="401673723"/>
    <s v="2037123"/>
    <s v="Cédula de Ciudadanía"/>
    <s v="19640561"/>
    <s v="CARLOS PEREZ VIZCAINO"/>
    <s v="NIT"/>
    <s v="899999061"/>
    <x v="71"/>
  </r>
  <r>
    <x v="24"/>
    <s v="RETENCION ICA COMERCIAL SERVICIOS DEMÁS ACTIVIDADES DE SERVICIOS"/>
    <n v="401568823"/>
    <n v="41419"/>
    <x v="306"/>
    <n v="4287720"/>
    <s v="0,966%"/>
    <s v="13-01-01-DT"/>
    <s v="41-04-00"/>
    <s v="401568823"/>
    <s v="2041923"/>
    <s v="Cédula de Ciudadanía"/>
    <s v="30294082"/>
    <s v="ELSA POSADA RODRIGUEZ"/>
    <s v="NIT"/>
    <s v="899999061"/>
    <x v="71"/>
  </r>
  <r>
    <x v="24"/>
    <s v="RETENCION ICA COMERCIAL SERVICIOS DEMÁS ACTIVIDADES DE SERVICIOS"/>
    <n v="401674823"/>
    <n v="32892"/>
    <x v="1062"/>
    <n v="4293950"/>
    <s v="0,766%"/>
    <s v="13-01-01-DT"/>
    <s v="41-04-00"/>
    <s v="401674823"/>
    <s v="2039323"/>
    <s v="Cédula de Ciudadanía"/>
    <s v="12020686"/>
    <s v="JOHN CANTILLO RAMIREZ"/>
    <s v="NIT"/>
    <s v="899999061"/>
    <x v="71"/>
  </r>
  <r>
    <x v="24"/>
    <s v="RETENCION ICA COMERCIAL SERVICIOS DEMÁS ACTIVIDADES DE SERVICIOS"/>
    <n v="401674523"/>
    <n v="23112"/>
    <x v="307"/>
    <n v="3017210"/>
    <s v="0,766%"/>
    <s v="13-01-01-DT"/>
    <s v="41-04-00"/>
    <s v="401674523"/>
    <s v="2039023"/>
    <s v="Cédula de Ciudadanía"/>
    <s v="1012456646"/>
    <s v="ANDREY BOTERO ARISTIZABAL"/>
    <s v="NIT"/>
    <s v="899999061"/>
    <x v="71"/>
  </r>
  <r>
    <x v="24"/>
    <s v="RETENCION ICA COMERCIAL SERVICIOS DEMÁS ACTIVIDADES DE SERVICIOS"/>
    <n v="401672823"/>
    <n v="67986"/>
    <x v="1063"/>
    <n v="8875470"/>
    <s v="0,766%"/>
    <s v="13-01-01-DT"/>
    <s v="41-04-00"/>
    <s v="401672823"/>
    <s v="2033223"/>
    <s v="Cédula de Ciudadanía"/>
    <s v="52580028"/>
    <s v="HELIA NIÑO MORENO"/>
    <s v="NIT"/>
    <s v="899999061"/>
    <x v="71"/>
  </r>
  <r>
    <x v="24"/>
    <s v="RETENCION ICA COMERCIAL SERVICIOS DEMÁS ACTIVIDADES DE SERVICIOS"/>
    <n v="401674123"/>
    <n v="73089"/>
    <x v="1064"/>
    <n v="7566150"/>
    <s v="0,966%"/>
    <s v="13-01-01-DT"/>
    <s v="41-04-00"/>
    <s v="401674123"/>
    <s v="2038623"/>
    <s v="Cédula de Ciudadanía"/>
    <s v="1054708589"/>
    <s v="SONIA VELANDIA PORRAS"/>
    <s v="NIT"/>
    <s v="899999061"/>
    <x v="71"/>
  </r>
  <r>
    <x v="24"/>
    <s v="RETENCION ICA COMERCIAL SERVICIOS DEMÁS ACTIVIDADES DE SERVICIOS"/>
    <n v="401599523"/>
    <n v="48690"/>
    <x v="745"/>
    <n v="6356340"/>
    <s v="0,766%"/>
    <s v="13-01-01-DT"/>
    <s v="41-04-00"/>
    <s v="401599523"/>
    <s v="2033623"/>
    <s v="Cédula de Ciudadanía"/>
    <s v="40045395"/>
    <s v="ANDREA GALINDO FONSEC A"/>
    <s v="NIT"/>
    <s v="899999061"/>
    <x v="71"/>
  </r>
  <r>
    <x v="24"/>
    <s v="RETENCION ICA COMERCIAL SERVICIOS DEMÁS ACTIVIDADES DE SERVICIOS"/>
    <n v="401674023"/>
    <n v="13827"/>
    <x v="1065"/>
    <n v="1596707"/>
    <s v="0,866%"/>
    <s v="13-01-01-DT"/>
    <s v="41-04-00"/>
    <s v="401674023"/>
    <s v="2037423"/>
    <s v="Cédula de Ciudadanía"/>
    <s v="1098755733"/>
    <s v="DANIELA ANTELIZ GOMEZ"/>
    <s v="NIT"/>
    <s v="899999061"/>
    <x v="71"/>
  </r>
  <r>
    <x v="24"/>
    <s v="RETENCION ICA COMERCIAL SERVICIOS DEMÁS ACTIVIDADES DE SERVICIOS"/>
    <n v="401600523"/>
    <n v="34232"/>
    <x v="92"/>
    <n v="4468950"/>
    <s v="0,766%"/>
    <s v="13-01-01-DT"/>
    <s v="41-04-00"/>
    <s v="401600523"/>
    <s v="2035223"/>
    <s v="Cédula de Ciudadanía"/>
    <s v="1010189267"/>
    <s v="SANDRA PABON RINCON"/>
    <s v="NIT"/>
    <s v="899999061"/>
    <x v="71"/>
  </r>
  <r>
    <x v="24"/>
    <s v="RETENCION ICA COMERCIAL SERVICIOS DEMÁS ACTIVIDADES DE SERVICIOS"/>
    <n v="401417223"/>
    <n v="54557"/>
    <x v="424"/>
    <n v="7122270"/>
    <s v="0,766%"/>
    <s v="13-01-01-DT"/>
    <s v="41-04-00"/>
    <s v="401417223"/>
    <s v="1968823"/>
    <s v="Cédula de Ciudadanía"/>
    <s v="80173633"/>
    <s v="JUAN BONILLA JIMENEZ"/>
    <s v="NIT"/>
    <s v="899999061"/>
    <x v="71"/>
  </r>
  <r>
    <x v="24"/>
    <s v="RETENCION ICA COMERCIAL SERVICIOS DEMÁS ACTIVIDADES DE SERVICIOS"/>
    <n v="400631923"/>
    <n v="28931"/>
    <x v="819"/>
    <n v="2994940"/>
    <s v="0,966%"/>
    <s v="13-01-01-DT"/>
    <s v="41-04-00"/>
    <s v="400631923"/>
    <s v="2040623"/>
    <s v="Cédula de Ciudadanía"/>
    <s v="52809297"/>
    <s v="EVELYN PACHECO GARCIA"/>
    <s v="NIT"/>
    <s v="899999061"/>
    <x v="71"/>
  </r>
  <r>
    <x v="24"/>
    <s v="RETENCION ICA COMERCIAL SERVICIOS DEMÁS ACTIVIDADES DE SERVICIOS"/>
    <n v="401295923"/>
    <n v="54878"/>
    <x v="1066"/>
    <n v="7164180"/>
    <s v="0,766%"/>
    <s v="13-01-01-DT"/>
    <s v="41-04-00"/>
    <s v="401295923"/>
    <s v="2018723"/>
    <s v="Cédula de Ciudadanía"/>
    <s v="1010204164"/>
    <s v="SEBASTIAN RODRIGUEZ"/>
    <s v="NIT"/>
    <s v="899999061"/>
    <x v="71"/>
  </r>
  <r>
    <x v="24"/>
    <s v="RETENCION ICA COMERCIAL SERVICIOS DEMÁS ACTIVIDADES DE SERVICIOS"/>
    <n v="401600423"/>
    <n v="42681"/>
    <x v="847"/>
    <n v="5571870"/>
    <s v="0,766%"/>
    <s v="13-01-01-DT"/>
    <s v="41-04-00"/>
    <s v="401600423"/>
    <s v="2034923"/>
    <s v="Cédula de Ciudadanía"/>
    <s v="14105213"/>
    <s v="RICHAR CAYCEDO RIVERA"/>
    <s v="NIT"/>
    <s v="899999061"/>
    <x v="71"/>
  </r>
  <r>
    <x v="24"/>
    <s v="RETENCION ICA COMERCIAL SERVICIOS DEMÁS ACTIVIDADES DE SERVICIOS"/>
    <n v="401674323"/>
    <n v="30907"/>
    <x v="1067"/>
    <n v="4034820"/>
    <s v="0,766%"/>
    <s v="13-01-01-DT"/>
    <s v="41-04-00"/>
    <s v="401674323"/>
    <s v="2038823"/>
    <s v="Cédula de Ciudadanía"/>
    <s v="1020801857"/>
    <s v="JUAN GONZALEZ VARGAS"/>
    <s v="NIT"/>
    <s v="899999061"/>
    <x v="71"/>
  </r>
  <r>
    <x v="24"/>
    <s v="RETENCION ICA COMERCIAL SERVICIOS DEMÁS ACTIVIDADES DE SERVICIOS"/>
    <n v="401601223"/>
    <n v="68740"/>
    <x v="1068"/>
    <n v="8973870"/>
    <s v="0,766%"/>
    <s v="13-01-01-DT"/>
    <s v="41-04-00"/>
    <s v="401601223"/>
    <s v="2038223"/>
    <s v="Cédula de Ciudadanía"/>
    <s v="1130622451"/>
    <s v="MARIA HERRERA IRURITA"/>
    <s v="NIT"/>
    <s v="899999061"/>
    <x v="71"/>
  </r>
  <r>
    <x v="24"/>
    <s v="RETENCION ICA COMERCIAL SERVICIOS DEMÁS ACTIVIDADES DE SERVICIOS"/>
    <n v="401600823"/>
    <n v="50156"/>
    <x v="303"/>
    <n v="6547830"/>
    <s v="0,766%"/>
    <s v="13-01-01-DT"/>
    <s v="41-04-00"/>
    <s v="401600823"/>
    <s v="2037823"/>
    <s v="Cédula de Ciudadanía"/>
    <s v="53071020"/>
    <s v="ANDREA ROMERO ROMERO"/>
    <s v="NIT"/>
    <s v="899999061"/>
    <x v="71"/>
  </r>
  <r>
    <x v="24"/>
    <s v="RETENCION ICA COMERCIAL SERVICIOS DEMÁS ACTIVIDADES DE SERVICIOS"/>
    <n v="401673423"/>
    <n v="50156"/>
    <x v="303"/>
    <n v="6547830"/>
    <s v="0,766%"/>
    <s v="13-01-01-DT"/>
    <s v="41-04-00"/>
    <s v="401673423"/>
    <s v="2036423"/>
    <s v="Cédula de Ciudadanía"/>
    <s v="1026566169"/>
    <s v="DIANA CRUZADO BELLO"/>
    <s v="NIT"/>
    <s v="899999061"/>
    <x v="71"/>
  </r>
  <r>
    <x v="24"/>
    <s v="RETENCION ICA COMERCIAL SERVICIOS DEMÁS ACTIVIDADES DE SERVICIOS"/>
    <n v="401215523"/>
    <n v="54557"/>
    <x v="424"/>
    <n v="7122270"/>
    <s v="0,766%"/>
    <s v="13-01-01-DT"/>
    <s v="41-04-00"/>
    <s v="401215523"/>
    <s v="2018123"/>
    <s v="Cédula de Ciudadanía"/>
    <s v="39658269"/>
    <s v="RUTH MIRANDA"/>
    <s v="NIT"/>
    <s v="899999061"/>
    <x v="71"/>
  </r>
  <r>
    <x v="1"/>
    <s v="RETE-ICA-OTRAS CIUDADES-SERVICIOS"/>
    <n v="401675023"/>
    <n v="3418"/>
    <x v="1069"/>
    <n v="1708916"/>
    <s v="0,200%"/>
    <s v="13-01-01-DT"/>
    <s v="41-04-00"/>
    <s v="401675023"/>
    <s v="2039523"/>
    <s v="Cédula de Ciudadanía"/>
    <s v="9865738"/>
    <s v="ELKIN GUTIERREZ HOYOS"/>
    <s v="NIT"/>
    <s v="891480030"/>
    <x v="60"/>
  </r>
  <r>
    <x v="1"/>
    <s v="RETE-ICA-OTRAS CIUDADES-SERVICIOS"/>
    <n v="401601323"/>
    <n v="21639"/>
    <x v="1070"/>
    <n v="3091220"/>
    <s v="0,700%"/>
    <s v="13-01-01-DT"/>
    <s v="41-04-00"/>
    <s v="401601323"/>
    <s v="2038323"/>
    <s v="Cédula de Ciudadanía"/>
    <s v="1060359594"/>
    <s v="JULIET CARABALI GUAZA"/>
    <s v="NIT"/>
    <s v="891500269"/>
    <x v="53"/>
  </r>
  <r>
    <x v="1"/>
    <s v="RETE-ICA-OTRAS CIUDADES-SERVICIOS"/>
    <n v="402472723"/>
    <n v="48832"/>
    <x v="1071"/>
    <n v="5425741"/>
    <s v="0,900%"/>
    <s v="13-01-01-DT"/>
    <s v="41-04-00"/>
    <s v="402472723"/>
    <s v="2067223"/>
    <s v="NIT"/>
    <s v="811029545"/>
    <s v="CONSTRUTEC S.A.S"/>
    <s v="NIT"/>
    <s v="891480030"/>
    <x v="60"/>
  </r>
  <r>
    <x v="1"/>
    <s v="RETE-ICA-OTRAS CIUDADES-SERVICIOS"/>
    <n v="401672923"/>
    <n v="13096"/>
    <x v="1072"/>
    <n v="4365310"/>
    <s v="0,300%"/>
    <s v="13-01-01-DT"/>
    <s v="41-04-00"/>
    <s v="401672923"/>
    <s v="2035423"/>
    <s v="Cédula de Ciudadanía"/>
    <s v="63252824"/>
    <s v="CLAUDIA BEJARANO"/>
    <s v="NIT"/>
    <s v="890201222"/>
    <x v="31"/>
  </r>
  <r>
    <x v="1"/>
    <s v="RETE-ICA-OTRAS CIUDADES-SERVICIOS"/>
    <n v="401230023"/>
    <n v="30014"/>
    <x v="486"/>
    <n v="4287720"/>
    <s v="0,700%"/>
    <s v="13-01-01-DT"/>
    <s v="41-04-00"/>
    <s v="401230023"/>
    <s v="2030323"/>
    <s v="Cédula de Ciudadanía"/>
    <s v="34547381"/>
    <s v="DORIS LIMA OJEDA"/>
    <s v="NIT"/>
    <s v="891500269"/>
    <x v="53"/>
  </r>
  <r>
    <x v="1"/>
    <s v="RETE-ICA-OTRAS CIUDADES-SERVICIOS"/>
    <n v="401673923"/>
    <n v="18949"/>
    <x v="1073"/>
    <n v="3158130"/>
    <s v="0,600%"/>
    <s v="13-01-01-DT"/>
    <s v="41-04-00"/>
    <s v="401673923"/>
    <s v="2037323"/>
    <s v="Cédula de Ciudadanía"/>
    <s v="1002836886"/>
    <s v="KAROL ANGULO IBARRA"/>
    <s v="NIT"/>
    <s v="891502194"/>
    <x v="51"/>
  </r>
  <r>
    <x v="1"/>
    <s v="RETE-ICA-OTRAS CIUDADES-SERVICIOS"/>
    <n v="401280823"/>
    <n v="32697"/>
    <x v="1074"/>
    <n v="3269680"/>
    <s v="1,000%"/>
    <s v="13-01-01-DT"/>
    <s v="41-04-00"/>
    <s v="401280823"/>
    <s v="2018923"/>
    <s v="Cédula de Ciudadanía"/>
    <s v="1090433263"/>
    <s v="MILEYNI RAMIREZ GUEVARA"/>
    <s v="NIT"/>
    <s v="890501434"/>
    <x v="76"/>
  </r>
  <r>
    <x v="1"/>
    <s v="RETE-ICA-OTRAS CIUDADES-SERVICIOS"/>
    <n v="401566323"/>
    <n v="8863"/>
    <x v="1075"/>
    <n v="886268"/>
    <s v="1,000%"/>
    <s v="13-01-01-DT"/>
    <s v="41-04-00"/>
    <s v="401566323"/>
    <s v="2041623"/>
    <s v="Cédula de Ciudadanía"/>
    <s v="1111768098"/>
    <s v="DIANA CORAL CORREA"/>
    <s v="NIT"/>
    <s v="890399045"/>
    <x v="69"/>
  </r>
  <r>
    <x v="1"/>
    <s v="RETE-ICA-OTRAS CIUDADES-SERVICIOS"/>
    <n v="401672723"/>
    <n v="34232"/>
    <x v="92"/>
    <n v="3423230"/>
    <s v="1,000%"/>
    <s v="13-01-01-DT"/>
    <s v="41-04-00"/>
    <s v="401672723"/>
    <s v="2032623"/>
    <s v="Cédula de Ciudadanía"/>
    <s v="1116811201"/>
    <s v="JULIETA MAYORGA ACUÑA"/>
    <s v="NIT"/>
    <s v="834000552"/>
    <x v="30"/>
  </r>
  <r>
    <x v="1"/>
    <s v="RETE-ICA-OTRAS CIUDADES-SERVICIOS"/>
    <n v="402501423"/>
    <n v="110286"/>
    <x v="1076"/>
    <n v="11028562"/>
    <s v="1,000%"/>
    <s v="13-01-01-DT"/>
    <s v="41-04-00"/>
    <s v="402501423"/>
    <s v="2069123"/>
    <s v="Cédula de Ciudadanía"/>
    <s v="22384701"/>
    <s v="ELIZABETH RENJIFO SAAVEDRA"/>
    <s v="NIT"/>
    <s v="890102018"/>
    <x v="58"/>
  </r>
  <r>
    <x v="1"/>
    <s v="RETE-ICA-OTRAS CIUDADES-SERVICIOS"/>
    <n v="401600723"/>
    <n v="23037"/>
    <x v="1077"/>
    <n v="4607400"/>
    <s v="0,500%"/>
    <s v="13-01-01-DT"/>
    <s v="41-04-00"/>
    <s v="401600723"/>
    <s v="2037623"/>
    <s v="Cédula de Ciudadanía"/>
    <s v="1053770797"/>
    <s v="MARIA UMAÑA MONJE"/>
    <s v="NIT"/>
    <s v="800095728"/>
    <x v="2"/>
  </r>
  <r>
    <x v="1"/>
    <s v="RETE-ICA-OTRAS CIUDADES-SERVICIOS"/>
    <n v="401672523"/>
    <n v="9854"/>
    <x v="480"/>
    <n v="4927110"/>
    <s v="0,200%"/>
    <s v="13-01-01-DT"/>
    <s v="41-04-00"/>
    <s v="401672523"/>
    <s v="2031823"/>
    <s v="Cédula de Ciudadanía"/>
    <s v="34328343"/>
    <s v="LADY MAZABUEL ORDOÑEZ"/>
    <s v="NIT"/>
    <s v="891580006"/>
    <x v="70"/>
  </r>
  <r>
    <x v="1"/>
    <s v="RETE-ICA-OTRAS CIUDADES-SERVICIOS"/>
    <n v="401673223"/>
    <n v="6352"/>
    <x v="1078"/>
    <n v="2117440"/>
    <s v="0,300%"/>
    <s v="13-01-01-DT"/>
    <s v="41-04-00"/>
    <s v="401673223"/>
    <s v="2035823"/>
    <s v="Cédula de Ciudadanía"/>
    <s v="1095817300"/>
    <s v="PAOLA MARTINEZ MORENO"/>
    <s v="NIT"/>
    <s v="890201222"/>
    <x v="31"/>
  </r>
  <r>
    <x v="1"/>
    <s v="RETE-ICA-OTRAS CIUDADES-SERVICIOS"/>
    <n v="401673023"/>
    <n v="6352"/>
    <x v="1078"/>
    <n v="2117440"/>
    <s v="0,300%"/>
    <s v="13-01-01-DT"/>
    <s v="41-04-00"/>
    <s v="401673023"/>
    <s v="2035623"/>
    <s v="Cédula de Ciudadanía"/>
    <s v="1098760226"/>
    <s v="JENNY DELGADO PAREDES"/>
    <s v="NIT"/>
    <s v="890201222"/>
    <x v="31"/>
  </r>
  <r>
    <x v="1"/>
    <s v="RETE-ICA-OTRAS CIUDADES-SERVICIOS"/>
    <n v="401599323"/>
    <n v="13096"/>
    <x v="1072"/>
    <n v="4365310"/>
    <s v="0,300%"/>
    <s v="13-01-01-DT"/>
    <s v="41-04-00"/>
    <s v="401599323"/>
    <s v="2032223"/>
    <s v="Cédula de Ciudadanía"/>
    <s v="63553127"/>
    <s v="NAYIBE PEDRAZA CESPEDES"/>
    <s v="NIT"/>
    <s v="890201222"/>
    <x v="31"/>
  </r>
  <r>
    <x v="1"/>
    <s v="RETE-ICA-OTRAS CIUDADES-SERVICIOS"/>
    <n v="401368423"/>
    <n v="7598"/>
    <x v="329"/>
    <n v="3798820"/>
    <s v="0,200%"/>
    <s v="13-01-01-DT"/>
    <s v="41-04-00"/>
    <s v="401368423"/>
    <s v="2030623"/>
    <s v="Cédula de Ciudadanía"/>
    <s v="34603953"/>
    <s v="SANDRA PEÑA VILLEGAS"/>
    <s v="NIT"/>
    <s v="891580006"/>
    <x v="70"/>
  </r>
  <r>
    <x v="1"/>
    <s v="RETE-ICA-OTRAS CIUDADES-SERVICIOS"/>
    <n v="401245923"/>
    <n v="6827"/>
    <x v="328"/>
    <n v="3413610"/>
    <s v="0,200%"/>
    <s v="13-01-01-DT"/>
    <s v="41-04-00"/>
    <s v="401245923"/>
    <s v="2018423"/>
    <s v="Cédula de Ciudadanía"/>
    <s v="1060990740"/>
    <s v="ANGIE PINO NARVAEZ"/>
    <s v="NIT"/>
    <s v="891580006"/>
    <x v="70"/>
  </r>
  <r>
    <x v="1"/>
    <s v="RETE-ICA-OTRAS CIUDADES-SERVICIOS"/>
    <n v="401263223"/>
    <n v="7598"/>
    <x v="329"/>
    <n v="3798820"/>
    <s v="0,200%"/>
    <s v="13-01-01-DT"/>
    <s v="41-04-00"/>
    <s v="401263223"/>
    <s v="2030423"/>
    <s v="Cédula de Ciudadanía"/>
    <s v="25278322"/>
    <s v="VICTORIA URRUTIA ESPINOSA"/>
    <s v="NIT"/>
    <s v="891580006"/>
    <x v="70"/>
  </r>
  <r>
    <x v="1"/>
    <s v="RETE-ICA-OTRAS CIUDADES-SERVICIOS"/>
    <n v="401556423"/>
    <n v="7598"/>
    <x v="329"/>
    <n v="3798820"/>
    <s v="0,200%"/>
    <s v="13-01-01-DT"/>
    <s v="41-04-00"/>
    <s v="401556423"/>
    <s v="2041023"/>
    <s v="Cédula de Ciudadanía"/>
    <s v="1062279490"/>
    <s v="SULLY COLLAZOS TORRES"/>
    <s v="NIT"/>
    <s v="891580006"/>
    <x v="70"/>
  </r>
  <r>
    <x v="1"/>
    <s v="RETE-ICA-OTRAS CIUDADES-SERVICIOS"/>
    <n v="401688223"/>
    <n v="30014"/>
    <x v="486"/>
    <n v="4287720"/>
    <s v="0,700%"/>
    <s v="13-01-01-DT"/>
    <s v="41-04-00"/>
    <s v="401688223"/>
    <s v="2013523"/>
    <s v="Cédula de Ciudadanía"/>
    <s v="52147191"/>
    <s v="MARIA PELAEZ ROBLES"/>
    <s v="NIT"/>
    <s v="891780009"/>
    <x v="75"/>
  </r>
  <r>
    <x v="1"/>
    <s v="RETE-ICA-OTRAS CIUDADES-SERVICIOS"/>
    <n v="401601123"/>
    <n v="10549"/>
    <x v="989"/>
    <n v="2109810"/>
    <s v="0,500%"/>
    <s v="13-01-01-DT"/>
    <s v="41-04-00"/>
    <s v="401601123"/>
    <s v="2038023"/>
    <s v="Cédula de Ciudadanía"/>
    <s v="1085287361"/>
    <s v="LORENA PORTILLA CERON"/>
    <s v="NIT"/>
    <s v="891280000"/>
    <x v="66"/>
  </r>
  <r>
    <x v="2"/>
    <s v="RETENCION DE OTROS IMPUESTOS DISTRITALES Y MUNICIPALES"/>
    <n v="401673223"/>
    <n v="635"/>
    <x v="152"/>
    <n v="6352"/>
    <s v="9,997%"/>
    <s v="13-01-01-DT"/>
    <s v="41-04-00"/>
    <s v="401673223"/>
    <s v="2035823"/>
    <s v="Cédula de Ciudadanía"/>
    <s v="1095817300"/>
    <s v="PAOLA MARTINEZ MORENO"/>
    <s v="NIT"/>
    <s v="890201222"/>
    <x v="31"/>
  </r>
  <r>
    <x v="2"/>
    <s v="RETENCION DE OTROS IMPUESTOS DISTRITALES Y MUNICIPALES"/>
    <n v="401599323"/>
    <n v="1310"/>
    <x v="1079"/>
    <n v="13096"/>
    <s v="10,003%"/>
    <s v="13-01-01-DT"/>
    <s v="41-04-00"/>
    <s v="401599323"/>
    <s v="2032223"/>
    <s v="Cédula de Ciudadanía"/>
    <s v="63553127"/>
    <s v="NAYIBE PEDRAZA CESPEDES"/>
    <s v="NIT"/>
    <s v="890201222"/>
    <x v="31"/>
  </r>
  <r>
    <x v="2"/>
    <s v="RETENCION DE OTROS IMPUESTOS DISTRITALES Y MUNICIPALES"/>
    <n v="401673023"/>
    <n v="635"/>
    <x v="152"/>
    <n v="6352"/>
    <s v="9,997%"/>
    <s v="13-01-01-DT"/>
    <s v="41-04-00"/>
    <s v="401673023"/>
    <s v="2035623"/>
    <s v="Cédula de Ciudadanía"/>
    <s v="1098760226"/>
    <s v="JENNY DELGADO PAREDES"/>
    <s v="NIT"/>
    <s v="890201222"/>
    <x v="31"/>
  </r>
  <r>
    <x v="2"/>
    <s v="RETENCION DE OTROS IMPUESTOS DISTRITALES Y MUNICIPALES"/>
    <n v="401672923"/>
    <n v="1310"/>
    <x v="1079"/>
    <n v="13096"/>
    <s v="10,003%"/>
    <s v="13-01-01-DT"/>
    <s v="41-04-00"/>
    <s v="401672923"/>
    <s v="2035423"/>
    <s v="Cédula de Ciudadanía"/>
    <s v="63252824"/>
    <s v="CLAUDIA BEJARANO"/>
    <s v="NIT"/>
    <s v="890201222"/>
    <x v="31"/>
  </r>
  <r>
    <x v="16"/>
    <s v="PRO-UNIVERSIDAD DE LA AMAZONIA"/>
    <n v="401600723"/>
    <n v="69111"/>
    <x v="3"/>
    <n v="4607400"/>
    <s v="1,500%"/>
    <s v="13-01-01-DT"/>
    <s v="41-04-00"/>
    <s v="401600723"/>
    <s v="2037623"/>
    <s v="Cédula de Ciudadanía"/>
    <s v="1053770797"/>
    <s v="MARIA UMAÑA MONJE"/>
    <s v="NIT"/>
    <s v="800091594"/>
    <x v="27"/>
  </r>
  <r>
    <x v="22"/>
    <s v="RETEFUENTE - RENTAS DE TRABAJO"/>
    <n v="403336623"/>
    <n v="37168"/>
    <x v="627"/>
    <n v="4223655"/>
    <s v="0,880%"/>
    <s v="13-01-01-DT"/>
    <s v="41-04-00"/>
    <s v="403336623"/>
    <s v="2032323"/>
    <s v="Cédula de Ciudadanía"/>
    <s v="1030556405"/>
    <s v="DERLEY GARCIA CARDENAS"/>
    <s v="NIT"/>
    <s v="800197268"/>
    <x v="25"/>
  </r>
  <r>
    <x v="22"/>
    <s v="RETEFUENTE - RENTAS DE TRABAJO"/>
    <n v="403532623"/>
    <n v="350878"/>
    <x v="1080"/>
    <n v="5877356"/>
    <s v="5,970%"/>
    <s v="13-01-01-DT"/>
    <s v="41-04-00"/>
    <s v="403532623"/>
    <s v="2036623"/>
    <s v="Cédula de Ciudadanía"/>
    <s v="45546349"/>
    <s v="GREY MAZA OCHOA"/>
    <s v="NIT"/>
    <s v="800197268"/>
    <x v="25"/>
  </r>
  <r>
    <x v="22"/>
    <s v="RETEFUENTE - RENTAS DE TRABAJO"/>
    <n v="403532723"/>
    <n v="77668"/>
    <x v="342"/>
    <n v="4438170"/>
    <s v="1,750%"/>
    <s v="13-01-01-DT"/>
    <s v="41-04-00"/>
    <s v="403532723"/>
    <s v="2046923"/>
    <s v="Cédula de Ciudadanía"/>
    <s v="1014220522"/>
    <s v="HECTOR DIAZ RAMIREZ"/>
    <s v="NIT"/>
    <s v="800197268"/>
    <x v="25"/>
  </r>
  <r>
    <x v="22"/>
    <s v="RETEFUENTE - RENTAS DE TRABAJO"/>
    <n v="403812523"/>
    <n v="34081"/>
    <x v="1081"/>
    <n v="4207484"/>
    <s v="0,810%"/>
    <s v="13-01-01-DT"/>
    <s v="41-04-00"/>
    <s v="403812523"/>
    <s v="2065823"/>
    <s v="Cédula de Ciudadanía"/>
    <s v="1047401338"/>
    <s v="ELKIN MONTEMIRANDA PAJARO"/>
    <s v="NIT"/>
    <s v="800197268"/>
    <x v="25"/>
  </r>
  <r>
    <x v="22"/>
    <s v="RETEFUENTE - RENTAS DE TRABAJO"/>
    <n v="404313523"/>
    <n v="65148"/>
    <x v="374"/>
    <n v="4372335"/>
    <s v="1,490%"/>
    <s v="13-01-01-DT"/>
    <s v="41-04-00"/>
    <s v="404313523"/>
    <s v="2071723"/>
    <s v="Cédula de Ciudadanía"/>
    <s v="1105783439"/>
    <s v="MARIA CALDERON GARCIA"/>
    <s v="NIT"/>
    <s v="800197268"/>
    <x v="25"/>
  </r>
  <r>
    <x v="22"/>
    <s v="RETEFUENTE - RENTAS DE TRABAJO"/>
    <n v="404313623"/>
    <n v="59034"/>
    <x v="345"/>
    <n v="4340723"/>
    <s v="1,360%"/>
    <s v="13-01-01-DT"/>
    <s v="41-04-00"/>
    <s v="404313623"/>
    <s v="2072423"/>
    <s v="Cédula de Ciudadanía"/>
    <s v="1077473513"/>
    <s v="CRISTIAN CORDOBA GONZALEZ"/>
    <s v="NIT"/>
    <s v="800197268"/>
    <x v="25"/>
  </r>
  <r>
    <x v="22"/>
    <s v="RETEFUENTE - RENTAS DE TRABAJO"/>
    <n v="404312523"/>
    <n v="503690"/>
    <x v="1082"/>
    <n v="6644993"/>
    <s v="7,580%"/>
    <s v="13-01-01-DT"/>
    <s v="41-04-00"/>
    <s v="404312523"/>
    <s v="2069223"/>
    <s v="Cédula de Ciudadanía"/>
    <s v="11435973"/>
    <s v="CARLOS FERNANDEZ NIÑO"/>
    <s v="NIT"/>
    <s v="800197268"/>
    <x v="25"/>
  </r>
  <r>
    <x v="22"/>
    <s v="RETEFUENTE - RENTAS DE TRABAJO"/>
    <n v="403350623"/>
    <n v="552534"/>
    <x v="1083"/>
    <n v="6821403"/>
    <s v="8,100%"/>
    <s v="13-01-01-DT"/>
    <s v="41-04-00"/>
    <s v="403350623"/>
    <s v="2047523"/>
    <s v="Cédula de Ciudadanía"/>
    <s v="53121001"/>
    <s v="ANGELA GOMEZ RUIZ"/>
    <s v="NIT"/>
    <s v="800197268"/>
    <x v="25"/>
  </r>
  <r>
    <x v="22"/>
    <s v="RETEFUENTE - RENTAS DE TRABAJO"/>
    <n v="403548823"/>
    <n v="124053"/>
    <x v="1084"/>
    <n v="4681250"/>
    <s v="2,650%"/>
    <s v="13-01-01-DT"/>
    <s v="41-04-00"/>
    <s v="403548823"/>
    <s v="2047723"/>
    <s v="Cédula de Ciudadanía"/>
    <s v="1018451289"/>
    <s v="PAOLA PARRADO ERASO"/>
    <s v="NIT"/>
    <s v="800197268"/>
    <x v="25"/>
  </r>
  <r>
    <x v="22"/>
    <s v="RETEFUENTE - RENTAS DE TRABAJO"/>
    <n v="403533023"/>
    <n v="119244"/>
    <x v="1085"/>
    <n v="4657950"/>
    <s v="2,560%"/>
    <s v="13-01-01-DT"/>
    <s v="41-04-00"/>
    <s v="403533023"/>
    <s v="2072223"/>
    <s v="Cédula de Ciudadanía"/>
    <s v="80221878"/>
    <s v="LUIS LONDOÑO NAVARRO"/>
    <s v="NIT"/>
    <s v="800197268"/>
    <x v="25"/>
  </r>
  <r>
    <x v="22"/>
    <s v="RETEFUENTE - RENTAS DE TRABAJO"/>
    <n v="404313223"/>
    <n v="39398"/>
    <x v="1086"/>
    <n v="4236314"/>
    <s v="0,930%"/>
    <s v="13-01-01-DT"/>
    <s v="41-04-00"/>
    <s v="404313223"/>
    <s v="2069923"/>
    <s v="Cédula de Ciudadanía"/>
    <s v="1017151427"/>
    <s v="DAVID LOPEZ GIL"/>
    <s v="NIT"/>
    <s v="800197268"/>
    <x v="25"/>
  </r>
  <r>
    <x v="22"/>
    <s v="RETEFUENTE - RENTAS DE TRABAJO"/>
    <n v="403546123"/>
    <n v="148072"/>
    <x v="528"/>
    <n v="4807532"/>
    <s v="3,080%"/>
    <s v="13-01-01-DT"/>
    <s v="41-04-00"/>
    <s v="403546123"/>
    <s v="2044523"/>
    <s v="Cédula de Ciudadanía"/>
    <s v="1010171304"/>
    <s v="CARLOS RIVAS MOSQUERA"/>
    <s v="NIT"/>
    <s v="800197268"/>
    <x v="25"/>
  </r>
  <r>
    <x v="22"/>
    <s v="RETEFUENTE - RENTAS DE TRABAJO"/>
    <n v="403549223"/>
    <n v="47032"/>
    <x v="346"/>
    <n v="4275630"/>
    <s v="1,100%"/>
    <s v="13-01-01-DT"/>
    <s v="41-04-00"/>
    <s v="403549223"/>
    <s v="2066123"/>
    <s v="Cédula de Ciudadanía"/>
    <s v="43802095"/>
    <s v="AURA ECHEVERRI PALACIO"/>
    <s v="NIT"/>
    <s v="800197268"/>
    <x v="25"/>
  </r>
  <r>
    <x v="22"/>
    <s v="RETEFUENTE - RENTAS DE TRABAJO"/>
    <n v="404334523"/>
    <n v="148072"/>
    <x v="528"/>
    <n v="4807532"/>
    <s v="3,080%"/>
    <s v="13-01-01-DT"/>
    <s v="41-04-00"/>
    <s v="404334523"/>
    <s v="2074523"/>
    <s v="Cédula de Ciudadanía"/>
    <s v="52425842"/>
    <s v="MONICA QUINTERO RODRIGUEZ"/>
    <s v="NIT"/>
    <s v="800197268"/>
    <x v="25"/>
  </r>
  <r>
    <x v="22"/>
    <s v="RETEFUENTE - RENTAS DE TRABAJO"/>
    <n v="404313323"/>
    <n v="378792"/>
    <x v="1087"/>
    <n v="6022125"/>
    <s v="6,290%"/>
    <s v="13-01-01-DT"/>
    <s v="41-04-00"/>
    <s v="404313323"/>
    <s v="2070123"/>
    <s v="Cédula de Ciudadanía"/>
    <s v="52181878"/>
    <s v="DRIANA SANTAMARIA FLOREZ"/>
    <s v="NIT"/>
    <s v="800197268"/>
    <x v="25"/>
  </r>
  <r>
    <x v="22"/>
    <s v="RETEFUENTE - RENTAS DE TRABAJO"/>
    <n v="403351423"/>
    <n v="507378"/>
    <x v="1088"/>
    <n v="6658498"/>
    <s v="7,620%"/>
    <s v="13-01-01-DT"/>
    <s v="41-04-00"/>
    <s v="403351423"/>
    <s v="2065223"/>
    <s v="Cédula de Ciudadanía"/>
    <s v="10347043"/>
    <s v="DIEGO LERMA BALLESTEROS"/>
    <s v="NIT"/>
    <s v="800197268"/>
    <x v="25"/>
  </r>
  <r>
    <x v="22"/>
    <s v="RETEFUENTE - RENTAS DE TRABAJO"/>
    <n v="403365423"/>
    <n v="45243"/>
    <x v="1089"/>
    <n v="4268162"/>
    <s v="1,060%"/>
    <s v="13-01-01-DT"/>
    <s v="41-04-00"/>
    <s v="403365423"/>
    <s v="2042123"/>
    <s v="Cédula de Ciudadanía"/>
    <s v="43288334"/>
    <s v="ISABEL BENJUMEA GARCES"/>
    <s v="NIT"/>
    <s v="800197268"/>
    <x v="25"/>
  </r>
  <r>
    <x v="22"/>
    <s v="RETEFUENTE - RENTAS DE TRABAJO"/>
    <n v="403412323"/>
    <n v="135132"/>
    <x v="1090"/>
    <n v="4741482"/>
    <s v="2,850%"/>
    <s v="13-01-01-DT"/>
    <s v="41-04-00"/>
    <s v="403412323"/>
    <s v="2065923"/>
    <s v="Cédula de Ciudadanía"/>
    <s v="39416449"/>
    <s v="YENNY NAVARRO SALCEDO"/>
    <s v="NIT"/>
    <s v="800197268"/>
    <x v="25"/>
  </r>
  <r>
    <x v="22"/>
    <s v="RETEFUENTE - RENTAS DE TRABAJO"/>
    <n v="403545923"/>
    <n v="416039"/>
    <x v="1091"/>
    <n v="6218813"/>
    <s v="6,690%"/>
    <s v="13-01-01-DT"/>
    <s v="41-04-00"/>
    <s v="403545923"/>
    <s v="2044423"/>
    <s v="Cédula de Ciudadanía"/>
    <s v="1082969874"/>
    <s v="KAREN LOPESIERRA GARCIA"/>
    <s v="NIT"/>
    <s v="800197268"/>
    <x v="25"/>
  </r>
  <r>
    <x v="22"/>
    <s v="RETEFUENTE - RENTAS DE TRABAJO"/>
    <n v="403453223"/>
    <n v="11448"/>
    <x v="1092"/>
    <n v="4088738"/>
    <s v="0,280%"/>
    <s v="13-01-01-DT"/>
    <s v="41-04-00"/>
    <s v="403453223"/>
    <s v="2046323"/>
    <s v="Cédula de Ciudadanía"/>
    <s v="37942092"/>
    <s v="CARMEN SUAREZ MANTILLA"/>
    <s v="NIT"/>
    <s v="800197268"/>
    <x v="25"/>
  </r>
  <r>
    <x v="22"/>
    <s v="RETEFUENTE - RENTAS DE TRABAJO"/>
    <n v="404334423"/>
    <n v="442360"/>
    <x v="1093"/>
    <n v="6355740"/>
    <s v="6,960%"/>
    <s v="13-01-01-DT"/>
    <s v="41-04-00"/>
    <s v="404334423"/>
    <s v="2043623"/>
    <s v="Cédula de Ciudadanía"/>
    <s v="52719012"/>
    <s v="MARIA GALVIS HERNANDEZ"/>
    <s v="NIT"/>
    <s v="800197268"/>
    <x v="25"/>
  </r>
  <r>
    <x v="22"/>
    <s v="RETEFUENTE - RENTAS DE TRABAJO"/>
    <n v="403532823"/>
    <n v="312671"/>
    <x v="1044"/>
    <n v="5674613"/>
    <s v="5,510%"/>
    <s v="13-01-01-DT"/>
    <s v="41-04-00"/>
    <s v="403532823"/>
    <s v="2071423"/>
    <s v="Cédula de Ciudadanía"/>
    <s v="1020752976"/>
    <s v="MARIA BAENA VARGAS"/>
    <s v="NIT"/>
    <s v="800197268"/>
    <x v="25"/>
  </r>
  <r>
    <x v="22"/>
    <s v="RETEFUENTE - RENTAS DE TRABAJO"/>
    <n v="403350123"/>
    <n v="198997"/>
    <x v="1094"/>
    <n v="5076463"/>
    <s v="3,920%"/>
    <s v="13-01-01-DT"/>
    <s v="41-04-00"/>
    <s v="403350123"/>
    <s v="2043423"/>
    <s v="Cédula de Ciudadanía"/>
    <s v="98765182"/>
    <s v="JUAN HENAO PALACIO"/>
    <s v="NIT"/>
    <s v="800197268"/>
    <x v="25"/>
  </r>
  <r>
    <x v="22"/>
    <s v="RETEFUENTE - RENTAS DE TRABAJO"/>
    <n v="404313023"/>
    <n v="469800"/>
    <x v="360"/>
    <n v="6525000"/>
    <s v="7,200%"/>
    <s v="13-01-01-DT"/>
    <s v="41-04-00"/>
    <s v="404313023"/>
    <s v="2069823"/>
    <s v="Cédula de Ciudadanía"/>
    <s v="52819807"/>
    <s v="MARIA GOMEZ MATOMA"/>
    <s v="NIT"/>
    <s v="800197268"/>
    <x v="25"/>
  </r>
  <r>
    <x v="22"/>
    <s v="RETEFUENTE - RENTAS DE TRABAJO"/>
    <n v="403451823"/>
    <n v="167461"/>
    <x v="161"/>
    <n v="4910873"/>
    <s v="3,410%"/>
    <s v="13-01-01-DT"/>
    <s v="41-04-00"/>
    <s v="403451823"/>
    <s v="2044623"/>
    <s v="Cédula de Ciudadanía"/>
    <s v="1018418869"/>
    <s v="ALVARO DE LA HOZ GUTIERREZ"/>
    <s v="NIT"/>
    <s v="800197268"/>
    <x v="25"/>
  </r>
  <r>
    <x v="22"/>
    <s v="RETEFUENTE - RENTAS DE TRABAJO"/>
    <n v="404335423"/>
    <n v="232076"/>
    <x v="1095"/>
    <n v="5250578"/>
    <s v="4,420%"/>
    <s v="13-01-01-DT"/>
    <s v="41-04-00"/>
    <s v="404335423"/>
    <s v="2076123"/>
    <s v="Cédula de Ciudadanía"/>
    <s v="53179178"/>
    <s v="KAREN BOHORQUEZ PIRAQUIVE"/>
    <s v="NIT"/>
    <s v="800197268"/>
    <x v="25"/>
  </r>
  <r>
    <x v="22"/>
    <s v="RETEFUENTE - RENTAS DE TRABAJO"/>
    <n v="403549123"/>
    <n v="61349"/>
    <x v="365"/>
    <n v="4350998"/>
    <s v="1,410%"/>
    <s v="13-01-01-DT"/>
    <s v="41-04-00"/>
    <s v="403549123"/>
    <s v="2048423"/>
    <s v="Cédula de Ciudadanía"/>
    <s v="1020770659"/>
    <s v="FRANCISCO VILLA ROJAS"/>
    <s v="NIT"/>
    <s v="800197268"/>
    <x v="25"/>
  </r>
  <r>
    <x v="22"/>
    <s v="RETEFUENTE - RENTAS DE TRABAJO"/>
    <n v="403548523"/>
    <n v="129536"/>
    <x v="1096"/>
    <n v="4710395"/>
    <s v="2,750%"/>
    <s v="13-01-01-DT"/>
    <s v="41-04-00"/>
    <s v="403548523"/>
    <s v="2047123"/>
    <s v="Cédula de Ciudadanía"/>
    <s v="52984288"/>
    <s v="FRANCY MEZA MEDINA"/>
    <s v="NIT"/>
    <s v="800197268"/>
    <x v="25"/>
  </r>
  <r>
    <x v="22"/>
    <s v="RETEFUENTE - RENTAS DE TRABAJO"/>
    <n v="403350423"/>
    <n v="61349"/>
    <x v="365"/>
    <n v="4350998"/>
    <s v="1,410%"/>
    <s v="13-01-01-DT"/>
    <s v="41-04-00"/>
    <s v="403350423"/>
    <s v="2045123"/>
    <s v="Cédula de Ciudadanía"/>
    <s v="1024536625"/>
    <s v="KEVIN RODRIGUEZ FONSECA"/>
    <s v="NIT"/>
    <s v="800197268"/>
    <x v="25"/>
  </r>
  <r>
    <x v="22"/>
    <s v="RETEFUENTE - RENTAS DE TRABAJO"/>
    <n v="404312223"/>
    <n v="549619"/>
    <x v="1097"/>
    <n v="6810645"/>
    <s v="8,070%"/>
    <s v="13-01-01-DT"/>
    <s v="41-04-00"/>
    <s v="404312223"/>
    <s v="2041223"/>
    <s v="Cédula de Ciudadanía"/>
    <s v="1030538485"/>
    <s v="DIEGO ORTIZ RODRIGUEZ"/>
    <s v="NIT"/>
    <s v="800197268"/>
    <x v="25"/>
  </r>
  <r>
    <x v="22"/>
    <s v="RETEFUENTE - RENTAS DE TRABAJO"/>
    <n v="403453123"/>
    <n v="254479"/>
    <x v="1098"/>
    <n v="5368761"/>
    <s v="4,740%"/>
    <s v="13-01-01-DT"/>
    <s v="41-04-00"/>
    <s v="403453123"/>
    <s v="2046223"/>
    <s v="Cédula de Ciudadanía"/>
    <s v="9870670"/>
    <s v="CARLOS BEDOYA ORTIZ"/>
    <s v="NIT"/>
    <s v="800197268"/>
    <x v="25"/>
  </r>
  <r>
    <x v="22"/>
    <s v="RETEFUENTE - RENTAS DE TRABAJO"/>
    <n v="403452223"/>
    <n v="158511"/>
    <x v="1099"/>
    <n v="4862288"/>
    <s v="3,260%"/>
    <s v="13-01-01-DT"/>
    <s v="41-04-00"/>
    <s v="403452223"/>
    <s v="2045523"/>
    <s v="Cédula de Ciudadanía"/>
    <s v="52884555"/>
    <s v="KELLY PEÑA RIVEROS"/>
    <s v="NIT"/>
    <s v="800197268"/>
    <x v="25"/>
  </r>
  <r>
    <x v="22"/>
    <s v="RETEFUENTE - RENTAS DE TRABAJO"/>
    <n v="403336423"/>
    <n v="37168"/>
    <x v="627"/>
    <n v="4223655"/>
    <s v="0,880%"/>
    <s v="13-01-01-DT"/>
    <s v="41-04-00"/>
    <s v="403336423"/>
    <s v="2032023"/>
    <s v="Cédula de Ciudadanía"/>
    <s v="1010218160"/>
    <s v="DAVINSON BARBOSA GAMBOA"/>
    <s v="NIT"/>
    <s v="800197268"/>
    <x v="25"/>
  </r>
  <r>
    <x v="22"/>
    <s v="RETEFUENTE - RENTAS DE TRABAJO"/>
    <n v="404334723"/>
    <n v="151517"/>
    <x v="1100"/>
    <n v="4825370"/>
    <s v="3,140%"/>
    <s v="13-01-01-DT"/>
    <s v="41-04-00"/>
    <s v="404334723"/>
    <s v="2074723"/>
    <s v="Cédula de Ciudadanía"/>
    <s v="53066282"/>
    <s v="VIVIANA MARTINEZ ASCENCIO"/>
    <s v="NIT"/>
    <s v="800197268"/>
    <x v="25"/>
  </r>
  <r>
    <x v="22"/>
    <s v="RETEFUENTE - RENTAS DE TRABAJO"/>
    <n v="403349423"/>
    <n v="97679"/>
    <x v="1101"/>
    <n v="4543187"/>
    <s v="2,150%"/>
    <s v="13-01-01-DT"/>
    <s v="41-04-00"/>
    <s v="403349423"/>
    <s v="2032923"/>
    <s v="Cédula de Ciudadanía"/>
    <s v="1111814880"/>
    <s v="WENDY HURTADO HURTADO"/>
    <s v="NIT"/>
    <s v="800197268"/>
    <x v="25"/>
  </r>
  <r>
    <x v="22"/>
    <s v="RETEFUENTE - RENTAS DE TRABAJO"/>
    <n v="403827823"/>
    <n v="166244"/>
    <x v="1102"/>
    <n v="4903961"/>
    <s v="3,390%"/>
    <s v="13-01-01-DT"/>
    <s v="41-04-00"/>
    <s v="403827823"/>
    <s v="2065423"/>
    <s v="Cédula de Ciudadanía"/>
    <s v="1064489222"/>
    <s v="WOSLHER CASTRO SINISTERRA"/>
    <s v="NIT"/>
    <s v="800197268"/>
    <x v="25"/>
  </r>
  <r>
    <x v="22"/>
    <s v="RETEFUENTE - RENTAS DE TRABAJO"/>
    <n v="403349823"/>
    <n v="12700"/>
    <x v="1103"/>
    <n v="4096930"/>
    <s v="0,310%"/>
    <s v="13-01-01-DT"/>
    <s v="41-04-00"/>
    <s v="403349823"/>
    <s v="2042223"/>
    <s v="Cédula de Ciudadanía"/>
    <s v="55226018"/>
    <s v="ANGELA CARVAJALINO GARRIDO"/>
    <s v="NIT"/>
    <s v="800197268"/>
    <x v="25"/>
  </r>
  <r>
    <x v="22"/>
    <s v="RETEFUENTE - RENTAS DE TRABAJO"/>
    <n v="404312623"/>
    <n v="238891"/>
    <x v="500"/>
    <n v="5285190"/>
    <s v="4,520%"/>
    <s v="13-01-01-DT"/>
    <s v="41-04-00"/>
    <s v="404312623"/>
    <s v="2069423"/>
    <s v="Cédula de Ciudadanía"/>
    <s v="1020715189"/>
    <s v="JENNY MENDIETA PAREDES"/>
    <s v="NIT"/>
    <s v="800197268"/>
    <x v="25"/>
  </r>
  <r>
    <x v="22"/>
    <s v="RETEFUENTE - RENTAS DE TRABAJO"/>
    <n v="403349623"/>
    <n v="61349"/>
    <x v="365"/>
    <n v="4350998"/>
    <s v="1,410%"/>
    <s v="13-01-01-DT"/>
    <s v="41-04-00"/>
    <s v="403349623"/>
    <s v="2041823"/>
    <s v="Cédula de Ciudadanía"/>
    <s v="1031139271"/>
    <s v="LUISA RICO BAUTISTA"/>
    <s v="NIT"/>
    <s v="800197268"/>
    <x v="25"/>
  </r>
  <r>
    <x v="22"/>
    <s v="RETEFUENTE - RENTAS DE TRABAJO"/>
    <n v="403350323"/>
    <n v="270393"/>
    <x v="1104"/>
    <n v="5451473"/>
    <s v="4,960%"/>
    <s v="13-01-01-DT"/>
    <s v="41-04-00"/>
    <s v="403350323"/>
    <s v="2044123"/>
    <s v="Cédula de Ciudadanía"/>
    <s v="1010224298"/>
    <s v="PAOLA VARGAS CASTILLO"/>
    <s v="NIT"/>
    <s v="800197268"/>
    <x v="25"/>
  </r>
  <r>
    <x v="24"/>
    <s v="RETENCION ICA COMERCIAL SERVICIOS DEMÁS ACTIVIDADES DE SERVICIOS"/>
    <n v="403546123"/>
    <n v="54557"/>
    <x v="424"/>
    <n v="7122270"/>
    <s v="0,766%"/>
    <s v="13-01-01-DT"/>
    <s v="41-04-00"/>
    <s v="403546123"/>
    <s v="2044523"/>
    <s v="Cédula de Ciudadanía"/>
    <s v="1010171304"/>
    <s v="CARLOS RIVAS MOSQUERA"/>
    <s v="NIT"/>
    <s v="899999061"/>
    <x v="71"/>
  </r>
  <r>
    <x v="24"/>
    <s v="RETENCION ICA COMERCIAL SERVICIOS DEMÁS ACTIVIDADES DE SERVICIOS"/>
    <n v="403533123"/>
    <n v="20064"/>
    <x v="1105"/>
    <n v="2077060"/>
    <s v="0,966%"/>
    <s v="13-01-01-DT"/>
    <s v="41-04-00"/>
    <s v="403533123"/>
    <s v="2072323"/>
    <s v="Cédula de Ciudadanía"/>
    <s v="1000271845"/>
    <s v="SARA CHISCO AMAYA"/>
    <s v="NIT"/>
    <s v="899999061"/>
    <x v="71"/>
  </r>
  <r>
    <x v="24"/>
    <s v="RETENCION ICA COMERCIAL SERVICIOS DEMÁS ACTIVIDADES DE SERVICIOS"/>
    <n v="403549323"/>
    <n v="31620"/>
    <x v="1106"/>
    <n v="4127995"/>
    <s v="0,766%"/>
    <s v="13-01-01-DT"/>
    <s v="41-04-00"/>
    <s v="403549323"/>
    <s v="2072823"/>
    <s v="Cédula de Ciudadanía"/>
    <s v="33967544"/>
    <s v="MARIA ZULUAGA ARISTIZABAL"/>
    <s v="NIT"/>
    <s v="899999061"/>
    <x v="71"/>
  </r>
  <r>
    <x v="24"/>
    <s v="RETENCION ICA COMERCIAL SERVICIOS DEMÁS ACTIVIDADES DE SERVICIOS"/>
    <n v="404335123"/>
    <n v="41419"/>
    <x v="306"/>
    <n v="4287720"/>
    <s v="0,966%"/>
    <s v="13-01-01-DT"/>
    <s v="41-04-00"/>
    <s v="404335123"/>
    <s v="2075223"/>
    <s v="Cédula de Ciudadanía"/>
    <s v="1032369242"/>
    <s v="ANYE LONDOÑO"/>
    <s v="NIT"/>
    <s v="899999061"/>
    <x v="71"/>
  </r>
  <r>
    <x v="24"/>
    <s v="RETENCION ICA COMERCIAL SERVICIOS DEMÁS ACTIVIDADES DE SERVICIOS"/>
    <n v="404313523"/>
    <n v="44656"/>
    <x v="398"/>
    <n v="5829780"/>
    <s v="0,766%"/>
    <s v="13-01-01-DT"/>
    <s v="41-04-00"/>
    <s v="404313523"/>
    <s v="2071723"/>
    <s v="Cédula de Ciudadanía"/>
    <s v="1105783439"/>
    <s v="MARIA CALDERON GARCIA"/>
    <s v="NIT"/>
    <s v="899999061"/>
    <x v="71"/>
  </r>
  <r>
    <x v="24"/>
    <s v="RETENCION ICA COMERCIAL SERVICIOS DEMÁS ACTIVIDADES DE SERVICIOS"/>
    <n v="404314223"/>
    <n v="22743"/>
    <x v="810"/>
    <n v="2969040"/>
    <s v="0,766%"/>
    <s v="13-01-01-DT"/>
    <s v="41-04-00"/>
    <s v="404314223"/>
    <s v="2074123"/>
    <s v="Cédula de Ciudadanía"/>
    <s v="1014252485"/>
    <s v="ANJERLY LOPEZ MARIN"/>
    <s v="NIT"/>
    <s v="899999061"/>
    <x v="71"/>
  </r>
  <r>
    <x v="24"/>
    <s v="RETENCION ICA COMERCIAL SERVICIOS DEMÁS ACTIVIDADES DE SERVICIOS"/>
    <n v="404314023"/>
    <n v="4680"/>
    <x v="1107"/>
    <n v="610936"/>
    <s v="0,766%"/>
    <s v="13-01-01-DT"/>
    <s v="41-04-00"/>
    <s v="404314023"/>
    <s v="2072923"/>
    <s v="Cédula de Ciudadanía"/>
    <s v="1122816694"/>
    <s v="IVAN DE AZ MENDOZA"/>
    <s v="NIT"/>
    <s v="899999061"/>
    <x v="71"/>
  </r>
  <r>
    <x v="24"/>
    <s v="RETENCION ICA COMERCIAL SERVICIOS DEMÁS ACTIVIDADES DE SERVICIOS"/>
    <n v="403545923"/>
    <n v="50156"/>
    <x v="303"/>
    <n v="6547830"/>
    <s v="0,766%"/>
    <s v="13-01-01-DT"/>
    <s v="41-04-00"/>
    <s v="403545923"/>
    <s v="2044423"/>
    <s v="Cédula de Ciudadanía"/>
    <s v="1082969874"/>
    <s v="KAREN LOPESIERRA GARCIA"/>
    <s v="NIT"/>
    <s v="899999061"/>
    <x v="71"/>
  </r>
  <r>
    <x v="24"/>
    <s v="RETENCION ICA COMERCIAL SERVICIOS DEMÁS ACTIVIDADES DE SERVICIOS"/>
    <n v="403454123"/>
    <n v="35105"/>
    <x v="793"/>
    <n v="4582920"/>
    <s v="0,766%"/>
    <s v="13-01-01-DT"/>
    <s v="41-04-00"/>
    <s v="403454123"/>
    <s v="2069623"/>
    <s v="Cédula de Ciudadanía"/>
    <s v="1032487620"/>
    <s v="Daniel Caicedo vargas"/>
    <s v="NIT"/>
    <s v="899999061"/>
    <x v="71"/>
  </r>
  <r>
    <x v="24"/>
    <s v="RETENCION ICA COMERCIAL SERVICIOS DEMÁS ACTIVIDADES DE SERVICIOS"/>
    <n v="403453923"/>
    <n v="50156"/>
    <x v="303"/>
    <n v="6547830"/>
    <s v="0,766%"/>
    <s v="13-01-01-DT"/>
    <s v="41-04-00"/>
    <s v="403453923"/>
    <s v="2047323"/>
    <s v="Cédula de Ciudadanía"/>
    <s v="52498078"/>
    <s v="NASLY LOPEZ CONTRERAS"/>
    <s v="NIT"/>
    <s v="899999061"/>
    <x v="71"/>
  </r>
  <r>
    <x v="24"/>
    <s v="RETENCION ICA COMERCIAL SERVICIOS DEMÁS ACTIVIDADES DE SERVICIOS"/>
    <n v="404313623"/>
    <n v="44333"/>
    <x v="444"/>
    <n v="5787630"/>
    <s v="0,766%"/>
    <s v="13-01-01-DT"/>
    <s v="41-04-00"/>
    <s v="404313623"/>
    <s v="2072423"/>
    <s v="Cédula de Ciudadanía"/>
    <s v="1077473513"/>
    <s v="CRISTIAN CORDOBA GONZALEZ"/>
    <s v="NIT"/>
    <s v="899999061"/>
    <x v="71"/>
  </r>
  <r>
    <x v="24"/>
    <s v="RETENCION ICA COMERCIAL SERVICIOS DEMÁS ACTIVIDADES DE SERVICIOS"/>
    <n v="403453323"/>
    <n v="23112"/>
    <x v="307"/>
    <n v="3017210"/>
    <s v="0,766%"/>
    <s v="13-01-01-DT"/>
    <s v="41-04-00"/>
    <s v="403453323"/>
    <s v="2046423"/>
    <s v="Cédula de Ciudadanía"/>
    <s v="1143155607"/>
    <s v="DANILO COMAS DIAZ"/>
    <s v="NIT"/>
    <s v="899999061"/>
    <x v="71"/>
  </r>
  <r>
    <x v="24"/>
    <s v="RETENCION ICA COMERCIAL SERVICIOS DEMÁS ACTIVIDADES DE SERVICIOS"/>
    <n v="404313223"/>
    <n v="54084"/>
    <x v="1108"/>
    <n v="7060523"/>
    <s v="0,766%"/>
    <s v="13-01-01-DT"/>
    <s v="41-04-00"/>
    <s v="404313223"/>
    <s v="2069923"/>
    <s v="Cédula de Ciudadanía"/>
    <s v="1017151427"/>
    <s v="DAVID LOPEZ GIL"/>
    <s v="NIT"/>
    <s v="899999061"/>
    <x v="71"/>
  </r>
  <r>
    <x v="24"/>
    <s v="RETENCION ICA COMERCIAL SERVICIOS DEMÁS ACTIVIDADES DE SERVICIOS"/>
    <n v="403453123"/>
    <n v="60925"/>
    <x v="1109"/>
    <n v="7953720"/>
    <s v="0,766%"/>
    <s v="13-01-01-DT"/>
    <s v="41-04-00"/>
    <s v="403453123"/>
    <s v="2046223"/>
    <s v="Cédula de Ciudadanía"/>
    <s v="9870670"/>
    <s v="CARLOS BEDOYA ORTIZ"/>
    <s v="NIT"/>
    <s v="899999061"/>
    <x v="71"/>
  </r>
  <r>
    <x v="24"/>
    <s v="RETENCION ICA COMERCIAL SERVICIOS DEMÁS ACTIVIDADES DE SERVICIOS"/>
    <n v="403548523"/>
    <n v="50156"/>
    <x v="303"/>
    <n v="6547830"/>
    <s v="0,766%"/>
    <s v="13-01-01-DT"/>
    <s v="41-04-00"/>
    <s v="403548523"/>
    <s v="2047123"/>
    <s v="Cédula de Ciudadanía"/>
    <s v="52984288"/>
    <s v="FRANCY MEZA MEDINA"/>
    <s v="NIT"/>
    <s v="899999061"/>
    <x v="71"/>
  </r>
  <r>
    <x v="24"/>
    <s v="RETENCION ICA COMERCIAL SERVICIOS DEMÁS ACTIVIDADES DE SERVICIOS"/>
    <n v="403545823"/>
    <n v="45329"/>
    <x v="385"/>
    <n v="5917560"/>
    <s v="0,766%"/>
    <s v="13-01-01-DT"/>
    <s v="41-04-00"/>
    <s v="403545823"/>
    <s v="2033523"/>
    <s v="Cédula de Ciudadanía"/>
    <s v="1014176977"/>
    <s v="JHONNY JAUREGUI GONZALEZ"/>
    <s v="NIT"/>
    <s v="899999061"/>
    <x v="71"/>
  </r>
  <r>
    <x v="24"/>
    <s v="RETENCION ICA COMERCIAL SERVICIOS DEMÁS ACTIVIDADES DE SERVICIOS"/>
    <n v="403452923"/>
    <n v="26148"/>
    <x v="387"/>
    <n v="3413610"/>
    <s v="0,766%"/>
    <s v="13-01-01-DT"/>
    <s v="41-04-00"/>
    <s v="403452923"/>
    <s v="2046023"/>
    <s v="Cédula de Ciudadanía"/>
    <s v="14251928"/>
    <s v="JOSE GARZON MEJURA"/>
    <s v="NIT"/>
    <s v="899999061"/>
    <x v="71"/>
  </r>
  <r>
    <x v="24"/>
    <s v="RETENCION ICA COMERCIAL SERVICIOS DEMÁS ACTIVIDADES DE SERVICIOS"/>
    <n v="403350223"/>
    <n v="49777"/>
    <x v="806"/>
    <n v="5152880"/>
    <s v="0,966%"/>
    <s v="13-01-01-DT"/>
    <s v="41-04-00"/>
    <s v="403350223"/>
    <s v="2043923"/>
    <s v="Cédula de Ciudadanía"/>
    <s v="52818934"/>
    <s v="ALEXANDRA PEREA MENA"/>
    <s v="NIT"/>
    <s v="899999061"/>
    <x v="71"/>
  </r>
  <r>
    <x v="24"/>
    <s v="RETENCION ICA COMERCIAL SERVICIOS DEMÁS ACTIVIDADES DE SERVICIOS"/>
    <n v="403349623"/>
    <n v="56041"/>
    <x v="573"/>
    <n v="5801330"/>
    <s v="0,966%"/>
    <s v="13-01-01-DT"/>
    <s v="41-04-00"/>
    <s v="403349623"/>
    <s v="2041823"/>
    <s v="Cédula de Ciudadanía"/>
    <s v="1031139271"/>
    <s v="LUISA RICO BAUTISTA"/>
    <s v="NIT"/>
    <s v="899999061"/>
    <x v="71"/>
  </r>
  <r>
    <x v="24"/>
    <s v="RETENCION ICA COMERCIAL SERVICIOS DEMÁS ACTIVIDADES DE SERVICIOS"/>
    <n v="403351423"/>
    <n v="86871"/>
    <x v="1110"/>
    <n v="8992860"/>
    <s v="0,966%"/>
    <s v="13-01-01-DT"/>
    <s v="41-04-00"/>
    <s v="403351423"/>
    <s v="2065223"/>
    <s v="Cédula de Ciudadanía"/>
    <s v="10347043"/>
    <s v="DIEGO LERMA BALLESTEROS"/>
    <s v="NIT"/>
    <s v="899999061"/>
    <x v="71"/>
  </r>
  <r>
    <x v="24"/>
    <s v="RETENCION ICA COMERCIAL SERVICIOS DEMÁS ACTIVIDADES DE SERVICIOS"/>
    <n v="403350323"/>
    <n v="50156"/>
    <x v="303"/>
    <n v="6547830"/>
    <s v="0,766%"/>
    <s v="13-01-01-DT"/>
    <s v="41-04-00"/>
    <s v="403350323"/>
    <s v="2044123"/>
    <s v="Cédula de Ciudadanía"/>
    <s v="1010224298"/>
    <s v="PAOLA VARGAS CASTILLO"/>
    <s v="NIT"/>
    <s v="899999061"/>
    <x v="71"/>
  </r>
  <r>
    <x v="24"/>
    <s v="RETENCION ICA COMERCIAL SERVICIOS DEMÁS ACTIVIDADES DE SERVICIOS"/>
    <n v="404334923"/>
    <n v="33438"/>
    <x v="1111"/>
    <n v="4365310"/>
    <s v="0,766%"/>
    <s v="13-01-01-DT"/>
    <s v="41-04-00"/>
    <s v="404334923"/>
    <s v="2074923"/>
    <s v="Cédula de Ciudadanía"/>
    <s v="67041582"/>
    <s v="YESSICA MONDRAGON CARABALI"/>
    <s v="NIT"/>
    <s v="899999061"/>
    <x v="71"/>
  </r>
  <r>
    <x v="24"/>
    <s v="RETENCION ICA COMERCIAL SERVICIOS DEMÁS ACTIVIDADES DE SERVICIOS"/>
    <n v="404334723"/>
    <n v="50156"/>
    <x v="303"/>
    <n v="6547830"/>
    <s v="0,766%"/>
    <s v="13-01-01-DT"/>
    <s v="41-04-00"/>
    <s v="404334723"/>
    <s v="2074723"/>
    <s v="Cédula de Ciudadanía"/>
    <s v="53066282"/>
    <s v="VIVIANA MARTINEZ ASCENCIO"/>
    <s v="NIT"/>
    <s v="899999061"/>
    <x v="71"/>
  </r>
  <r>
    <x v="24"/>
    <s v="RETENCION ICA COMERCIAL SERVICIOS DEMÁS ACTIVIDADES DE SERVICIOS"/>
    <n v="403350123"/>
    <n v="52112"/>
    <x v="901"/>
    <n v="6803130"/>
    <s v="0,766%"/>
    <s v="13-01-01-DT"/>
    <s v="41-04-00"/>
    <s v="403350123"/>
    <s v="2043423"/>
    <s v="Cédula de Ciudadanía"/>
    <s v="98765182"/>
    <s v="JUAN HENAO PALACIO"/>
    <s v="NIT"/>
    <s v="899999061"/>
    <x v="71"/>
  </r>
  <r>
    <x v="24"/>
    <s v="RETENCION ICA COMERCIAL SERVICIOS DEMÁS ACTIVIDADES DE SERVICIOS"/>
    <n v="403546223"/>
    <n v="30591"/>
    <x v="1112"/>
    <n v="3993660"/>
    <s v="0,766%"/>
    <s v="13-01-01-DT"/>
    <s v="41-04-00"/>
    <s v="403546223"/>
    <s v="2045023"/>
    <s v="Cédula de Ciudadanía"/>
    <s v="1047500224"/>
    <s v="FRANCISCO HERNANDEZ TIMOTE"/>
    <s v="NIT"/>
    <s v="899999061"/>
    <x v="71"/>
  </r>
  <r>
    <x v="24"/>
    <s v="RETENCION ICA COMERCIAL SERVICIOS DEMÁS ACTIVIDADES DE SERVICIOS"/>
    <n v="403451823"/>
    <n v="50156"/>
    <x v="303"/>
    <n v="6547830"/>
    <s v="0,766%"/>
    <s v="13-01-01-DT"/>
    <s v="41-04-00"/>
    <s v="403451823"/>
    <s v="2044623"/>
    <s v="Cédula de Ciudadanía"/>
    <s v="1018418869"/>
    <s v="ALVARO DE LA HOZ GUTIERREZ"/>
    <s v="NIT"/>
    <s v="899999061"/>
    <x v="71"/>
  </r>
  <r>
    <x v="24"/>
    <s v="RETENCION ICA COMERCIAL SERVICIOS DEMÁS ACTIVIDADES DE SERVICIOS"/>
    <n v="404313323"/>
    <n v="61506"/>
    <x v="1013"/>
    <n v="8029500"/>
    <s v="0,766%"/>
    <s v="13-01-01-DT"/>
    <s v="41-04-00"/>
    <s v="404313323"/>
    <s v="2070123"/>
    <s v="Cédula de Ciudadanía"/>
    <s v="52181878"/>
    <s v="DRIANA SANTAMARIA FLOREZ"/>
    <s v="NIT"/>
    <s v="899999061"/>
    <x v="71"/>
  </r>
  <r>
    <x v="24"/>
    <s v="RETENCION ICA COMERCIAL SERVICIOS DEMÁS ACTIVIDADES DE SERVICIOS"/>
    <n v="404334523"/>
    <n v="68801"/>
    <x v="974"/>
    <n v="7122270"/>
    <s v="0,966%"/>
    <s v="13-01-01-DT"/>
    <s v="41-04-00"/>
    <s v="404334523"/>
    <s v="2074523"/>
    <s v="Cédula de Ciudadanía"/>
    <s v="52425842"/>
    <s v="MONICA QUINTERO RODRIGUEZ"/>
    <s v="NIT"/>
    <s v="899999061"/>
    <x v="71"/>
  </r>
  <r>
    <x v="24"/>
    <s v="RETENCION ICA COMERCIAL SERVICIOS DEMÁS ACTIVIDADES DE SERVICIOS"/>
    <n v="403451723"/>
    <n v="31342"/>
    <x v="1113"/>
    <n v="4091670"/>
    <s v="0,766%"/>
    <s v="13-01-01-DT"/>
    <s v="41-04-00"/>
    <s v="403451723"/>
    <s v="2044223"/>
    <s v="Cédula de Ciudadanía"/>
    <s v="1000319677"/>
    <s v="YINNA RINCON GONZALEZ"/>
    <s v="NIT"/>
    <s v="899999061"/>
    <x v="71"/>
  </r>
  <r>
    <x v="24"/>
    <s v="RETENCION ICA COMERCIAL SERVICIOS DEMÁS ACTIVIDADES DE SERVICIOS"/>
    <n v="404312523"/>
    <n v="67868"/>
    <x v="1114"/>
    <n v="8859990"/>
    <s v="0,766%"/>
    <s v="13-01-01-DT"/>
    <s v="41-04-00"/>
    <s v="404312523"/>
    <s v="2069223"/>
    <s v="Cédula de Ciudadanía"/>
    <s v="11435973"/>
    <s v="CARLOS FERNANDEZ NIÑO"/>
    <s v="NIT"/>
    <s v="899999061"/>
    <x v="71"/>
  </r>
  <r>
    <x v="24"/>
    <s v="RETENCION ICA COMERCIAL SERVICIOS DEMÁS ACTIVIDADES DE SERVICIOS"/>
    <n v="404312923"/>
    <n v="35557"/>
    <x v="1115"/>
    <n v="4105925"/>
    <s v="0,866%"/>
    <s v="13-01-01-DT"/>
    <s v="41-04-00"/>
    <s v="404312923"/>
    <s v="2069723"/>
    <s v="Cédula de Ciudadanía"/>
    <s v="1014177075"/>
    <s v="CARLOS BLANCO SANCHEZ"/>
    <s v="NIT"/>
    <s v="899999061"/>
    <x v="71"/>
  </r>
  <r>
    <x v="24"/>
    <s v="RETENCION ICA COMERCIAL SERVICIOS DEMÁS ACTIVIDADES DE SERVICIOS"/>
    <n v="403546323"/>
    <n v="39336"/>
    <x v="1116"/>
    <n v="5700840"/>
    <s v="0,690%"/>
    <s v="13-01-01-DT"/>
    <s v="41-04-00"/>
    <s v="403546323"/>
    <s v="2047023"/>
    <s v="Cédula de Ciudadanía"/>
    <s v="94483410"/>
    <s v="JULIAN BOCANEGRA MORENO"/>
    <s v="NIT"/>
    <s v="899999061"/>
    <x v="71"/>
  </r>
  <r>
    <x v="24"/>
    <s v="RETENCION ICA COMERCIAL SERVICIOS DEMÁS ACTIVIDADES DE SERVICIOS"/>
    <n v="403453623"/>
    <n v="32844"/>
    <x v="893"/>
    <n v="4287720"/>
    <s v="0,766%"/>
    <s v="13-01-01-DT"/>
    <s v="41-04-00"/>
    <s v="403453623"/>
    <s v="2046623"/>
    <s v="Cédula de Ciudadanía"/>
    <s v="52875456"/>
    <s v="AVEZAIDA VERA LOZANO"/>
    <s v="NIT"/>
    <s v="899999061"/>
    <x v="71"/>
  </r>
  <r>
    <x v="24"/>
    <s v="RETENCION ICA COMERCIAL SERVICIOS DEMÁS ACTIVIDADES DE SERVICIOS"/>
    <n v="403549123"/>
    <n v="44438"/>
    <x v="447"/>
    <n v="5801330"/>
    <s v="0,766%"/>
    <s v="13-01-01-DT"/>
    <s v="41-04-00"/>
    <s v="403549123"/>
    <s v="2048423"/>
    <s v="Cédula de Ciudadanía"/>
    <s v="1020770659"/>
    <s v="FRANCISCO VILLA ROJAS"/>
    <s v="NIT"/>
    <s v="899999061"/>
    <x v="71"/>
  </r>
  <r>
    <x v="24"/>
    <s v="RETENCION ICA COMERCIAL SERVICIOS DEMÁS ACTIVIDADES DE SERVICIOS"/>
    <n v="404335423"/>
    <n v="44438"/>
    <x v="447"/>
    <n v="5801330"/>
    <s v="0,766%"/>
    <s v="13-01-01-DT"/>
    <s v="41-04-00"/>
    <s v="404335423"/>
    <s v="2076123"/>
    <s v="Cédula de Ciudadanía"/>
    <s v="53179178"/>
    <s v="KAREN BOHORQUEZ PIRAQUIVE"/>
    <s v="NIT"/>
    <s v="899999061"/>
    <x v="71"/>
  </r>
  <r>
    <x v="24"/>
    <s v="RETENCION ICA COMERCIAL SERVICIOS DEMÁS ACTIVIDADES DE SERVICIOS"/>
    <n v="403549223"/>
    <n v="43668"/>
    <x v="547"/>
    <n v="5700840"/>
    <s v="0,766%"/>
    <s v="13-01-01-DT"/>
    <s v="41-04-00"/>
    <s v="403549223"/>
    <s v="2066123"/>
    <s v="Cédula de Ciudadanía"/>
    <s v="43802095"/>
    <s v="AURA ECHEVERRI PALACIO"/>
    <s v="NIT"/>
    <s v="899999061"/>
    <x v="71"/>
  </r>
  <r>
    <x v="24"/>
    <s v="RETENCION ICA COMERCIAL SERVICIOS DEMÁS ACTIVIDADES DE SERVICIOS"/>
    <n v="404312623"/>
    <n v="68073"/>
    <x v="1117"/>
    <n v="7046920"/>
    <s v="0,966%"/>
    <s v="13-01-01-DT"/>
    <s v="41-04-00"/>
    <s v="404312623"/>
    <s v="2069423"/>
    <s v="Cédula de Ciudadanía"/>
    <s v="1020715189"/>
    <s v="JENNY MENDIETA PAREDES"/>
    <s v="NIT"/>
    <s v="899999061"/>
    <x v="71"/>
  </r>
  <r>
    <x v="24"/>
    <s v="RETENCION ICA COMERCIAL SERVICIOS DEMÁS ACTIVIDADES DE SERVICIOS"/>
    <n v="403350623"/>
    <n v="83313"/>
    <x v="1118"/>
    <n v="8624550"/>
    <s v="0,966%"/>
    <s v="13-01-01-DT"/>
    <s v="41-04-00"/>
    <s v="403350623"/>
    <s v="2047523"/>
    <s v="Cédula de Ciudadanía"/>
    <s v="53121001"/>
    <s v="ANGELA GOMEZ RUIZ"/>
    <s v="NIT"/>
    <s v="899999061"/>
    <x v="71"/>
  </r>
  <r>
    <x v="24"/>
    <s v="RETENCION ICA COMERCIAL SERVICIOS DEMÁS ACTIVIDADES DE SERVICIOS"/>
    <n v="403532723"/>
    <n v="57164"/>
    <x v="316"/>
    <n v="5917560"/>
    <s v="0,966%"/>
    <s v="13-01-01-DT"/>
    <s v="41-04-00"/>
    <s v="403532723"/>
    <s v="2046923"/>
    <s v="Cédula de Ciudadanía"/>
    <s v="1014220522"/>
    <s v="HECTOR DIAZ RAMIREZ"/>
    <s v="NIT"/>
    <s v="899999061"/>
    <x v="71"/>
  </r>
  <r>
    <x v="24"/>
    <s v="RETENCION ICA COMERCIAL SERVICIOS DEMÁS ACTIVIDADES DE SERVICIOS"/>
    <n v="403532823"/>
    <n v="57957"/>
    <x v="800"/>
    <n v="7566150"/>
    <s v="0,766%"/>
    <s v="13-01-01-DT"/>
    <s v="41-04-00"/>
    <s v="403532823"/>
    <s v="2071423"/>
    <s v="Cédula de Ciudadanía"/>
    <s v="1020752976"/>
    <s v="MARIA BAENA VARGAS"/>
    <s v="NIT"/>
    <s v="899999061"/>
    <x v="71"/>
  </r>
  <r>
    <x v="24"/>
    <s v="RETENCION ICA COMERCIAL SERVICIOS DEMÁS ACTIVIDADES DE SERVICIOS"/>
    <n v="403336623"/>
    <n v="43138"/>
    <x v="805"/>
    <n v="5631540"/>
    <s v="0,766%"/>
    <s v="13-01-01-DT"/>
    <s v="41-04-00"/>
    <s v="403336623"/>
    <s v="2032323"/>
    <s v="Cédula de Ciudadanía"/>
    <s v="1030556405"/>
    <s v="DERLEY GARCIA CARDENAS"/>
    <s v="NIT"/>
    <s v="899999061"/>
    <x v="71"/>
  </r>
  <r>
    <x v="24"/>
    <s v="RETENCION ICA COMERCIAL SERVICIOS DEMÁS ACTIVIDADES DE SERVICIOS"/>
    <n v="403548823"/>
    <n v="44438"/>
    <x v="447"/>
    <n v="5801330"/>
    <s v="0,766%"/>
    <s v="13-01-01-DT"/>
    <s v="41-04-00"/>
    <s v="403548823"/>
    <s v="2047723"/>
    <s v="Cédula de Ciudadanía"/>
    <s v="1018451289"/>
    <s v="PAOLA PARRADO ERASO"/>
    <s v="NIT"/>
    <s v="899999061"/>
    <x v="71"/>
  </r>
  <r>
    <x v="24"/>
    <s v="RETENCION ICA COMERCIAL SERVICIOS DEMÁS ACTIVIDADES DE SERVICIOS"/>
    <n v="404335223"/>
    <n v="30113"/>
    <x v="1119"/>
    <n v="3931160"/>
    <s v="0,766%"/>
    <s v="13-01-01-DT"/>
    <s v="41-04-00"/>
    <s v="404335223"/>
    <s v="2075323"/>
    <s v="Cédula de Ciudadanía"/>
    <s v="1039885697"/>
    <s v="YENIFER MOSQUERA MOSQUERA"/>
    <s v="NIT"/>
    <s v="899999061"/>
    <x v="71"/>
  </r>
  <r>
    <x v="24"/>
    <s v="RETENCION ICA COMERCIAL SERVICIOS DEMÁS ACTIVIDADES DE SERVICIOS"/>
    <n v="403336423"/>
    <n v="43138"/>
    <x v="805"/>
    <n v="5631540"/>
    <s v="0,766%"/>
    <s v="13-01-01-DT"/>
    <s v="41-04-00"/>
    <s v="403336423"/>
    <s v="2032023"/>
    <s v="Cédula de Ciudadanía"/>
    <s v="1010218160"/>
    <s v="DAVINSON BARBOSA GAMBOA"/>
    <s v="NIT"/>
    <s v="899999061"/>
    <x v="71"/>
  </r>
  <r>
    <x v="24"/>
    <s v="RETENCION ICA COMERCIAL SERVICIOS DEMÁS ACTIVIDADES DE SERVICIOS"/>
    <n v="404313023"/>
    <n v="66642"/>
    <x v="399"/>
    <n v="8700000"/>
    <s v="0,766%"/>
    <s v="13-01-01-DT"/>
    <s v="41-04-00"/>
    <s v="404313023"/>
    <s v="2069823"/>
    <s v="Cédula de Ciudadanía"/>
    <s v="52819807"/>
    <s v="MARIA GOMEZ MATOMA"/>
    <s v="NIT"/>
    <s v="899999061"/>
    <x v="71"/>
  </r>
  <r>
    <x v="24"/>
    <s v="RETENCION ICA COMERCIAL SERVICIOS DEMÁS ACTIVIDADES DE SERVICIOS"/>
    <n v="404334423"/>
    <n v="64913"/>
    <x v="1120"/>
    <n v="8474320"/>
    <s v="0,766%"/>
    <s v="13-01-01-DT"/>
    <s v="41-04-00"/>
    <s v="404334423"/>
    <s v="2043623"/>
    <s v="Cédula de Ciudadanía"/>
    <s v="52719012"/>
    <s v="MARIA GALVIS HERNANDEZ"/>
    <s v="NIT"/>
    <s v="899999061"/>
    <x v="71"/>
  </r>
  <r>
    <x v="24"/>
    <s v="RETENCION ICA COMERCIAL SERVICIOS DEMÁS ACTIVIDADES DE SERVICIOS"/>
    <n v="403350423"/>
    <n v="44438"/>
    <x v="447"/>
    <n v="5801330"/>
    <s v="0,766%"/>
    <s v="13-01-01-DT"/>
    <s v="41-04-00"/>
    <s v="403350423"/>
    <s v="2045123"/>
    <s v="Cédula de Ciudadanía"/>
    <s v="1024536625"/>
    <s v="KEVIN RODRIGUEZ FONSECA"/>
    <s v="NIT"/>
    <s v="899999061"/>
    <x v="71"/>
  </r>
  <r>
    <x v="1"/>
    <s v="RETE-ICA-OTRAS CIUDADES-SERVICIOS"/>
    <n v="403533023"/>
    <n v="23303"/>
    <x v="1121"/>
    <n v="4660680"/>
    <s v="0,500%"/>
    <s v="13-01-01-DT"/>
    <s v="41-04-00"/>
    <s v="403533023"/>
    <s v="2072223"/>
    <s v="Cédula de Ciudadanía"/>
    <s v="80221878"/>
    <s v="LUIS LONDOÑO NAVARRO"/>
    <s v="NIT"/>
    <s v="892099324"/>
    <x v="61"/>
  </r>
  <r>
    <x v="1"/>
    <s v="RETE-ICA-OTRAS CIUDADES-SERVICIOS"/>
    <n v="403350523"/>
    <n v="11396"/>
    <x v="591"/>
    <n v="3798820"/>
    <s v="0,300%"/>
    <s v="13-01-01-DT"/>
    <s v="41-04-00"/>
    <s v="403350523"/>
    <s v="2045223"/>
    <s v="Cédula de Ciudadanía"/>
    <s v="1098700431"/>
    <s v="MAYRA QUINTERO DIAZ"/>
    <s v="NIT"/>
    <s v="890201222"/>
    <x v="31"/>
  </r>
  <r>
    <x v="1"/>
    <s v="RETE-ICA-OTRAS CIUDADES-SERVICIOS"/>
    <n v="403453023"/>
    <n v="37988"/>
    <x v="124"/>
    <n v="3798820"/>
    <s v="1,000%"/>
    <s v="13-01-01-DT"/>
    <s v="41-04-00"/>
    <s v="403453023"/>
    <s v="2046123"/>
    <s v="Cédula de Ciudadanía"/>
    <s v="35785353"/>
    <s v="YEBELIZ LOPEZ ANDRADE"/>
    <s v="NIT"/>
    <s v="891680011"/>
    <x v="72"/>
  </r>
  <r>
    <x v="1"/>
    <s v="RETE-ICA-OTRAS CIUDADES-SERVICIOS"/>
    <n v="404331623"/>
    <n v="42877"/>
    <x v="112"/>
    <n v="4287720"/>
    <s v="1,000%"/>
    <s v="13-01-01-DT"/>
    <s v="41-04-00"/>
    <s v="404331623"/>
    <s v="2015123"/>
    <s v="Cédula de Ciudadanía"/>
    <s v="1111768098"/>
    <s v="DIANA CORAL CORREA"/>
    <s v="NIT"/>
    <s v="890399045"/>
    <x v="69"/>
  </r>
  <r>
    <x v="1"/>
    <s v="RETE-ICA-OTRAS CIUDADES-SERVICIOS"/>
    <n v="403549023"/>
    <n v="11396"/>
    <x v="591"/>
    <n v="3798820"/>
    <s v="0,300%"/>
    <s v="13-01-01-DT"/>
    <s v="41-04-00"/>
    <s v="403549023"/>
    <s v="2048323"/>
    <s v="Cédula de Ciudadanía"/>
    <s v="91259240"/>
    <s v="NELSON ROMAN CASTRO"/>
    <s v="NIT"/>
    <s v="890201222"/>
    <x v="31"/>
  </r>
  <r>
    <x v="1"/>
    <s v="RETE-ICA-OTRAS CIUDADES-SERVICIOS"/>
    <n v="403351323"/>
    <n v="13928"/>
    <x v="1122"/>
    <n v="1392764"/>
    <s v="1,000%"/>
    <s v="13-01-01-DT"/>
    <s v="41-04-00"/>
    <s v="403351323"/>
    <s v="2055723"/>
    <s v="Cédula de Ciudadanía"/>
    <s v="1111776781"/>
    <s v="MARIA BANGUERA GARCIA"/>
    <s v="NIT"/>
    <s v="890399045"/>
    <x v="69"/>
  </r>
  <r>
    <x v="1"/>
    <s v="RETE-ICA-OTRAS CIUDADES-SERVICIOS"/>
    <n v="404312223"/>
    <n v="87721"/>
    <x v="1123"/>
    <n v="9080860"/>
    <s v="0,966%"/>
    <s v="13-01-01-DT"/>
    <s v="41-04-00"/>
    <s v="404312223"/>
    <s v="2041223"/>
    <s v="Cédula de Ciudadanía"/>
    <s v="1030538485"/>
    <s v="DIEGO ORTIZ RODRIGUEZ"/>
    <s v="NIT"/>
    <s v="899999061"/>
    <x v="71"/>
  </r>
  <r>
    <x v="1"/>
    <s v="RETE-ICA-OTRAS CIUDADES-SERVICIOS"/>
    <n v="403324923"/>
    <n v="12705"/>
    <x v="947"/>
    <n v="2117440"/>
    <s v="0,600%"/>
    <s v="13-01-01-DT"/>
    <s v="41-04-00"/>
    <s v="403324923"/>
    <s v="2073223"/>
    <s v="Cédula de Ciudadanía"/>
    <s v="23151420"/>
    <s v="DEISY ESTRADA NARVAEZ"/>
    <s v="NIT"/>
    <s v="890201900"/>
    <x v="77"/>
  </r>
  <r>
    <x v="1"/>
    <s v="RETE-ICA-OTRAS CIUDADES-SERVICIOS"/>
    <n v="404312023"/>
    <n v="20514"/>
    <x v="1124"/>
    <n v="3418948"/>
    <s v="0,600%"/>
    <s v="13-01-01-DT"/>
    <s v="41-04-00"/>
    <s v="404312023"/>
    <s v="1961223"/>
    <s v="Cédula de Ciudadanía"/>
    <s v="52781717"/>
    <s v="LUZ ROJAS CASTAÑEDA"/>
    <s v="NIT"/>
    <s v="890201900"/>
    <x v="77"/>
  </r>
  <r>
    <x v="1"/>
    <s v="RETE-ICA-OTRAS CIUDADES-SERVICIOS"/>
    <n v="403349823"/>
    <n v="54626"/>
    <x v="1125"/>
    <n v="5462573"/>
    <s v="1,000%"/>
    <s v="13-01-01-DT"/>
    <s v="41-04-00"/>
    <s v="403349823"/>
    <s v="2042223"/>
    <s v="Cédula de Ciudadanía"/>
    <s v="55226018"/>
    <s v="ANGELA CARVAJALINO GARRIDO"/>
    <s v="NIT"/>
    <s v="892099105"/>
    <x v="63"/>
  </r>
  <r>
    <x v="1"/>
    <s v="RETE-ICA-OTRAS CIUDADES-SERVICIOS"/>
    <n v="404313923"/>
    <n v="11396"/>
    <x v="591"/>
    <n v="3798820"/>
    <s v="0,300%"/>
    <s v="13-01-01-DT"/>
    <s v="41-04-00"/>
    <s v="404313923"/>
    <s v="2072623"/>
    <s v="Cédula de Ciudadanía"/>
    <s v="91524764"/>
    <s v="LUIS BOHORQUEZ HURTADO"/>
    <s v="NIT"/>
    <s v="890201222"/>
    <x v="31"/>
  </r>
  <r>
    <x v="1"/>
    <s v="RETE-ICA-OTRAS CIUDADES-SERVICIOS"/>
    <n v="403350023"/>
    <n v="8869"/>
    <x v="1126"/>
    <n v="4434399"/>
    <s v="0,200%"/>
    <s v="13-01-01-DT"/>
    <s v="41-04-00"/>
    <s v="403350023"/>
    <s v="2043023"/>
    <s v="Cédula de Ciudadanía"/>
    <s v="10198489"/>
    <s v="DONALDO PARRA SANCHEZ"/>
    <s v="NIT"/>
    <s v="891480030"/>
    <x v="60"/>
  </r>
  <r>
    <x v="1"/>
    <s v="RETE-ICA-OTRAS CIUDADES-SERVICIOS"/>
    <n v="403351523"/>
    <n v="25679"/>
    <x v="1127"/>
    <n v="3668490"/>
    <s v="0,700%"/>
    <s v="13-01-01-DT"/>
    <s v="41-04-00"/>
    <s v="403351523"/>
    <s v="2065523"/>
    <s v="Cédula de Ciudadanía"/>
    <s v="17590261"/>
    <s v="ROBERTO JAJOY TISOY"/>
    <s v="NIT"/>
    <s v="800102799"/>
    <x v="39"/>
  </r>
  <r>
    <x v="1"/>
    <s v="RETE-ICA-OTRAS CIUDADES-SERVICIOS"/>
    <n v="403349123"/>
    <n v="26592"/>
    <x v="471"/>
    <n v="3798820"/>
    <s v="0,700%"/>
    <s v="13-01-01-DT"/>
    <s v="41-04-00"/>
    <s v="403349123"/>
    <s v="2032423"/>
    <s v="Cédula de Ciudadanía"/>
    <s v="34609293"/>
    <s v="ANDREA VILLANUEVA VIVAS"/>
    <s v="NIT"/>
    <s v="891500269"/>
    <x v="53"/>
  </r>
  <r>
    <x v="1"/>
    <s v="RETE-ICA-OTRAS CIUDADES-SERVICIOS"/>
    <n v="403532623"/>
    <n v="12863"/>
    <x v="593"/>
    <n v="4287720"/>
    <s v="0,300%"/>
    <s v="13-01-01-DT"/>
    <s v="41-04-00"/>
    <s v="403532623"/>
    <s v="2036623"/>
    <s v="Cédula de Ciudadanía"/>
    <s v="45546349"/>
    <s v="GREY MAZA OCHOA"/>
    <s v="NIT"/>
    <s v="890480184"/>
    <x v="52"/>
  </r>
  <r>
    <x v="1"/>
    <s v="RETE-ICA-OTRAS CIUDADES-SERVICIOS"/>
    <n v="403452523"/>
    <n v="26517"/>
    <x v="1128"/>
    <n v="4419480"/>
    <s v="0,600%"/>
    <s v="13-01-01-DT"/>
    <s v="41-04-00"/>
    <s v="403452523"/>
    <s v="2045723"/>
    <s v="Cédula de Ciudadanía"/>
    <s v="63459992"/>
    <s v="EIDA CASTRO PEREZ"/>
    <s v="NIT"/>
    <s v="890201900"/>
    <x v="77"/>
  </r>
  <r>
    <x v="1"/>
    <s v="RETE-ICA-OTRAS CIUDADES-SERVICIOS"/>
    <n v="403452223"/>
    <n v="26603"/>
    <x v="1129"/>
    <n v="5320610"/>
    <s v="0,500%"/>
    <s v="13-01-01-DT"/>
    <s v="41-04-00"/>
    <s v="403452223"/>
    <s v="2045523"/>
    <s v="Cédula de Ciudadanía"/>
    <s v="52884555"/>
    <s v="KELLY PEÑA RIVEROS"/>
    <s v="NIT"/>
    <s v="892099324"/>
    <x v="61"/>
  </r>
  <r>
    <x v="1"/>
    <s v="RETE-ICA-OTRAS CIUDADES-SERVICIOS"/>
    <n v="403336323"/>
    <n v="10821"/>
    <x v="1130"/>
    <n v="3607040"/>
    <s v="0,300%"/>
    <s v="13-01-01-DT"/>
    <s v="41-04-00"/>
    <s v="403336323"/>
    <s v="2031623"/>
    <s v="Cédula de Ciudadanía"/>
    <s v="13542865"/>
    <s v="JAVIER ROMAN ORDOÑEZ"/>
    <s v="NIT"/>
    <s v="890201222"/>
    <x v="31"/>
  </r>
  <r>
    <x v="1"/>
    <s v="RETE-ICA-OTRAS CIUDADES-SERVICIOS"/>
    <n v="403812523"/>
    <n v="12863"/>
    <x v="593"/>
    <n v="4287720"/>
    <s v="0,300%"/>
    <s v="13-01-01-DT"/>
    <s v="41-04-00"/>
    <s v="403812523"/>
    <s v="2065823"/>
    <s v="Cédula de Ciudadanía"/>
    <s v="1047401338"/>
    <s v="ELKIN MONTEMIRANDA PAJARO"/>
    <s v="NIT"/>
    <s v="890480184"/>
    <x v="52"/>
  </r>
  <r>
    <x v="1"/>
    <s v="RETE-ICA-OTRAS CIUDADES-SERVICIOS"/>
    <n v="404312323"/>
    <n v="10587"/>
    <x v="1131"/>
    <n v="2117440"/>
    <s v="0,500%"/>
    <s v="13-01-01-DT"/>
    <s v="41-04-00"/>
    <s v="404312323"/>
    <s v="2044023"/>
    <s v="Cédula de Ciudadanía"/>
    <s v="1121837238"/>
    <s v="LIDA HERRERA AYALA"/>
    <s v="NIT"/>
    <s v="892099324"/>
    <x v="61"/>
  </r>
  <r>
    <x v="1"/>
    <s v="RETE-ICA-OTRAS CIUDADES-SERVICIOS"/>
    <n v="404220923"/>
    <n v="42877"/>
    <x v="112"/>
    <n v="4287720"/>
    <s v="1,000%"/>
    <s v="13-01-01-DT"/>
    <s v="41-04-00"/>
    <s v="404220923"/>
    <s v="2065123"/>
    <s v="Cédula de Ciudadanía"/>
    <s v="45492264"/>
    <s v="BEATRIZ HERRERA FUENTES"/>
    <s v="NIT"/>
    <s v="890102018"/>
    <x v="58"/>
  </r>
  <r>
    <x v="1"/>
    <s v="RETE-ICA-OTRAS CIUDADES-SERVICIOS"/>
    <n v="403821023"/>
    <n v="42877"/>
    <x v="112"/>
    <n v="4287720"/>
    <s v="1,000%"/>
    <s v="13-01-01-DT"/>
    <s v="41-04-00"/>
    <s v="403821023"/>
    <s v="2065323"/>
    <s v="Cédula de Ciudadanía"/>
    <s v="35893034"/>
    <s v="DORIS CUESTA CUESTA"/>
    <s v="NIT"/>
    <s v="891680011"/>
    <x v="72"/>
  </r>
  <r>
    <x v="1"/>
    <s v="RETE-ICA-OTRAS CIUDADES-SERVICIOS"/>
    <n v="403451423"/>
    <n v="37988"/>
    <x v="124"/>
    <n v="3798820"/>
    <s v="1,000%"/>
    <s v="13-01-01-DT"/>
    <s v="41-04-00"/>
    <s v="403451423"/>
    <s v="2038523"/>
    <s v="Cédula de Ciudadanía"/>
    <s v="1111776781"/>
    <s v="MARIA BANGUERA GARCIA"/>
    <s v="NIT"/>
    <s v="890399045"/>
    <x v="69"/>
  </r>
  <r>
    <x v="1"/>
    <s v="RETE-ICA-OTRAS CIUDADES-SERVICIOS"/>
    <n v="403452623"/>
    <n v="12388"/>
    <x v="1132"/>
    <n v="4129280"/>
    <s v="0,300%"/>
    <s v="13-01-01-DT"/>
    <s v="41-04-00"/>
    <s v="403452623"/>
    <s v="2045823"/>
    <s v="Cédula de Ciudadanía"/>
    <s v="1098739407"/>
    <s v="KAREN BLANCO AYALA"/>
    <s v="NIT"/>
    <s v="890201222"/>
    <x v="31"/>
  </r>
  <r>
    <x v="1"/>
    <s v="RETE-ICA-OTRAS CIUDADES-SERVICIOS"/>
    <n v="403349323"/>
    <n v="26592"/>
    <x v="471"/>
    <n v="3798820"/>
    <s v="0,700%"/>
    <s v="13-01-01-DT"/>
    <s v="41-04-00"/>
    <s v="403349323"/>
    <s v="2032723"/>
    <s v="Cédula de Ciudadanía"/>
    <s v="29120455"/>
    <s v="MARIA CANO QUIÑONES"/>
    <s v="NIT"/>
    <s v="891500269"/>
    <x v="53"/>
  </r>
  <r>
    <x v="1"/>
    <s v="RETE-ICA-OTRAS CIUDADES-SERVICIOS"/>
    <n v="403370423"/>
    <n v="8575"/>
    <x v="325"/>
    <n v="4287720"/>
    <s v="0,200%"/>
    <s v="13-01-01-DT"/>
    <s v="41-04-00"/>
    <s v="403370423"/>
    <s v="2040123"/>
    <s v="Cédula de Ciudadanía"/>
    <s v="34503761"/>
    <s v="PAOLA MINA ARARAT"/>
    <s v="NIT"/>
    <s v="891580006"/>
    <x v="70"/>
  </r>
  <r>
    <x v="1"/>
    <s v="RETE-ICA-OTRAS CIUDADES-SERVICIOS"/>
    <n v="403453223"/>
    <n v="12220"/>
    <x v="1133"/>
    <n v="4073320"/>
    <s v="0,300%"/>
    <s v="13-01-01-DT"/>
    <s v="41-04-00"/>
    <s v="403453223"/>
    <s v="2046323"/>
    <s v="Cédula de Ciudadanía"/>
    <s v="37942092"/>
    <s v="CARMEN SUAREZ MANTILLA"/>
    <s v="NIT"/>
    <s v="890201222"/>
    <x v="31"/>
  </r>
  <r>
    <x v="1"/>
    <s v="RETE-ICA-OTRAS CIUDADES-SERVICIOS"/>
    <n v="403910123"/>
    <n v="23870"/>
    <x v="589"/>
    <n v="2387010"/>
    <s v="1,000%"/>
    <s v="13-01-01-DT"/>
    <s v="41-04-00"/>
    <s v="403910123"/>
    <s v="2042923"/>
    <s v="Cédula de Ciudadanía"/>
    <s v="1088285239"/>
    <s v="CRISTIAN HERRERA RODAS"/>
    <s v="NIT"/>
    <s v="890000464"/>
    <x v="54"/>
  </r>
  <r>
    <x v="1"/>
    <s v="RETE-ICA-OTRAS CIUDADES-SERVICIOS"/>
    <n v="403453823"/>
    <n v="16940"/>
    <x v="1134"/>
    <n v="2117440"/>
    <s v="0,800%"/>
    <s v="13-01-01-DT"/>
    <s v="41-04-00"/>
    <s v="403453823"/>
    <s v="2046723"/>
    <s v="Cédula de Ciudadanía"/>
    <s v="1027947552"/>
    <s v="RITA CRUZ SALAZAR"/>
    <s v="NIT"/>
    <s v="890980095"/>
    <x v="57"/>
  </r>
  <r>
    <x v="1"/>
    <s v="RETE-ICA-OTRAS CIUDADES-SERVICIOS"/>
    <n v="403453423"/>
    <n v="37988"/>
    <x v="124"/>
    <n v="3798820"/>
    <s v="1,000%"/>
    <s v="13-01-01-DT"/>
    <s v="41-04-00"/>
    <s v="403453423"/>
    <s v="2046523"/>
    <s v="Cédula de Ciudadanía"/>
    <s v="22640622"/>
    <s v="NITZY FUENTES POTES"/>
    <s v="NIT"/>
    <s v="890102018"/>
    <x v="58"/>
  </r>
  <r>
    <x v="1"/>
    <s v="RETE-ICA-OTRAS CIUDADES-SERVICIOS"/>
    <n v="403452723"/>
    <n v="35356"/>
    <x v="1135"/>
    <n v="4419480"/>
    <s v="0,800%"/>
    <s v="13-01-01-DT"/>
    <s v="41-04-00"/>
    <s v="403452723"/>
    <s v="2045923"/>
    <s v="Cédula de Ciudadanía"/>
    <s v="39356166"/>
    <s v="MARLENY FORONDA ZAPATA"/>
    <s v="NIT"/>
    <s v="890980095"/>
    <x v="57"/>
  </r>
  <r>
    <x v="1"/>
    <s v="RETE-ICA-OTRAS CIUDADES-SERVICIOS"/>
    <n v="403351623"/>
    <n v="21174"/>
    <x v="482"/>
    <n v="2117440"/>
    <s v="1,000%"/>
    <s v="13-01-01-DT"/>
    <s v="41-04-00"/>
    <s v="403351623"/>
    <s v="2065623"/>
    <s v="Cédula de Ciudadanía"/>
    <s v="49755498"/>
    <s v="SANDRA PINZON ARDILA"/>
    <s v="NIT"/>
    <s v="890102018"/>
    <x v="58"/>
  </r>
  <r>
    <x v="1"/>
    <s v="RETE-ICA-OTRAS CIUDADES-SERVICIOS"/>
    <n v="404312423"/>
    <n v="8718"/>
    <x v="1136"/>
    <n v="871828"/>
    <s v="1,000%"/>
    <s v="13-01-01-DT"/>
    <s v="41-04-00"/>
    <s v="404312423"/>
    <s v="2046823"/>
    <s v="Cédula de Ciudadanía"/>
    <s v="18418259"/>
    <s v="CARLOS GARCIA"/>
    <s v="NIT"/>
    <s v="890000464"/>
    <x v="54"/>
  </r>
  <r>
    <x v="1"/>
    <s v="RETE-ICA-OTRAS CIUDADES-SERVICIOS"/>
    <n v="404335323"/>
    <n v="21439"/>
    <x v="922"/>
    <n v="4287720"/>
    <s v="0,500%"/>
    <s v="13-01-01-DT"/>
    <s v="41-04-00"/>
    <s v="404335323"/>
    <s v="2075623"/>
    <s v="Cédula de Ciudadanía"/>
    <s v="36953453"/>
    <s v="CAROL MUÑOZ CASTRO"/>
    <s v="NIT"/>
    <s v="891280000"/>
    <x v="66"/>
  </r>
  <r>
    <x v="19"/>
    <s v="RETE-ICA-OTRAS CIUDADES-BIENES"/>
    <n v="403365423"/>
    <n v="37988"/>
    <x v="124"/>
    <n v="3798820"/>
    <s v="1,000%"/>
    <s v="13-01-01-DT"/>
    <s v="41-04-00"/>
    <s v="403365423"/>
    <s v="2042123"/>
    <s v="Cédula de Ciudadanía"/>
    <s v="43288334"/>
    <s v="ISABEL BENJUMEA GARCES"/>
    <s v="NIT"/>
    <s v="891680011"/>
    <x v="72"/>
  </r>
  <r>
    <x v="2"/>
    <s v="RETENCION DE OTROS IMPUESTOS DISTRITALES Y MUNICIPALES"/>
    <n v="403336323"/>
    <n v="1082"/>
    <x v="1137"/>
    <n v="10821"/>
    <s v="9,999%"/>
    <s v="13-01-01-DT"/>
    <s v="41-04-00"/>
    <s v="403336323"/>
    <s v="2031623"/>
    <s v="Cédula de Ciudadanía"/>
    <s v="13542865"/>
    <s v="JAVIER ROMAN ORDOÑEZ"/>
    <s v="NIT"/>
    <s v="890201222"/>
    <x v="31"/>
  </r>
  <r>
    <x v="2"/>
    <s v="RETENCION DE OTROS IMPUESTOS DISTRITALES Y MUNICIPALES"/>
    <n v="403350523"/>
    <n v="1140"/>
    <x v="1138"/>
    <n v="11396"/>
    <s v="10,004%"/>
    <s v="13-01-01-DT"/>
    <s v="41-04-00"/>
    <s v="403350523"/>
    <s v="2045223"/>
    <s v="Cédula de Ciudadanía"/>
    <s v="1098700431"/>
    <s v="MAYRA QUINTERO DIAZ"/>
    <s v="NIT"/>
    <s v="890201222"/>
    <x v="31"/>
  </r>
  <r>
    <x v="2"/>
    <s v="RETENCION DE OTROS IMPUESTOS DISTRITALES Y MUNICIPALES"/>
    <n v="404313923"/>
    <n v="1140"/>
    <x v="1138"/>
    <n v="11396"/>
    <s v="10,004%"/>
    <s v="13-01-01-DT"/>
    <s v="41-04-00"/>
    <s v="404313923"/>
    <s v="2072623"/>
    <s v="Cédula de Ciudadanía"/>
    <s v="91524764"/>
    <s v="LUIS BOHORQUEZ HURTADO"/>
    <s v="NIT"/>
    <s v="890201222"/>
    <x v="31"/>
  </r>
  <r>
    <x v="2"/>
    <s v="RETENCION DE OTROS IMPUESTOS DISTRITALES Y MUNICIPALES"/>
    <n v="403452623"/>
    <n v="1239"/>
    <x v="1139"/>
    <n v="12388"/>
    <s v="10,002%"/>
    <s v="13-01-01-DT"/>
    <s v="41-04-00"/>
    <s v="403452623"/>
    <s v="2045823"/>
    <s v="Cédula de Ciudadanía"/>
    <s v="1098739407"/>
    <s v="KAREN BLANCO AYALA"/>
    <s v="NIT"/>
    <s v="890201222"/>
    <x v="31"/>
  </r>
  <r>
    <x v="2"/>
    <s v="RETENCION DE OTROS IMPUESTOS DISTRITALES Y MUNICIPALES"/>
    <n v="403453223"/>
    <n v="1222"/>
    <x v="1140"/>
    <n v="12220"/>
    <s v="10,000%"/>
    <s v="13-01-01-DT"/>
    <s v="41-04-00"/>
    <s v="403453223"/>
    <s v="2046323"/>
    <s v="Cédula de Ciudadanía"/>
    <s v="37942092"/>
    <s v="CARMEN SUAREZ MANTILLA"/>
    <s v="NIT"/>
    <s v="890201222"/>
    <x v="31"/>
  </r>
  <r>
    <x v="2"/>
    <s v="RETENCION DE OTROS IMPUESTOS DISTRITALES Y MUNICIPALES"/>
    <n v="403549023"/>
    <n v="1140"/>
    <x v="1141"/>
    <n v="11396"/>
    <s v="10,004%"/>
    <s v="13-01-01-DT"/>
    <s v="41-04-00"/>
    <s v="403549023"/>
    <s v="2048323"/>
    <s v="Cédula de Ciudadanía"/>
    <s v="91259240"/>
    <s v="NELSON ROMAN CASTRO"/>
    <s v="NIT"/>
    <s v="890201222"/>
    <x v="31"/>
  </r>
  <r>
    <x v="29"/>
    <s v="RETEFUENTE - SERVICIO DE VIGILANCIA Y ASEO"/>
    <n v="405475023"/>
    <n v="9925"/>
    <x v="1142"/>
    <n v="496244"/>
    <s v="2,000%"/>
    <s v="13-01-01-DT"/>
    <s v="41-04-00"/>
    <s v="405475023"/>
    <s v="2066823"/>
    <s v="NIT"/>
    <s v="800093388"/>
    <s v="CONSERJES INMOBILIARIOS LTDA."/>
    <s v="NIT"/>
    <s v="800197268"/>
    <x v="25"/>
  </r>
  <r>
    <x v="29"/>
    <s v="RETEFUENTE - SERVICIO DE VIGILANCIA Y ASEO"/>
    <n v="405554323"/>
    <n v="5736"/>
    <x v="1143"/>
    <n v="286812"/>
    <s v="2,000%"/>
    <s v="13-01-01-DT"/>
    <s v="41-04-00"/>
    <s v="405554323"/>
    <s v="2066323"/>
    <s v="NIT"/>
    <s v="860518600"/>
    <s v="ASECOLBAS LIMITADA"/>
    <s v="NIT"/>
    <s v="800197268"/>
    <x v="25"/>
  </r>
  <r>
    <x v="29"/>
    <s v="RETEFUENTE - SERVICIO DE VIGILANCIA Y ASEO"/>
    <n v="405533023"/>
    <n v="22774"/>
    <x v="1144"/>
    <n v="1138693"/>
    <s v="2,000%"/>
    <s v="13-01-01-DT"/>
    <s v="41-04-00"/>
    <s v="405533023"/>
    <s v="2073723"/>
    <s v="NIT"/>
    <s v="900240753"/>
    <s v="INTERNEGOCIOS S.A.S"/>
    <s v="NIT"/>
    <s v="800197268"/>
    <x v="25"/>
  </r>
  <r>
    <x v="29"/>
    <s v="RETEFUENTE - SERVICIO DE VIGILANCIA Y ASEO"/>
    <n v="405498023"/>
    <n v="21765"/>
    <x v="1145"/>
    <n v="1088251"/>
    <s v="2,000%"/>
    <s v="13-01-01-DT"/>
    <s v="41-04-00"/>
    <s v="405498023"/>
    <s v="2073323"/>
    <s v="NIT"/>
    <s v="900240753"/>
    <s v="INTERNEGOCIOS S.A.S"/>
    <s v="NIT"/>
    <s v="800197268"/>
    <x v="25"/>
  </r>
  <r>
    <x v="29"/>
    <s v="RETEFUENTE - SERVICIO DE VIGILANCIA Y ASEO"/>
    <n v="405524223"/>
    <n v="24086"/>
    <x v="1146"/>
    <n v="1204298"/>
    <s v="2,000%"/>
    <s v="13-01-01-DT"/>
    <s v="41-04-00"/>
    <s v="405524223"/>
    <s v="2073923"/>
    <s v="NIT"/>
    <s v="860518600"/>
    <s v="ASECOLBAS LIMITADA"/>
    <s v="NIT"/>
    <s v="800197268"/>
    <x v="25"/>
  </r>
  <r>
    <x v="29"/>
    <s v="RETEFUENTE - SERVICIO DE VIGILANCIA Y ASEO"/>
    <n v="405579723"/>
    <n v="5783"/>
    <x v="1147"/>
    <n v="289148"/>
    <s v="2,000%"/>
    <s v="13-01-01-DT"/>
    <s v="41-04-00"/>
    <s v="405579723"/>
    <s v="2066723"/>
    <s v="NIT"/>
    <s v="860518600"/>
    <s v="ASECOLBAS LIMITADA"/>
    <s v="NIT"/>
    <s v="800197268"/>
    <x v="25"/>
  </r>
  <r>
    <x v="29"/>
    <s v="RETEFUENTE - SERVICIO DE VIGILANCIA Y ASEO"/>
    <n v="405569123"/>
    <n v="6388"/>
    <x v="1148"/>
    <n v="319389"/>
    <s v="2,000%"/>
    <s v="13-01-01-DT"/>
    <s v="41-04-00"/>
    <s v="405569123"/>
    <s v="2048523"/>
    <s v="NIT"/>
    <s v="860518600"/>
    <s v="ASECOLBAS LIMITADA"/>
    <s v="NIT"/>
    <s v="800197268"/>
    <x v="25"/>
  </r>
  <r>
    <x v="29"/>
    <s v="RETEFUENTE - SERVICIO DE VIGILANCIA Y ASEO"/>
    <n v="405574123"/>
    <n v="20360"/>
    <x v="1149"/>
    <n v="1017988"/>
    <s v="2,000%"/>
    <s v="13-01-01-DT"/>
    <s v="41-04-00"/>
    <s v="405574123"/>
    <s v="2074323"/>
    <s v="NIT"/>
    <s v="860518600"/>
    <s v="ASECOLBAS LIMITADA"/>
    <s v="NIT"/>
    <s v="800197268"/>
    <x v="25"/>
  </r>
  <r>
    <x v="29"/>
    <s v="RETEFUENTE - SERVICIO DE VIGILANCIA Y ASEO"/>
    <n v="405563923"/>
    <n v="7267"/>
    <x v="1150"/>
    <n v="363364"/>
    <s v="2,000%"/>
    <s v="13-01-01-DT"/>
    <s v="41-04-00"/>
    <s v="405563923"/>
    <s v="2048623"/>
    <s v="NIT"/>
    <s v="860518600"/>
    <s v="ASECOLBAS LIMITADA"/>
    <s v="NIT"/>
    <s v="800197268"/>
    <x v="25"/>
  </r>
  <r>
    <x v="29"/>
    <s v="RETEFUENTE - SERVICIO DE VIGILANCIA Y ASEO"/>
    <n v="405558923"/>
    <n v="6944"/>
    <x v="1151"/>
    <n v="347213"/>
    <s v="2,000%"/>
    <s v="13-01-01-DT"/>
    <s v="41-04-00"/>
    <s v="405558923"/>
    <s v="2066523"/>
    <s v="NIT"/>
    <s v="860518600"/>
    <s v="ASECOLBAS LIMITADA"/>
    <s v="NIT"/>
    <s v="800197268"/>
    <x v="25"/>
  </r>
  <r>
    <x v="29"/>
    <s v="RETEFUENTE - SERVICIO DE VIGILANCIA Y ASEO"/>
    <n v="405517223"/>
    <n v="24724"/>
    <x v="1152"/>
    <n v="1236214"/>
    <s v="2,000%"/>
    <s v="13-01-01-DT"/>
    <s v="41-04-00"/>
    <s v="405517223"/>
    <s v="2073523"/>
    <s v="NIT"/>
    <s v="860518600"/>
    <s v="ASECOLBAS LIMITADA"/>
    <s v="NIT"/>
    <s v="800197268"/>
    <x v="25"/>
  </r>
  <r>
    <x v="29"/>
    <s v="RETEFUENTE - SERVICIO DE VIGILANCIA Y ASEO"/>
    <n v="405502423"/>
    <n v="16072"/>
    <x v="1153"/>
    <n v="803611"/>
    <s v="2,000%"/>
    <s v="13-01-01-DT"/>
    <s v="41-04-00"/>
    <s v="405502423"/>
    <s v="2073423"/>
    <s v="NIT"/>
    <s v="900240753"/>
    <s v="INTERNEGOCIOS S.A.S"/>
    <s v="NIT"/>
    <s v="800197268"/>
    <x v="25"/>
  </r>
  <r>
    <x v="29"/>
    <s v="RETEFUENTE - SERVICIO DE VIGILANCIA Y ASEO"/>
    <n v="405545123"/>
    <n v="5703"/>
    <x v="1154"/>
    <n v="285171"/>
    <s v="2,000%"/>
    <s v="13-01-01-DT"/>
    <s v="41-04-00"/>
    <s v="405545123"/>
    <s v="2064923"/>
    <s v="NIT"/>
    <s v="860518600"/>
    <s v="ASECOLBAS LIMITADA"/>
    <s v="NIT"/>
    <s v="800197268"/>
    <x v="25"/>
  </r>
  <r>
    <x v="15"/>
    <s v="RETEFUENTE - ARRENDAMIENTOS BIENES INMUEBLES"/>
    <n v="405612923"/>
    <n v="304834"/>
    <x v="1155"/>
    <n v="8709557"/>
    <s v="3,500%"/>
    <s v="13-01-01-DT"/>
    <s v="41-04-00"/>
    <s v="405612923"/>
    <s v="2077923"/>
    <s v="Cédula de Ciudadanía"/>
    <s v="40383330"/>
    <s v="EDNA PRIETO PRIETO"/>
    <s v="NIT"/>
    <s v="800197268"/>
    <x v="25"/>
  </r>
  <r>
    <x v="22"/>
    <s v="RETEFUENTE - RENTAS DE TRABAJO"/>
    <n v="405101123"/>
    <n v="167461"/>
    <x v="161"/>
    <n v="4910873"/>
    <s v="3,410%"/>
    <s v="13-01-01-DT"/>
    <s v="41-04-00"/>
    <s v="405101123"/>
    <s v="2076223"/>
    <s v="Cédula de Ciudadanía"/>
    <s v="1018442909"/>
    <s v="ORIANA LUGO GONZALEZ"/>
    <s v="NIT"/>
    <s v="800197268"/>
    <x v="25"/>
  </r>
  <r>
    <x v="22"/>
    <s v="RETEFUENTE - RENTAS DE TRABAJO"/>
    <n v="405018323"/>
    <n v="46600"/>
    <x v="158"/>
    <n v="4275236"/>
    <s v="1,090%"/>
    <s v="13-01-01-DT"/>
    <s v="41-04-00"/>
    <s v="405018323"/>
    <s v="2078223"/>
    <s v="Cédula de Ciudadanía"/>
    <s v="17333835"/>
    <s v="JAIME REYES"/>
    <s v="NIT"/>
    <s v="800197268"/>
    <x v="25"/>
  </r>
  <r>
    <x v="22"/>
    <s v="RETEFUENTE - RENTAS DE TRABAJO"/>
    <n v="406141123"/>
    <n v="433602"/>
    <x v="1156"/>
    <n v="6395303"/>
    <s v="6,780%"/>
    <s v="13-01-01-DT"/>
    <s v="41-04-00"/>
    <s v="406141123"/>
    <s v="2070223"/>
    <s v="Cédula de Ciudadanía"/>
    <s v="1098624613"/>
    <s v="FABIO MENDEZ CASTILLO"/>
    <s v="NIT"/>
    <s v="800197268"/>
    <x v="25"/>
  </r>
  <r>
    <x v="22"/>
    <s v="RETEFUENTE - RENTAS DE TRABAJO"/>
    <n v="405101723"/>
    <n v="246028"/>
    <x v="1157"/>
    <n v="5325282"/>
    <s v="4,620%"/>
    <s v="13-01-01-DT"/>
    <s v="41-04-00"/>
    <s v="405101723"/>
    <s v="2077423"/>
    <s v="Cédula de Ciudadanía"/>
    <s v="35423409"/>
    <s v="KARIN FORERO CUBILLOS"/>
    <s v="NIT"/>
    <s v="800197268"/>
    <x v="25"/>
  </r>
  <r>
    <x v="22"/>
    <s v="RETEFUENTE - RENTAS DE TRABAJO"/>
    <n v="406099923"/>
    <n v="1019160"/>
    <x v="1158"/>
    <n v="8485929"/>
    <s v="12,010%"/>
    <s v="13-01-01-DT"/>
    <s v="41-04-00"/>
    <s v="406099923"/>
    <s v="2070423"/>
    <s v="Cédula de Ciudadanía"/>
    <s v="91507913"/>
    <s v="JUAN GAMBOA OLAYA"/>
    <s v="NIT"/>
    <s v="800197268"/>
    <x v="25"/>
  </r>
  <r>
    <x v="22"/>
    <s v="RETEFUENTE - RENTAS DE TRABAJO"/>
    <n v="403616323"/>
    <n v="148072"/>
    <x v="528"/>
    <n v="4807532"/>
    <s v="3,080%"/>
    <s v="13-01-01-DT"/>
    <s v="41-04-00"/>
    <s v="403616323"/>
    <s v="2070823"/>
    <s v="Cédula de Ciudadanía"/>
    <s v="1013643887"/>
    <s v="JUAN RAMIREZ MEDINA"/>
    <s v="NIT"/>
    <s v="800197268"/>
    <x v="25"/>
  </r>
  <r>
    <x v="22"/>
    <s v="RETEFUENTE - RENTAS DE TRABAJO"/>
    <n v="405295823"/>
    <n v="166796"/>
    <x v="1159"/>
    <n v="4905765"/>
    <s v="3,400%"/>
    <s v="13-01-01-DT"/>
    <s v="41-04-00"/>
    <s v="405295823"/>
    <s v="2011323"/>
    <s v="Cédula de Ciudadanía"/>
    <s v="79807473"/>
    <s v="GUSTAVO CAICEDO URREGO"/>
    <s v="NIT"/>
    <s v="800197268"/>
    <x v="25"/>
  </r>
  <r>
    <x v="22"/>
    <s v="RETEFUENTE - RENTAS DE TRABAJO"/>
    <n v="405100623"/>
    <n v="61349"/>
    <x v="365"/>
    <n v="4350998"/>
    <s v="1,410%"/>
    <s v="13-01-01-DT"/>
    <s v="41-04-00"/>
    <s v="405100623"/>
    <s v="2075723"/>
    <s v="Cédula de Ciudadanía"/>
    <s v="1032414662"/>
    <s v="GLORIA OSPINA RODRIGUEZ"/>
    <s v="NIT"/>
    <s v="800197268"/>
    <x v="25"/>
  </r>
  <r>
    <x v="22"/>
    <s v="RETEFUENTE - RENTAS DE TRABAJO"/>
    <n v="406084323"/>
    <n v="47032"/>
    <x v="346"/>
    <n v="4275630"/>
    <s v="1,100%"/>
    <s v="13-01-01-DT"/>
    <s v="41-04-00"/>
    <s v="406084323"/>
    <s v="2077823"/>
    <s v="Cédula de Ciudadanía"/>
    <s v="53002051"/>
    <s v="DIANA BUSTOS RAMIREZ"/>
    <s v="NIT"/>
    <s v="800197268"/>
    <x v="25"/>
  </r>
  <r>
    <x v="22"/>
    <s v="RETEFUENTE - RENTAS DE TRABAJO"/>
    <n v="406425023"/>
    <n v="2302000"/>
    <x v="1160"/>
    <n v="15344188"/>
    <s v="15,000%"/>
    <s v="13-01-01-DT"/>
    <s v="41-04-00"/>
    <s v="406425023"/>
    <s v="2101023"/>
    <s v="Cédula de Ciudadanía"/>
    <s v="53123833"/>
    <s v="YENIFER FANDIÑO MARTINEZ"/>
    <s v="NIT"/>
    <s v="800197268"/>
    <x v="25"/>
  </r>
  <r>
    <x v="22"/>
    <s v="RETEFUENTE - RENTAS DE TRABAJO"/>
    <n v="405025723"/>
    <n v="206063"/>
    <x v="1161"/>
    <n v="5113218"/>
    <s v="4,030%"/>
    <s v="13-01-01-DT"/>
    <s v="41-04-00"/>
    <s v="405025723"/>
    <s v="2077523"/>
    <s v="Cédula de Ciudadanía"/>
    <s v="1144093918"/>
    <s v="LAYS NUÑEZ DIAZ"/>
    <s v="NIT"/>
    <s v="800197268"/>
    <x v="25"/>
  </r>
  <r>
    <x v="22"/>
    <s v="RETEFUENTE - RENTAS DE TRABAJO"/>
    <n v="403616023"/>
    <n v="42986"/>
    <x v="688"/>
    <n v="4256010"/>
    <s v="1,010%"/>
    <s v="13-01-01-DT"/>
    <s v="41-04-00"/>
    <s v="403616023"/>
    <s v="2044323"/>
    <s v="Cédula de Ciudadanía"/>
    <s v="29113474"/>
    <s v="MAITEE MISAS TIQUE"/>
    <s v="NIT"/>
    <s v="800197268"/>
    <x v="25"/>
  </r>
  <r>
    <x v="22"/>
    <s v="RETEFUENTE - RENTAS DE TRABAJO"/>
    <n v="403616723"/>
    <n v="167461"/>
    <x v="161"/>
    <n v="4910873"/>
    <s v="3,410%"/>
    <s v="13-01-01-DT"/>
    <s v="41-04-00"/>
    <s v="403616723"/>
    <s v="2071223"/>
    <s v="Cédula de Ciudadanía"/>
    <s v="80075432"/>
    <s v="SANTIAGO JIMENEZ MOJICA"/>
    <s v="NIT"/>
    <s v="800197268"/>
    <x v="25"/>
  </r>
  <r>
    <x v="22"/>
    <s v="RETEFUENTE - RENTAS DE TRABAJO"/>
    <n v="403615623"/>
    <n v="259536"/>
    <x v="1162"/>
    <n v="5395764"/>
    <s v="4,810%"/>
    <s v="13-01-01-DT"/>
    <s v="41-04-00"/>
    <s v="403615623"/>
    <s v="2043223"/>
    <s v="Cédula de Ciudadanía"/>
    <s v="1016041306"/>
    <s v="KAREN TRUJILLO LEON"/>
    <s v="NIT"/>
    <s v="800197268"/>
    <x v="25"/>
  </r>
  <r>
    <x v="22"/>
    <s v="RETEFUENTE - RENTAS DE TRABAJO"/>
    <n v="406169223"/>
    <n v="117584"/>
    <x v="128"/>
    <n v="4647574"/>
    <s v="2,530%"/>
    <s v="13-01-01-DT"/>
    <s v="41-04-00"/>
    <s v="406169223"/>
    <s v="2088123"/>
    <s v="Cédula de Ciudadanía"/>
    <s v="80876687"/>
    <s v="JOAQUIN ROJAS PALOMINO"/>
    <s v="NIT"/>
    <s v="800197268"/>
    <x v="25"/>
  </r>
  <r>
    <x v="22"/>
    <s v="RETEFUENTE - RENTAS DE TRABAJO"/>
    <n v="403617223"/>
    <n v="365496"/>
    <x v="1163"/>
    <n v="5952707"/>
    <s v="6,140%"/>
    <s v="13-01-01-DT"/>
    <s v="41-04-00"/>
    <s v="403617223"/>
    <s v="2071923"/>
    <s v="Cédula de Ciudadanía"/>
    <s v="47441765"/>
    <s v="CAROLINA OLMOS CHACON"/>
    <s v="NIT"/>
    <s v="800197268"/>
    <x v="25"/>
  </r>
  <r>
    <x v="22"/>
    <s v="RETEFUENTE - RENTAS DE TRABAJO"/>
    <n v="405100323"/>
    <n v="111183"/>
    <x v="1164"/>
    <n v="4613396"/>
    <s v="2,410%"/>
    <s v="13-01-01-DT"/>
    <s v="41-04-00"/>
    <s v="405100323"/>
    <s v="2069323"/>
    <s v="Cédula de Ciudadanía"/>
    <s v="1014193404"/>
    <s v="DIANA BUITRAGO RODRIGUEZ"/>
    <s v="NIT"/>
    <s v="800197268"/>
    <x v="25"/>
  </r>
  <r>
    <x v="22"/>
    <s v="RETEFUENTE - RENTAS DE TRABAJO"/>
    <n v="403615523"/>
    <n v="42093"/>
    <x v="1165"/>
    <n v="4251778"/>
    <s v="0,990%"/>
    <s v="13-01-01-DT"/>
    <s v="41-04-00"/>
    <s v="403615523"/>
    <s v="2043123"/>
    <s v="Cédula de Ciudadanía"/>
    <s v="1014194113"/>
    <s v="LUISA LOPEZ RODRIGUEZ"/>
    <s v="NIT"/>
    <s v="800197268"/>
    <x v="25"/>
  </r>
  <r>
    <x v="22"/>
    <s v="RETEFUENTE - RENTAS DE TRABAJO"/>
    <n v="405292223"/>
    <n v="37168"/>
    <x v="627"/>
    <n v="4223655"/>
    <s v="0,880%"/>
    <s v="13-01-01-DT"/>
    <s v="41-04-00"/>
    <s v="405292223"/>
    <s v="2007723"/>
    <s v="Cédula de Ciudadanía"/>
    <s v="1061744312"/>
    <s v="ROCIO CABALLERO CULMA"/>
    <s v="NIT"/>
    <s v="800197268"/>
    <x v="25"/>
  </r>
  <r>
    <x v="22"/>
    <s v="RETEFUENTE - RENTAS DE TRABAJO"/>
    <n v="406048723"/>
    <n v="167461"/>
    <x v="161"/>
    <n v="4910873"/>
    <s v="3,410%"/>
    <s v="13-01-01-DT"/>
    <s v="41-04-00"/>
    <s v="406048723"/>
    <s v="2044823"/>
    <s v="Cédula de Ciudadanía"/>
    <s v="80845429"/>
    <s v="JUAN VIDAL LOPEZ"/>
    <s v="NIT"/>
    <s v="800197268"/>
    <x v="25"/>
  </r>
  <r>
    <x v="22"/>
    <s v="RETEFUENTE - RENTAS DE TRABAJO"/>
    <n v="405100823"/>
    <n v="167461"/>
    <x v="161"/>
    <n v="4910873"/>
    <s v="3,410%"/>
    <s v="13-01-01-DT"/>
    <s v="41-04-00"/>
    <s v="405100823"/>
    <s v="2075823"/>
    <s v="Cédula de Ciudadanía"/>
    <s v="1020733675"/>
    <s v="SARA CARREÑO NEIRA"/>
    <s v="NIT"/>
    <s v="800197268"/>
    <x v="25"/>
  </r>
  <r>
    <x v="22"/>
    <s v="RETEFUENTE - RENTAS DE TRABAJO"/>
    <n v="405100523"/>
    <n v="364649"/>
    <x v="1166"/>
    <n v="5948603"/>
    <s v="6,130%"/>
    <s v="13-01-01-DT"/>
    <s v="41-04-00"/>
    <s v="405100523"/>
    <s v="2075423"/>
    <s v="Cédula de Ciudadanía"/>
    <s v="32255885"/>
    <s v="SUSSY MOSQUERA VALOYES"/>
    <s v="NIT"/>
    <s v="800197268"/>
    <x v="25"/>
  </r>
  <r>
    <x v="22"/>
    <s v="RETEFUENTE - RENTAS DE TRABAJO"/>
    <n v="403617923"/>
    <n v="65148"/>
    <x v="374"/>
    <n v="4372335"/>
    <s v="1,490%"/>
    <s v="13-01-01-DT"/>
    <s v="41-04-00"/>
    <s v="403617923"/>
    <s v="2073823"/>
    <s v="Cédula de Ciudadanía"/>
    <s v="1014301436"/>
    <s v="LUIS MORALES ARISTIZABAL"/>
    <s v="NIT"/>
    <s v="800197268"/>
    <x v="25"/>
  </r>
  <r>
    <x v="22"/>
    <s v="RETEFUENTE - RENTAS DE TRABAJO"/>
    <n v="405100123"/>
    <n v="132300"/>
    <x v="661"/>
    <n v="4724993"/>
    <s v="2,800%"/>
    <s v="13-01-01-DT"/>
    <s v="41-04-00"/>
    <s v="405100123"/>
    <s v="2045323"/>
    <s v="Cédula de Ciudadanía"/>
    <s v="1010164062"/>
    <s v="OSCAR SANDOVAL BELTRAN"/>
    <s v="NIT"/>
    <s v="800197268"/>
    <x v="25"/>
  </r>
  <r>
    <x v="22"/>
    <s v="RETEFUENTE - RENTAS DE TRABAJO"/>
    <n v="405100423"/>
    <n v="127871"/>
    <x v="1167"/>
    <n v="4701140"/>
    <s v="2,720%"/>
    <s v="13-01-01-DT"/>
    <s v="41-04-00"/>
    <s v="405100423"/>
    <s v="2075123"/>
    <s v="Cédula de Ciudadanía"/>
    <s v="38472380"/>
    <s v="YEICIN AMU COLORADO"/>
    <s v="NIT"/>
    <s v="800197268"/>
    <x v="25"/>
  </r>
  <r>
    <x v="22"/>
    <s v="RETEFUENTE - RENTAS DE TRABAJO"/>
    <n v="403616523"/>
    <n v="612761"/>
    <x v="1168"/>
    <n v="7035143"/>
    <s v="8,710%"/>
    <s v="13-01-01-DT"/>
    <s v="41-04-00"/>
    <s v="403616523"/>
    <s v="2071023"/>
    <s v="Cédula de Ciudadanía"/>
    <s v="80878863"/>
    <s v="MIGUEL CUCAITA DIAZ"/>
    <s v="NIT"/>
    <s v="800197268"/>
    <x v="25"/>
  </r>
  <r>
    <x v="22"/>
    <s v="RETEFUENTE - RENTAS DE TRABAJO"/>
    <n v="405101023"/>
    <n v="315118"/>
    <x v="1169"/>
    <n v="5688059"/>
    <s v="5,540%"/>
    <s v="13-01-01-DT"/>
    <s v="41-04-00"/>
    <s v="405101023"/>
    <s v="2076023"/>
    <s v="Cédula de Ciudadanía"/>
    <s v="30667110"/>
    <s v="BENITA GARCIA VILORIA"/>
    <s v="NIT"/>
    <s v="800197268"/>
    <x v="25"/>
  </r>
  <r>
    <x v="31"/>
    <s v="RETE IVA - SERVICIOS GRAVADOS - RÉGIMEN COMÚN - HONORARIOS"/>
    <n v="406169223"/>
    <n v="176608"/>
    <x v="1170"/>
    <n v="1177385"/>
    <s v="15,000%"/>
    <s v="13-01-01-DT"/>
    <s v="41-04-00"/>
    <s v="406169223"/>
    <s v="2088123"/>
    <s v="Cédula de Ciudadanía"/>
    <s v="80876687"/>
    <s v="JOAQUIN ROJAS PALOMINO"/>
    <s v="NIT"/>
    <s v="800197268"/>
    <x v="25"/>
  </r>
  <r>
    <x v="31"/>
    <s v="RETE IVA - SERVICIOS GRAVADOS - RÉGIMEN COMÚN - HONORARIOS"/>
    <n v="405299323"/>
    <n v="141723"/>
    <x v="1171"/>
    <n v="944822"/>
    <s v="15,000%"/>
    <s v="13-01-01-DT"/>
    <s v="41-04-00"/>
    <s v="405299323"/>
    <s v="2017323"/>
    <s v="Cédula de Ciudadanía"/>
    <s v="1051659443"/>
    <s v="WILFRIDO FLOREZ"/>
    <s v="NIT"/>
    <s v="800197268"/>
    <x v="25"/>
  </r>
  <r>
    <x v="30"/>
    <s v="RETE IVA - SERVICIOS GRAVADOS - RÉGIMEN COMÚN - SERVICIOS"/>
    <n v="405533023"/>
    <n v="32453"/>
    <x v="1172"/>
    <n v="216352"/>
    <s v="15,000%"/>
    <s v="13-01-01-DT"/>
    <s v="41-04-00"/>
    <s v="405533023"/>
    <s v="2073723"/>
    <s v="NIT"/>
    <s v="900240753"/>
    <s v="INTERNEGOCIOS S.A.S"/>
    <s v="NIT"/>
    <s v="800197268"/>
    <x v="25"/>
  </r>
  <r>
    <x v="30"/>
    <s v="RETE IVA - SERVICIOS GRAVADOS - RÉGIMEN COMÚN - SERVICIOS"/>
    <n v="405498023"/>
    <n v="31015"/>
    <x v="1173"/>
    <n v="206768"/>
    <s v="15,000%"/>
    <s v="13-01-01-DT"/>
    <s v="41-04-00"/>
    <s v="405498023"/>
    <s v="2073323"/>
    <s v="NIT"/>
    <s v="900240753"/>
    <s v="INTERNEGOCIOS S.A.S"/>
    <s v="NIT"/>
    <s v="800197268"/>
    <x v="25"/>
  </r>
  <r>
    <x v="30"/>
    <s v="RETE IVA - SERVICIOS GRAVADOS - RÉGIMEN COMÚN - SERVICIOS"/>
    <n v="405517223"/>
    <n v="35232"/>
    <x v="1174"/>
    <n v="234880.7"/>
    <s v="15,000%"/>
    <s v="13-01-01-DT"/>
    <s v="41-04-00"/>
    <s v="405517223"/>
    <s v="2073523"/>
    <s v="NIT"/>
    <s v="860518600"/>
    <s v="ASECOLBAS LIMITADA"/>
    <s v="NIT"/>
    <s v="800197268"/>
    <x v="25"/>
  </r>
  <r>
    <x v="30"/>
    <s v="RETE IVA - SERVICIOS GRAVADOS - RÉGIMEN COMÚN - SERVICIOS"/>
    <n v="405579723"/>
    <n v="8241"/>
    <x v="1175"/>
    <n v="54938.06"/>
    <s v="15,000%"/>
    <s v="13-01-01-DT"/>
    <s v="41-04-00"/>
    <s v="405579723"/>
    <s v="2066723"/>
    <s v="NIT"/>
    <s v="860518600"/>
    <s v="ASECOLBAS LIMITADA"/>
    <s v="NIT"/>
    <s v="800197268"/>
    <x v="25"/>
  </r>
  <r>
    <x v="30"/>
    <s v="RETE IVA - SERVICIOS GRAVADOS - RÉGIMEN COMÚN - SERVICIOS"/>
    <n v="405545123"/>
    <n v="8127"/>
    <x v="1176"/>
    <n v="54182.45"/>
    <s v="15,000%"/>
    <s v="13-01-01-DT"/>
    <s v="41-04-00"/>
    <s v="405545123"/>
    <s v="2064923"/>
    <s v="NIT"/>
    <s v="860518600"/>
    <s v="ASECOLBAS LIMITADA"/>
    <s v="NIT"/>
    <s v="800197268"/>
    <x v="25"/>
  </r>
  <r>
    <x v="30"/>
    <s v="RETE IVA - SERVICIOS GRAVADOS - RÉGIMEN COMÚN - SERVICIOS"/>
    <n v="405524223"/>
    <n v="34322"/>
    <x v="1177"/>
    <n v="228816.62"/>
    <s v="15,000%"/>
    <s v="13-01-01-DT"/>
    <s v="41-04-00"/>
    <s v="405524223"/>
    <s v="2073923"/>
    <s v="NIT"/>
    <s v="860518600"/>
    <s v="ASECOLBAS LIMITADA"/>
    <s v="NIT"/>
    <s v="800197268"/>
    <x v="25"/>
  </r>
  <r>
    <x v="30"/>
    <s v="RETE IVA - SERVICIOS GRAVADOS - RÉGIMEN COMÚN - SERVICIOS"/>
    <n v="405574123"/>
    <n v="29013"/>
    <x v="1178"/>
    <n v="193417.66"/>
    <s v="15,000%"/>
    <s v="13-01-01-DT"/>
    <s v="41-04-00"/>
    <s v="405574123"/>
    <s v="2074323"/>
    <s v="NIT"/>
    <s v="860518600"/>
    <s v="ASECOLBAS LIMITADA"/>
    <s v="NIT"/>
    <s v="800197268"/>
    <x v="25"/>
  </r>
  <r>
    <x v="30"/>
    <s v="RETE IVA - SERVICIOS GRAVADOS - RÉGIMEN COMÚN - SERVICIOS"/>
    <n v="405569123"/>
    <n v="9103"/>
    <x v="1179"/>
    <n v="60683.9"/>
    <s v="15,000%"/>
    <s v="13-01-01-DT"/>
    <s v="41-04-00"/>
    <s v="405569123"/>
    <s v="2048523"/>
    <s v="NIT"/>
    <s v="860518600"/>
    <s v="ASECOLBAS LIMITADA"/>
    <s v="NIT"/>
    <s v="800197268"/>
    <x v="25"/>
  </r>
  <r>
    <x v="30"/>
    <s v="RETE IVA - SERVICIOS GRAVADOS - RÉGIMEN COMÚN - SERVICIOS"/>
    <n v="405475023"/>
    <n v="14143"/>
    <x v="1180"/>
    <n v="94286"/>
    <s v="15,000%"/>
    <s v="13-01-01-DT"/>
    <s v="41-04-00"/>
    <s v="405475023"/>
    <s v="2066823"/>
    <s v="NIT"/>
    <s v="800093388"/>
    <s v="CONSERJES INMOBILIARIOS LTDA."/>
    <s v="NIT"/>
    <s v="800197268"/>
    <x v="25"/>
  </r>
  <r>
    <x v="30"/>
    <s v="RETE IVA - SERVICIOS GRAVADOS - RÉGIMEN COMÚN - SERVICIOS"/>
    <n v="405558923"/>
    <n v="9896"/>
    <x v="1181"/>
    <n v="65970.490000000005"/>
    <s v="15,000%"/>
    <s v="13-01-01-DT"/>
    <s v="41-04-00"/>
    <s v="405558923"/>
    <s v="2066523"/>
    <s v="NIT"/>
    <s v="860518600"/>
    <s v="ASECOLBAS LIMITADA"/>
    <s v="NIT"/>
    <s v="800197268"/>
    <x v="25"/>
  </r>
  <r>
    <x v="30"/>
    <s v="RETE IVA - SERVICIOS GRAVADOS - RÉGIMEN COMÚN - SERVICIOS"/>
    <n v="405502423"/>
    <n v="22903"/>
    <x v="1182"/>
    <n v="152686"/>
    <s v="15,000%"/>
    <s v="13-01-01-DT"/>
    <s v="41-04-00"/>
    <s v="405502423"/>
    <s v="2073423"/>
    <s v="NIT"/>
    <s v="900240753"/>
    <s v="INTERNEGOCIOS S.A.S"/>
    <s v="NIT"/>
    <s v="800197268"/>
    <x v="25"/>
  </r>
  <r>
    <x v="30"/>
    <s v="RETE IVA - SERVICIOS GRAVADOS - RÉGIMEN COMÚN - SERVICIOS"/>
    <n v="405563923"/>
    <n v="10356"/>
    <x v="1183"/>
    <n v="69039.070000000007"/>
    <s v="15,000%"/>
    <s v="13-01-01-DT"/>
    <s v="41-04-00"/>
    <s v="405563923"/>
    <s v="2048623"/>
    <s v="NIT"/>
    <s v="860518600"/>
    <s v="ASECOLBAS LIMITADA"/>
    <s v="NIT"/>
    <s v="800197268"/>
    <x v="25"/>
  </r>
  <r>
    <x v="30"/>
    <s v="RETE IVA - SERVICIOS GRAVADOS - RÉGIMEN COMÚN - SERVICIOS"/>
    <n v="405554323"/>
    <n v="8174"/>
    <x v="1184"/>
    <n v="54494.19"/>
    <s v="15,000%"/>
    <s v="13-01-01-DT"/>
    <s v="41-04-00"/>
    <s v="405554323"/>
    <s v="2066323"/>
    <s v="NIT"/>
    <s v="860518600"/>
    <s v="ASECOLBAS LIMITADA"/>
    <s v="NIT"/>
    <s v="800197268"/>
    <x v="25"/>
  </r>
  <r>
    <x v="24"/>
    <s v="RETENCION ICA COMERCIAL SERVICIOS DEMÁS ACTIVIDADES DE SERVICIOS"/>
    <n v="403617523"/>
    <n v="31917"/>
    <x v="1185"/>
    <n v="4166690"/>
    <s v="0,766%"/>
    <s v="13-01-01-DT"/>
    <s v="41-04-00"/>
    <s v="403617523"/>
    <s v="2073123"/>
    <s v="Cédula de Ciudadanía"/>
    <s v="1123631932"/>
    <s v="MARCUS HOOKER MARTINEZ"/>
    <s v="NIT"/>
    <s v="899999061"/>
    <x v="71"/>
  </r>
  <r>
    <x v="24"/>
    <s v="RETENCION ICA COMERCIAL SERVICIOS DEMÁS ACTIVIDADES DE SERVICIOS"/>
    <n v="405100823"/>
    <n v="50156"/>
    <x v="303"/>
    <n v="6547830"/>
    <s v="0,766%"/>
    <s v="13-01-01-DT"/>
    <s v="41-04-00"/>
    <s v="405100823"/>
    <s v="2075823"/>
    <s v="Cédula de Ciudadanía"/>
    <s v="1020733675"/>
    <s v="SARA CARREÑO NEIRA"/>
    <s v="NIT"/>
    <s v="899999061"/>
    <x v="71"/>
  </r>
  <r>
    <x v="24"/>
    <s v="RETENCION ICA COMERCIAL SERVICIOS DEMÁS ACTIVIDADES DE SERVICIOS"/>
    <n v="403616723"/>
    <n v="50156"/>
    <x v="303"/>
    <n v="6547830"/>
    <s v="0,766%"/>
    <s v="13-01-01-DT"/>
    <s v="41-04-00"/>
    <s v="403616723"/>
    <s v="2071223"/>
    <s v="Cédula de Ciudadanía"/>
    <s v="80075432"/>
    <s v="SANTIAGO JIMENEZ MOJICA"/>
    <s v="NIT"/>
    <s v="899999061"/>
    <x v="71"/>
  </r>
  <r>
    <x v="24"/>
    <s v="RETENCION ICA COMERCIAL SERVICIOS DEMÁS ACTIVIDADES DE SERVICIOS"/>
    <n v="403617023"/>
    <n v="23088"/>
    <x v="299"/>
    <n v="2390040"/>
    <s v="0,966%"/>
    <s v="13-01-01-DT"/>
    <s v="41-04-00"/>
    <s v="403617023"/>
    <s v="2071823"/>
    <s v="Cédula de Ciudadanía"/>
    <s v="1065900324"/>
    <s v="DUBY CARDENAS ROJAS"/>
    <s v="NIT"/>
    <s v="899999061"/>
    <x v="71"/>
  </r>
  <r>
    <x v="24"/>
    <s v="RETENCION ICA COMERCIAL SERVICIOS DEMÁS ACTIVIDADES DE SERVICIOS"/>
    <n v="405971923"/>
    <n v="17972"/>
    <x v="1186"/>
    <n v="2604600"/>
    <s v="0,690%"/>
    <s v="13-01-01-DT"/>
    <s v="41-04-00"/>
    <s v="405971923"/>
    <s v="2070023"/>
    <s v="Cédula de Ciudadanía"/>
    <s v="3152287"/>
    <s v="HIOVANY CUBILLOS GOMEZ"/>
    <s v="NIT"/>
    <s v="899999061"/>
    <x v="71"/>
  </r>
  <r>
    <x v="24"/>
    <s v="RETENCION ICA COMERCIAL SERVICIOS DEMÁS ACTIVIDADES DE SERVICIOS"/>
    <n v="406048723"/>
    <n v="50156"/>
    <x v="303"/>
    <n v="6547830"/>
    <s v="0,766%"/>
    <s v="13-01-01-DT"/>
    <s v="41-04-00"/>
    <s v="406048723"/>
    <s v="2044823"/>
    <s v="Cédula de Ciudadanía"/>
    <s v="80845429"/>
    <s v="JUAN VIDAL LOPEZ"/>
    <s v="NIT"/>
    <s v="899999061"/>
    <x v="71"/>
  </r>
  <r>
    <x v="24"/>
    <s v="RETENCION ICA COMERCIAL SERVICIOS DEMÁS ACTIVIDADES DE SERVICIOS"/>
    <n v="403617923"/>
    <n v="56316"/>
    <x v="788"/>
    <n v="5829780"/>
    <s v="0,966%"/>
    <s v="13-01-01-DT"/>
    <s v="41-04-00"/>
    <s v="403617923"/>
    <s v="2073823"/>
    <s v="Cédula de Ciudadanía"/>
    <s v="1014301436"/>
    <s v="LUIS MORALES ARISTIZABAL"/>
    <s v="NIT"/>
    <s v="899999061"/>
    <x v="71"/>
  </r>
  <r>
    <x v="24"/>
    <s v="RETENCION ICA COMERCIAL SERVICIOS DEMÁS ACTIVIDADES DE SERVICIOS"/>
    <n v="406109423"/>
    <n v="40065"/>
    <x v="312"/>
    <n v="5230460"/>
    <s v="0,766%"/>
    <s v="13-01-01-DT"/>
    <s v="41-04-00"/>
    <s v="406109423"/>
    <s v="2070523"/>
    <s v="Cédula de Ciudadanía"/>
    <s v="1032374796"/>
    <s v="HUGO SOLER MORENO"/>
    <s v="NIT"/>
    <s v="899999061"/>
    <x v="71"/>
  </r>
  <r>
    <x v="24"/>
    <s v="RETENCION ICA COMERCIAL SERVICIOS DEMÁS ACTIVIDADES DE SERVICIOS"/>
    <n v="405320323"/>
    <n v="50240"/>
    <x v="1187"/>
    <n v="5801330"/>
    <s v="0,866%"/>
    <s v="13-01-01-DT"/>
    <s v="41-04-00"/>
    <s v="405320323"/>
    <s v="2048023"/>
    <s v="Cédula de Ciudadanía"/>
    <s v="1014213393"/>
    <s v="MIGUEL MAHECHA CANCHON"/>
    <s v="NIT"/>
    <s v="899999061"/>
    <x v="71"/>
  </r>
  <r>
    <x v="24"/>
    <s v="RETENCION ICA COMERCIAL SERVICIOS DEMÁS ACTIVIDADES DE SERVICIOS"/>
    <n v="406141123"/>
    <n v="50156"/>
    <x v="303"/>
    <n v="6547830"/>
    <s v="0,766%"/>
    <s v="13-01-01-DT"/>
    <s v="41-04-00"/>
    <s v="406141123"/>
    <s v="2070223"/>
    <s v="Cédula de Ciudadanía"/>
    <s v="1098624613"/>
    <s v="FABIO MENDEZ CASTILLO"/>
    <s v="NIT"/>
    <s v="899999061"/>
    <x v="71"/>
  </r>
  <r>
    <x v="24"/>
    <s v="RETENCION ICA COMERCIAL SERVICIOS DEMÁS ACTIVIDADES DE SERVICIOS"/>
    <n v="405295823"/>
    <n v="55671"/>
    <x v="430"/>
    <n v="7267800"/>
    <s v="0,766%"/>
    <s v="13-01-01-DT"/>
    <s v="41-04-00"/>
    <s v="405295823"/>
    <s v="2011323"/>
    <s v="Cédula de Ciudadanía"/>
    <s v="79807473"/>
    <s v="GUSTAVO CAICEDO URREGO"/>
    <s v="NIT"/>
    <s v="899999061"/>
    <x v="71"/>
  </r>
  <r>
    <x v="24"/>
    <s v="RETENCION ICA COMERCIAL SERVICIOS DEMÁS ACTIVIDADES DE SERVICIOS"/>
    <n v="405299323"/>
    <n v="38091"/>
    <x v="1188"/>
    <n v="4972740"/>
    <s v="0,766%"/>
    <s v="13-01-01-DT"/>
    <s v="41-04-00"/>
    <s v="405299323"/>
    <s v="2017323"/>
    <s v="Cédula de Ciudadanía"/>
    <s v="1051659443"/>
    <s v="WILFRIDO FLOREZ"/>
    <s v="NIT"/>
    <s v="899999061"/>
    <x v="71"/>
  </r>
  <r>
    <x v="24"/>
    <s v="RETENCION ICA COMERCIAL SERVICIOS DEMÁS ACTIVIDADES DE SERVICIOS"/>
    <n v="403616923"/>
    <n v="19828"/>
    <x v="1189"/>
    <n v="2588484"/>
    <s v="0,766%"/>
    <s v="13-01-01-DT"/>
    <s v="41-04-00"/>
    <s v="403616923"/>
    <s v="2071623"/>
    <s v="Cédula de Ciudadanía"/>
    <s v="1016043874"/>
    <s v="ESMEILER MURCIA CARO"/>
    <s v="NIT"/>
    <s v="899999061"/>
    <x v="71"/>
  </r>
  <r>
    <x v="24"/>
    <s v="RETENCION ICA COMERCIAL SERVICIOS DEMÁS ACTIVIDADES DE SERVICIOS"/>
    <n v="403616323"/>
    <n v="54557"/>
    <x v="424"/>
    <n v="7122270"/>
    <s v="0,766%"/>
    <s v="13-01-01-DT"/>
    <s v="41-04-00"/>
    <s v="403616323"/>
    <s v="2070823"/>
    <s v="Cédula de Ciudadanía"/>
    <s v="1013643887"/>
    <s v="JUAN RAMIREZ MEDINA"/>
    <s v="NIT"/>
    <s v="899999061"/>
    <x v="71"/>
  </r>
  <r>
    <x v="24"/>
    <s v="RETENCION ICA COMERCIAL SERVICIOS DEMÁS ACTIVIDADES DE SERVICIOS"/>
    <n v="405101723"/>
    <n v="67986"/>
    <x v="1063"/>
    <n v="8875470"/>
    <s v="0,766%"/>
    <s v="13-01-01-DT"/>
    <s v="41-04-00"/>
    <s v="405101723"/>
    <s v="2077423"/>
    <s v="Cédula de Ciudadanía"/>
    <s v="35423409"/>
    <s v="KARIN FORERO CUBILLOS"/>
    <s v="NIT"/>
    <s v="899999061"/>
    <x v="71"/>
  </r>
  <r>
    <x v="24"/>
    <s v="RETENCION ICA COMERCIAL SERVICIOS DEMÁS ACTIVIDADES DE SERVICIOS"/>
    <n v="406169223"/>
    <n v="59861"/>
    <x v="1190"/>
    <n v="6196765"/>
    <s v="0,966%"/>
    <s v="13-01-01-DT"/>
    <s v="41-04-00"/>
    <s v="406169223"/>
    <s v="2088123"/>
    <s v="Cédula de Ciudadanía"/>
    <s v="80876687"/>
    <s v="JOAQUIN ROJAS PALOMINO"/>
    <s v="NIT"/>
    <s v="899999061"/>
    <x v="71"/>
  </r>
  <r>
    <x v="24"/>
    <s v="RETENCION ICA COMERCIAL SERVICIOS DEMÁS ACTIVIDADES DE SERVICIOS"/>
    <n v="405101123"/>
    <n v="50156"/>
    <x v="303"/>
    <n v="6547830"/>
    <s v="0,766%"/>
    <s v="13-01-01-DT"/>
    <s v="41-04-00"/>
    <s v="405101123"/>
    <s v="2076223"/>
    <s v="Cédula de Ciudadanía"/>
    <s v="1018442909"/>
    <s v="ORIANA LUGO GONZALEZ"/>
    <s v="NIT"/>
    <s v="899999061"/>
    <x v="71"/>
  </r>
  <r>
    <x v="24"/>
    <s v="RETENCION ICA COMERCIAL SERVICIOS DEMÁS ACTIVIDADES DE SERVICIOS"/>
    <n v="403615823"/>
    <n v="20406"/>
    <x v="758"/>
    <n v="2112440"/>
    <s v="0,966%"/>
    <s v="13-01-01-DT"/>
    <s v="41-04-00"/>
    <s v="403615823"/>
    <s v="2043523"/>
    <s v="Cédula de Ciudadanía"/>
    <s v="1023917496"/>
    <s v="DEISY NUMPAQUE MAYORGA"/>
    <s v="NIT"/>
    <s v="899999061"/>
    <x v="71"/>
  </r>
  <r>
    <x v="24"/>
    <s v="RETENCION ICA COMERCIAL SERVICIOS DEMÁS ACTIVIDADES DE SERVICIOS"/>
    <n v="405100023"/>
    <n v="19175"/>
    <x v="1191"/>
    <n v="2503314"/>
    <s v="0,766%"/>
    <s v="13-01-01-DT"/>
    <s v="41-04-00"/>
    <s v="405100023"/>
    <s v="2040523"/>
    <s v="Cédula de Ciudadanía"/>
    <s v="1117528339"/>
    <s v="LUIS CASTILLO SILVA"/>
    <s v="NIT"/>
    <s v="899999061"/>
    <x v="71"/>
  </r>
  <r>
    <x v="24"/>
    <s v="RETENCION ICA COMERCIAL SERVICIOS DEMÁS ACTIVIDADES DE SERVICIOS"/>
    <n v="403615723"/>
    <n v="38729"/>
    <x v="411"/>
    <n v="5056050"/>
    <s v="0,766%"/>
    <s v="13-01-01-DT"/>
    <s v="41-04-00"/>
    <s v="403615723"/>
    <s v="2043323"/>
    <s v="Cédula de Ciudadanía"/>
    <s v="80795216"/>
    <s v="CAMILO PARRA TINCO"/>
    <s v="NIT"/>
    <s v="899999061"/>
    <x v="71"/>
  </r>
  <r>
    <x v="24"/>
    <s v="RETENCION ICA COMERCIAL SERVICIOS DEMÁS ACTIVIDADES DE SERVICIOS"/>
    <n v="406084323"/>
    <n v="43668"/>
    <x v="547"/>
    <n v="5700840"/>
    <s v="0,766%"/>
    <s v="13-01-01-DT"/>
    <s v="41-04-00"/>
    <s v="406084323"/>
    <s v="2077823"/>
    <s v="Cédula de Ciudadanía"/>
    <s v="53002051"/>
    <s v="DIANA BUSTOS RAMIREZ"/>
    <s v="NIT"/>
    <s v="899999061"/>
    <x v="71"/>
  </r>
  <r>
    <x v="24"/>
    <s v="RETENCION ICA COMERCIAL SERVICIOS DEMÁS ACTIVIDADES DE SERVICIOS"/>
    <n v="405100323"/>
    <n v="59421"/>
    <x v="1192"/>
    <n v="6151194"/>
    <s v="0,966%"/>
    <s v="13-01-01-DT"/>
    <s v="41-04-00"/>
    <s v="405100323"/>
    <s v="2069323"/>
    <s v="Cédula de Ciudadanía"/>
    <s v="1014193404"/>
    <s v="DIANA BUITRAGO RODRIGUEZ"/>
    <s v="NIT"/>
    <s v="899999061"/>
    <x v="71"/>
  </r>
  <r>
    <x v="24"/>
    <s v="RETENCION ICA COMERCIAL SERVICIOS DEMÁS ACTIVIDADES DE SERVICIOS"/>
    <n v="403616523"/>
    <n v="63252"/>
    <x v="298"/>
    <n v="6547830"/>
    <s v="0,966%"/>
    <s v="13-01-01-DT"/>
    <s v="41-04-00"/>
    <s v="403616523"/>
    <s v="2071023"/>
    <s v="Cédula de Ciudadanía"/>
    <s v="80878863"/>
    <s v="MIGUEL CUCAITA DIAZ"/>
    <s v="NIT"/>
    <s v="899999061"/>
    <x v="71"/>
  </r>
  <r>
    <x v="24"/>
    <s v="RETENCION ICA COMERCIAL SERVICIOS DEMÁS ACTIVIDADES DE SERVICIOS"/>
    <n v="406099923"/>
    <n v="62635"/>
    <x v="1193"/>
    <n v="8176880"/>
    <s v="0,766%"/>
    <s v="13-01-01-DT"/>
    <s v="41-04-00"/>
    <s v="406099923"/>
    <s v="2070423"/>
    <s v="Cédula de Ciudadanía"/>
    <s v="91507913"/>
    <s v="JUAN GAMBOA OLAYA"/>
    <s v="NIT"/>
    <s v="899999061"/>
    <x v="71"/>
  </r>
  <r>
    <x v="24"/>
    <s v="RETENCION ICA COMERCIAL SERVICIOS DEMÁS ACTIVIDADES DE SERVICIOS"/>
    <n v="403615623"/>
    <n v="64990"/>
    <x v="465"/>
    <n v="8484270"/>
    <s v="0,766%"/>
    <s v="13-01-01-DT"/>
    <s v="41-04-00"/>
    <s v="403615623"/>
    <s v="2043223"/>
    <s v="Cédula de Ciudadanía"/>
    <s v="1016041306"/>
    <s v="KAREN TRUJILLO LEON"/>
    <s v="NIT"/>
    <s v="899999061"/>
    <x v="71"/>
  </r>
  <r>
    <x v="24"/>
    <s v="RETENCION ICA COMERCIAL SERVICIOS DEMÁS ACTIVIDADES DE SERVICIOS"/>
    <n v="405100623"/>
    <n v="44438"/>
    <x v="447"/>
    <n v="5801330"/>
    <s v="0,766%"/>
    <s v="13-01-01-DT"/>
    <s v="41-04-00"/>
    <s v="405100623"/>
    <s v="2075723"/>
    <s v="Cédula de Ciudadanía"/>
    <s v="1032414662"/>
    <s v="GLORIA OSPINA RODRIGUEZ"/>
    <s v="NIT"/>
    <s v="899999061"/>
    <x v="71"/>
  </r>
  <r>
    <x v="24"/>
    <s v="RETENCION ICA COMERCIAL SERVICIOS DEMÁS ACTIVIDADES DE SERVICIOS"/>
    <n v="405100123"/>
    <n v="53620"/>
    <x v="403"/>
    <n v="6999990"/>
    <s v="0,766%"/>
    <s v="13-01-01-DT"/>
    <s v="41-04-00"/>
    <s v="405100123"/>
    <s v="2045323"/>
    <s v="Cédula de Ciudadanía"/>
    <s v="1010164062"/>
    <s v="OSCAR SANDOVAL BELTRAN"/>
    <s v="NIT"/>
    <s v="899999061"/>
    <x v="71"/>
  </r>
  <r>
    <x v="24"/>
    <s v="RETENCION ICA COMERCIAL SERVICIOS DEMÁS ACTIVIDADES DE SERVICIOS"/>
    <n v="403617823"/>
    <n v="18308"/>
    <x v="319"/>
    <n v="2390040"/>
    <s v="0,766%"/>
    <s v="13-01-01-DT"/>
    <s v="41-04-00"/>
    <s v="403617823"/>
    <s v="2073623"/>
    <s v="Cédula de Ciudadanía"/>
    <s v="1010213108"/>
    <s v="ANDRES REYES SANTAMARIA"/>
    <s v="NIT"/>
    <s v="899999061"/>
    <x v="71"/>
  </r>
  <r>
    <x v="24"/>
    <s v="RETENCION ICA COMERCIAL SERVICIOS DEMÁS ACTIVIDADES DE SERVICIOS"/>
    <n v="403615523"/>
    <n v="44656"/>
    <x v="398"/>
    <n v="5829780"/>
    <s v="0,766%"/>
    <s v="13-01-01-DT"/>
    <s v="41-04-00"/>
    <s v="403615523"/>
    <s v="2043123"/>
    <s v="Cédula de Ciudadanía"/>
    <s v="1014194113"/>
    <s v="LUISA LOPEZ RODRIGUEZ"/>
    <s v="NIT"/>
    <s v="899999061"/>
    <x v="71"/>
  </r>
  <r>
    <x v="24"/>
    <s v="RETENCION ICA COMERCIAL SERVICIOS DEMÁS ACTIVIDADES DE SERVICIOS"/>
    <n v="403616123"/>
    <n v="16181"/>
    <x v="789"/>
    <n v="2112440"/>
    <s v="0,766%"/>
    <s v="13-01-01-DT"/>
    <s v="41-04-00"/>
    <s v="403616123"/>
    <s v="2066923"/>
    <s v="Cédula de Ciudadanía"/>
    <s v="1032480895"/>
    <s v="LILIA RIVERA CARDONA"/>
    <s v="NIT"/>
    <s v="899999061"/>
    <x v="71"/>
  </r>
  <r>
    <x v="24"/>
    <s v="RETENCION ICA COMERCIAL SERVICIOS DEMÁS ACTIVIDADES DE SERVICIOS"/>
    <n v="405292223"/>
    <n v="43138"/>
    <x v="805"/>
    <n v="5631540"/>
    <s v="0,766%"/>
    <s v="13-01-01-DT"/>
    <s v="41-04-00"/>
    <s v="405292223"/>
    <s v="2007723"/>
    <s v="Cédula de Ciudadanía"/>
    <s v="1061744312"/>
    <s v="ROCIO CABALLERO CULMA"/>
    <s v="NIT"/>
    <s v="899999061"/>
    <x v="71"/>
  </r>
  <r>
    <x v="24"/>
    <s v="RETENCION ICA COMERCIAL SERVICIOS DEMÁS ACTIVIDADES DE SERVICIOS"/>
    <n v="403616023"/>
    <n v="43468"/>
    <x v="1061"/>
    <n v="5674680"/>
    <s v="0,766%"/>
    <s v="13-01-01-DT"/>
    <s v="41-04-00"/>
    <s v="403616023"/>
    <s v="2044323"/>
    <s v="Cédula de Ciudadanía"/>
    <s v="29113474"/>
    <s v="MAITEE MISAS TIQUE"/>
    <s v="NIT"/>
    <s v="899999061"/>
    <x v="71"/>
  </r>
  <r>
    <x v="24"/>
    <s v="RETENCION ICA COMERCIAL SERVICIOS DEMÁS ACTIVIDADES DE SERVICIOS"/>
    <n v="403617223"/>
    <n v="55535"/>
    <x v="1194"/>
    <n v="7249980"/>
    <s v="0,766%"/>
    <s v="13-01-01-DT"/>
    <s v="41-04-00"/>
    <s v="403617223"/>
    <s v="2071923"/>
    <s v="Cédula de Ciudadanía"/>
    <s v="47441765"/>
    <s v="CAROLINA OLMOS CHACON"/>
    <s v="NIT"/>
    <s v="899999061"/>
    <x v="71"/>
  </r>
  <r>
    <x v="1"/>
    <s v="RETE-ICA-OTRAS CIUDADES-SERVICIOS"/>
    <n v="405502423"/>
    <n v="1307"/>
    <x v="1195"/>
    <n v="261398"/>
    <s v="0,500%"/>
    <s v="13-01-01-DT"/>
    <s v="41-04-00"/>
    <s v="405502423"/>
    <s v="2073423"/>
    <s v="NIT"/>
    <s v="900240753"/>
    <s v="INTERNEGOCIOS S.A.S"/>
    <s v="NIT"/>
    <s v="890801053"/>
    <x v="56"/>
  </r>
  <r>
    <x v="1"/>
    <s v="RETE-ICA-OTRAS CIUDADES-SERVICIOS"/>
    <n v="405100523"/>
    <n v="49271"/>
    <x v="489"/>
    <n v="4927110"/>
    <s v="1,000%"/>
    <s v="13-01-01-DT"/>
    <s v="41-04-00"/>
    <s v="405100523"/>
    <s v="2075423"/>
    <s v="Cédula de Ciudadanía"/>
    <s v="32255885"/>
    <s v="SUSSY MOSQUERA VALOYES"/>
    <s v="NIT"/>
    <s v="891680011"/>
    <x v="72"/>
  </r>
  <r>
    <x v="1"/>
    <s v="RETE-ICA-OTRAS CIUDADES-SERVICIOS"/>
    <n v="405502423"/>
    <n v="2753"/>
    <x v="1196"/>
    <n v="275258"/>
    <s v="1,000%"/>
    <s v="13-01-01-DT"/>
    <s v="41-04-00"/>
    <s v="405502423"/>
    <s v="2073423"/>
    <s v="NIT"/>
    <s v="900240753"/>
    <s v="INTERNEGOCIOS S.A.S"/>
    <s v="NIT"/>
    <s v="890000464"/>
    <x v="54"/>
  </r>
  <r>
    <x v="1"/>
    <s v="RETE-ICA-OTRAS CIUDADES-SERVICIOS"/>
    <n v="405517223"/>
    <n v="3227"/>
    <x v="1197"/>
    <n v="322695"/>
    <s v="1,000%"/>
    <s v="13-01-01-DT"/>
    <s v="41-04-00"/>
    <s v="405517223"/>
    <s v="2073523"/>
    <s v="NIT"/>
    <s v="860518600"/>
    <s v="ASECOLBAS LIMITADA"/>
    <s v="NIT"/>
    <s v="891180009"/>
    <x v="49"/>
  </r>
  <r>
    <x v="1"/>
    <s v="RETE-ICA-OTRAS CIUDADES-SERVICIOS"/>
    <n v="405502423"/>
    <n v="2670"/>
    <x v="1198"/>
    <n v="266955"/>
    <s v="1,000%"/>
    <s v="13-01-01-DT"/>
    <s v="41-04-00"/>
    <s v="405502423"/>
    <s v="2073423"/>
    <s v="NIT"/>
    <s v="900240753"/>
    <s v="INTERNEGOCIOS S.A.S"/>
    <s v="NIT"/>
    <s v="891480030"/>
    <x v="60"/>
  </r>
  <r>
    <x v="1"/>
    <s v="RETE-ICA-OTRAS CIUDADES-SERVICIOS"/>
    <n v="405022523"/>
    <n v="26592"/>
    <x v="471"/>
    <n v="2659204"/>
    <s v="1,000%"/>
    <s v="13-01-01-DT"/>
    <s v="41-04-00"/>
    <s v="405022523"/>
    <s v="2078023"/>
    <s v="Cédula de Ciudadanía"/>
    <s v="18145480"/>
    <s v="JOSE JAJOY PAI"/>
    <s v="NIT"/>
    <s v="800102891"/>
    <x v="64"/>
  </r>
  <r>
    <x v="1"/>
    <s v="RETE-ICA-OTRAS CIUDADES-SERVICIOS"/>
    <n v="406036623"/>
    <n v="37988"/>
    <x v="124"/>
    <n v="3798820"/>
    <s v="1,000%"/>
    <s v="13-01-01-DT"/>
    <s v="41-04-00"/>
    <s v="406036623"/>
    <s v="2048123"/>
    <s v="Cédula de Ciudadanía"/>
    <s v="26947248"/>
    <s v="OSIRIS JIMENEZ ZAPATA"/>
    <s v="NIT"/>
    <s v="890106291"/>
    <x v="38"/>
  </r>
  <r>
    <x v="1"/>
    <s v="RETE-ICA-OTRAS CIUDADES-SERVICIOS"/>
    <n v="405517223"/>
    <n v="2210"/>
    <x v="1199"/>
    <n v="315776"/>
    <s v="0,700%"/>
    <s v="13-01-01-DT"/>
    <s v="41-04-00"/>
    <s v="405517223"/>
    <s v="2073523"/>
    <s v="NIT"/>
    <s v="860518600"/>
    <s v="ASECOLBAS LIMITADA"/>
    <s v="NIT"/>
    <s v="800095728"/>
    <x v="2"/>
  </r>
  <r>
    <x v="1"/>
    <s v="RETE-ICA-OTRAS CIUDADES-SERVICIOS"/>
    <n v="403616223"/>
    <n v="46074"/>
    <x v="586"/>
    <n v="4607400"/>
    <s v="1,000%"/>
    <s v="13-01-01-DT"/>
    <s v="41-04-00"/>
    <s v="403616223"/>
    <s v="2070723"/>
    <s v="Cédula de Ciudadanía"/>
    <s v="1095933406"/>
    <s v="ADRIANA JIAMES CASTILLO"/>
    <s v="NIT"/>
    <s v="890501434"/>
    <x v="76"/>
  </r>
  <r>
    <x v="1"/>
    <s v="RETE-ICA-OTRAS CIUDADES-SERVICIOS"/>
    <n v="405524223"/>
    <n v="2224"/>
    <x v="129"/>
    <n v="222354"/>
    <s v="1,000%"/>
    <s v="13-01-01-DT"/>
    <s v="41-04-00"/>
    <s v="405524223"/>
    <s v="2073923"/>
    <s v="NIT"/>
    <s v="860518600"/>
    <s v="ASECOLBAS LIMITADA"/>
    <s v="NIT"/>
    <s v="800113389"/>
    <x v="42"/>
  </r>
  <r>
    <x v="1"/>
    <s v="RETE-ICA-OTRAS CIUDADES-SERVICIOS"/>
    <n v="405574123"/>
    <n v="2259"/>
    <x v="1200"/>
    <n v="225936"/>
    <s v="1,000%"/>
    <s v="13-01-01-DT"/>
    <s v="41-04-00"/>
    <s v="405574123"/>
    <s v="2074323"/>
    <s v="NIT"/>
    <s v="860518600"/>
    <s v="ASECOLBAS LIMITADA"/>
    <s v="NIT"/>
    <s v="891180009"/>
    <x v="49"/>
  </r>
  <r>
    <x v="1"/>
    <s v="RETE-ICA-OTRAS CIUDADES-SERVICIOS"/>
    <n v="405533023"/>
    <n v="5852"/>
    <x v="1201"/>
    <n v="585159"/>
    <s v="1,000%"/>
    <s v="13-01-01-DT"/>
    <s v="41-04-00"/>
    <s v="405533023"/>
    <s v="2073723"/>
    <s v="NIT"/>
    <s v="900240753"/>
    <s v="INTERNEGOCIOS S.A.S"/>
    <s v="NIT"/>
    <s v="891580006"/>
    <x v="70"/>
  </r>
  <r>
    <x v="1"/>
    <s v="RETE-ICA-OTRAS CIUDADES-SERVICIOS"/>
    <n v="405579723"/>
    <n v="2891"/>
    <x v="1202"/>
    <n v="289147"/>
    <s v="1,000%"/>
    <s v="13-01-01-DT"/>
    <s v="41-04-00"/>
    <s v="405579723"/>
    <s v="2066723"/>
    <s v="NIT"/>
    <s v="860518600"/>
    <s v="ASECOLBAS LIMITADA"/>
    <s v="NIT"/>
    <s v="892099105"/>
    <x v="63"/>
  </r>
  <r>
    <x v="1"/>
    <s v="RETE-ICA-OTRAS CIUDADES-SERVICIOS"/>
    <n v="405574123"/>
    <n v="2991"/>
    <x v="1203"/>
    <n v="299139"/>
    <s v="1,000%"/>
    <s v="13-01-01-DT"/>
    <s v="41-04-00"/>
    <s v="405574123"/>
    <s v="2074323"/>
    <s v="NIT"/>
    <s v="860518600"/>
    <s v="ASECOLBAS LIMITADA"/>
    <s v="NIT"/>
    <s v="800102891"/>
    <x v="64"/>
  </r>
  <r>
    <x v="1"/>
    <s v="RETE-ICA-OTRAS CIUDADES-SERVICIOS"/>
    <n v="403615923"/>
    <n v="26770"/>
    <x v="1204"/>
    <n v="3346300"/>
    <s v="0,800%"/>
    <s v="13-01-01-DT"/>
    <s v="41-04-00"/>
    <s v="403615923"/>
    <s v="2043823"/>
    <s v="Cédula de Ciudadanía"/>
    <s v="1001670198"/>
    <s v="CAREN PEÑATES ALMARIO"/>
    <s v="NIT"/>
    <s v="890980095"/>
    <x v="57"/>
  </r>
  <r>
    <x v="1"/>
    <s v="RETE-ICA-OTRAS CIUDADES-SERVICIOS"/>
    <n v="405498023"/>
    <n v="2393"/>
    <x v="1205"/>
    <n v="239334"/>
    <s v="1,000%"/>
    <s v="13-01-01-DT"/>
    <s v="41-04-00"/>
    <s v="405498023"/>
    <s v="2073323"/>
    <s v="NIT"/>
    <s v="900240753"/>
    <s v="INTERNEGOCIOS S.A.S"/>
    <s v="NIT"/>
    <s v="800104062"/>
    <x v="59"/>
  </r>
  <r>
    <x v="1"/>
    <s v="RETE-ICA-OTRAS CIUDADES-SERVICIOS"/>
    <n v="405574123"/>
    <n v="2224"/>
    <x v="129"/>
    <n v="222354"/>
    <s v="1,000%"/>
    <s v="13-01-01-DT"/>
    <s v="41-04-00"/>
    <s v="405574123"/>
    <s v="2074323"/>
    <s v="NIT"/>
    <s v="860518600"/>
    <s v="ASECOLBAS LIMITADA"/>
    <s v="NIT"/>
    <s v="800113389"/>
    <x v="42"/>
  </r>
  <r>
    <x v="1"/>
    <s v="RETE-ICA-OTRAS CIUDADES-SERVICIOS"/>
    <n v="403617423"/>
    <n v="16940"/>
    <x v="1134"/>
    <n v="2117440"/>
    <s v="0,800%"/>
    <s v="13-01-01-DT"/>
    <s v="41-04-00"/>
    <s v="403617423"/>
    <s v="2072523"/>
    <s v="Cédula de Ciudadanía"/>
    <s v="1121882522"/>
    <s v="WILSON ALVARADO ALDANA"/>
    <s v="NIT"/>
    <s v="892099305"/>
    <x v="65"/>
  </r>
  <r>
    <x v="1"/>
    <s v="RETE-ICA-OTRAS CIUDADES-SERVICIOS"/>
    <n v="405524223"/>
    <n v="3227"/>
    <x v="1197"/>
    <n v="322695"/>
    <s v="1,000%"/>
    <s v="13-01-01-DT"/>
    <s v="41-04-00"/>
    <s v="405524223"/>
    <s v="2073923"/>
    <s v="NIT"/>
    <s v="860518600"/>
    <s v="ASECOLBAS LIMITADA"/>
    <s v="NIT"/>
    <s v="891180009"/>
    <x v="49"/>
  </r>
  <r>
    <x v="1"/>
    <s v="RETE-ICA-OTRAS CIUDADES-SERVICIOS"/>
    <n v="405314523"/>
    <n v="51651"/>
    <x v="594"/>
    <n v="5165080"/>
    <s v="1,000%"/>
    <s v="13-01-01-DT"/>
    <s v="41-04-00"/>
    <s v="405314523"/>
    <s v="2030823"/>
    <s v="Cédula de Ciudadanía"/>
    <s v="72210762"/>
    <s v="FEDERICO PUELLO ROBLES"/>
    <s v="NIT"/>
    <s v="890102018"/>
    <x v="58"/>
  </r>
  <r>
    <x v="1"/>
    <s v="RETE-ICA-OTRAS CIUDADES-SERVICIOS"/>
    <n v="405308523"/>
    <n v="12863"/>
    <x v="593"/>
    <n v="4287720"/>
    <s v="0,300%"/>
    <s v="13-01-01-DT"/>
    <s v="41-04-00"/>
    <s v="405308523"/>
    <s v="2029223"/>
    <s v="Cédula de Ciudadanía"/>
    <s v="1121330155"/>
    <s v="ADRIANA GARCIA PEÑALOZA"/>
    <s v="NIT"/>
    <s v="892115007"/>
    <x v="79"/>
  </r>
  <r>
    <x v="1"/>
    <s v="RETE-ICA-OTRAS CIUDADES-SERVICIOS"/>
    <n v="405498023"/>
    <n v="1404"/>
    <x v="1206"/>
    <n v="280857"/>
    <s v="0,500%"/>
    <s v="13-01-01-DT"/>
    <s v="41-04-00"/>
    <s v="405498023"/>
    <s v="2073323"/>
    <s v="NIT"/>
    <s v="900240753"/>
    <s v="INTERNEGOCIOS S.A.S"/>
    <s v="NIT"/>
    <s v="890102018"/>
    <x v="58"/>
  </r>
  <r>
    <x v="1"/>
    <s v="RETE-ICA-OTRAS CIUDADES-SERVICIOS"/>
    <n v="405524223"/>
    <n v="2247"/>
    <x v="1207"/>
    <n v="320948"/>
    <s v="0,700%"/>
    <s v="13-01-01-DT"/>
    <s v="41-04-00"/>
    <s v="405524223"/>
    <s v="2073923"/>
    <s v="NIT"/>
    <s v="860518600"/>
    <s v="ASECOLBAS LIMITADA"/>
    <s v="NIT"/>
    <s v="800095728"/>
    <x v="2"/>
  </r>
  <r>
    <x v="1"/>
    <s v="RETE-ICA-OTRAS CIUDADES-SERVICIOS"/>
    <n v="405545123"/>
    <n v="2852"/>
    <x v="1208"/>
    <n v="285170"/>
    <s v="1,000%"/>
    <s v="13-01-01-DT"/>
    <s v="41-04-00"/>
    <s v="405545123"/>
    <s v="2064923"/>
    <s v="NIT"/>
    <s v="860518600"/>
    <s v="ASECOLBAS LIMITADA"/>
    <s v="NIT"/>
    <s v="892099233"/>
    <x v="32"/>
  </r>
  <r>
    <x v="1"/>
    <s v="RETE-ICA-OTRAS CIUDADES-SERVICIOS"/>
    <n v="405569123"/>
    <n v="1916"/>
    <x v="1209"/>
    <n v="319388"/>
    <s v="0,600%"/>
    <s v="13-01-01-DT"/>
    <s v="41-04-00"/>
    <s v="405569123"/>
    <s v="2048523"/>
    <s v="NIT"/>
    <s v="860518600"/>
    <s v="ASECOLBAS LIMITADA"/>
    <s v="NIT"/>
    <s v="891280000"/>
    <x v="66"/>
  </r>
  <r>
    <x v="1"/>
    <s v="RETE-ICA-OTRAS CIUDADES-SERVICIOS"/>
    <n v="405498023"/>
    <n v="2730"/>
    <x v="1210"/>
    <n v="273043"/>
    <s v="1,000%"/>
    <s v="13-01-01-DT"/>
    <s v="41-04-00"/>
    <s v="405498023"/>
    <s v="2073323"/>
    <s v="NIT"/>
    <s v="900240753"/>
    <s v="INTERNEGOCIOS S.A.S"/>
    <s v="NIT"/>
    <s v="890480184"/>
    <x v="52"/>
  </r>
  <r>
    <x v="1"/>
    <s v="RETE-ICA-OTRAS CIUDADES-SERVICIOS"/>
    <n v="405533023"/>
    <n v="2768"/>
    <x v="1211"/>
    <n v="553533"/>
    <s v="0,500%"/>
    <s v="13-01-01-DT"/>
    <s v="41-04-00"/>
    <s v="405533023"/>
    <s v="2073723"/>
    <s v="NIT"/>
    <s v="900240753"/>
    <s v="INTERNEGOCIOS S.A.S"/>
    <s v="NIT"/>
    <s v="890399011"/>
    <x v="68"/>
  </r>
  <r>
    <x v="1"/>
    <s v="RETE-ICA-OTRAS CIUDADES-SERVICIOS"/>
    <n v="405517223"/>
    <n v="3016"/>
    <x v="1212"/>
    <n v="301640"/>
    <s v="1,000%"/>
    <s v="13-01-01-DT"/>
    <s v="41-04-00"/>
    <s v="405517223"/>
    <s v="2073523"/>
    <s v="NIT"/>
    <s v="860518600"/>
    <s v="ASECOLBAS LIMITADA"/>
    <s v="NIT"/>
    <s v="800113389"/>
    <x v="42"/>
  </r>
  <r>
    <x v="1"/>
    <s v="RETE-ICA-OTRAS CIUDADES-SERVICIOS"/>
    <n v="405574123"/>
    <n v="1894"/>
    <x v="1213"/>
    <n v="270557"/>
    <s v="0,700%"/>
    <s v="13-01-01-DT"/>
    <s v="41-04-00"/>
    <s v="405574123"/>
    <s v="2074323"/>
    <s v="NIT"/>
    <s v="860518600"/>
    <s v="ASECOLBAS LIMITADA"/>
    <s v="NIT"/>
    <s v="800095728"/>
    <x v="2"/>
  </r>
  <r>
    <x v="1"/>
    <s v="RETE-ICA-OTRAS CIUDADES-SERVICIOS"/>
    <n v="405018323"/>
    <n v="37988"/>
    <x v="124"/>
    <n v="3798820"/>
    <s v="1,000%"/>
    <s v="13-01-01-DT"/>
    <s v="41-04-00"/>
    <s v="405018323"/>
    <s v="2078223"/>
    <s v="Cédula de Ciudadanía"/>
    <s v="17333835"/>
    <s v="JAIME REYES"/>
    <s v="NIT"/>
    <s v="892099233"/>
    <x v="32"/>
  </r>
  <r>
    <x v="1"/>
    <s v="RETE-ICA-OTRAS CIUDADES-SERVICIOS"/>
    <n v="406001323"/>
    <n v="11396"/>
    <x v="591"/>
    <n v="3798820"/>
    <s v="0,300%"/>
    <s v="13-01-01-DT"/>
    <s v="41-04-00"/>
    <s v="406001323"/>
    <s v="2088023"/>
    <s v="Cédula de Ciudadanía"/>
    <s v="1049941668"/>
    <s v="MARELCY OLIVERA GUZMAN"/>
    <s v="NIT"/>
    <s v="890480184"/>
    <x v="52"/>
  </r>
  <r>
    <x v="1"/>
    <s v="RETE-ICA-OTRAS CIUDADES-SERVICIOS"/>
    <n v="405563923"/>
    <n v="3634"/>
    <x v="1214"/>
    <n v="363363"/>
    <s v="1,000%"/>
    <s v="13-01-01-DT"/>
    <s v="41-04-00"/>
    <s v="405563923"/>
    <s v="2048623"/>
    <s v="NIT"/>
    <s v="860518600"/>
    <s v="ASECOLBAS LIMITADA"/>
    <s v="NIT"/>
    <s v="892099233"/>
    <x v="32"/>
  </r>
  <r>
    <x v="1"/>
    <s v="RETE-ICA-OTRAS CIUDADES-SERVICIOS"/>
    <n v="405612923"/>
    <n v="52257"/>
    <x v="1215"/>
    <n v="8709557"/>
    <s v="0,600%"/>
    <s v="13-01-01-DT"/>
    <s v="41-04-00"/>
    <s v="405612923"/>
    <s v="2077923"/>
    <s v="Cédula de Ciudadanía"/>
    <s v="40383330"/>
    <s v="EDNA PRIETO PRIETO"/>
    <s v="NIT"/>
    <s v="892099324"/>
    <x v="61"/>
  </r>
  <r>
    <x v="1"/>
    <s v="RETE-ICA-OTRAS CIUDADES-SERVICIOS"/>
    <n v="405517223"/>
    <n v="2961"/>
    <x v="1216"/>
    <n v="296101"/>
    <s v="1,000%"/>
    <s v="13-01-01-DT"/>
    <s v="41-04-00"/>
    <s v="405517223"/>
    <s v="2073523"/>
    <s v="NIT"/>
    <s v="860518600"/>
    <s v="ASECOLBAS LIMITADA"/>
    <s v="NIT"/>
    <s v="800102891"/>
    <x v="64"/>
  </r>
  <r>
    <x v="1"/>
    <s v="RETE-ICA-OTRAS CIUDADES-SERVICIOS"/>
    <n v="405475023"/>
    <n v="4962"/>
    <x v="1217"/>
    <n v="496244"/>
    <s v="1,000%"/>
    <s v="13-01-01-DT"/>
    <s v="41-04-00"/>
    <s v="405475023"/>
    <s v="2066823"/>
    <s v="NIT"/>
    <s v="800093388"/>
    <s v="CONSERJES INMOBILIARIOS LTDA."/>
    <s v="NIT"/>
    <s v="891680011"/>
    <x v="72"/>
  </r>
  <r>
    <x v="1"/>
    <s v="RETE-ICA-OTRAS CIUDADES-SERVICIOS"/>
    <n v="405554323"/>
    <n v="2868"/>
    <x v="1218"/>
    <n v="286811"/>
    <s v="1,000%"/>
    <s v="13-01-01-DT"/>
    <s v="41-04-00"/>
    <s v="405554323"/>
    <s v="2066323"/>
    <s v="NIT"/>
    <s v="860518600"/>
    <s v="ASECOLBAS LIMITADA"/>
    <s v="NIT"/>
    <s v="892099305"/>
    <x v="65"/>
  </r>
  <r>
    <x v="1"/>
    <s v="RETE-ICA-OTRAS CIUDADES-SERVICIOS"/>
    <n v="405100423"/>
    <n v="63563"/>
    <x v="1219"/>
    <n v="6356340"/>
    <s v="1,000%"/>
    <s v="13-01-01-DT"/>
    <s v="41-04-00"/>
    <s v="405100423"/>
    <s v="2075123"/>
    <s v="Cédula de Ciudadanía"/>
    <s v="38472380"/>
    <s v="YEICIN AMU COLORADO"/>
    <s v="NIT"/>
    <s v="890399045"/>
    <x v="69"/>
  </r>
  <r>
    <x v="1"/>
    <s v="RETE-ICA-OTRAS CIUDADES-SERVICIOS"/>
    <n v="405101023"/>
    <n v="7598"/>
    <x v="329"/>
    <n v="3798820"/>
    <s v="0,200%"/>
    <s v="13-01-01-DT"/>
    <s v="41-04-00"/>
    <s v="405101023"/>
    <s v="2076023"/>
    <s v="Cédula de Ciudadanía"/>
    <s v="30667110"/>
    <s v="BENITA GARCIA VILORIA"/>
    <s v="NIT"/>
    <s v="800096734"/>
    <x v="55"/>
  </r>
  <r>
    <x v="1"/>
    <s v="RETE-ICA-OTRAS CIUDADES-SERVICIOS"/>
    <n v="405101423"/>
    <n v="981"/>
    <x v="1220"/>
    <n v="326848"/>
    <s v="0,300%"/>
    <s v="13-01-01-DT"/>
    <s v="41-04-00"/>
    <s v="405101423"/>
    <s v="2076523"/>
    <s v="Cédula de Ciudadanía"/>
    <s v="26795692"/>
    <s v="JAEL RODRIGUEZ LOPEZ"/>
    <s v="NIT"/>
    <s v="890480184"/>
    <x v="52"/>
  </r>
  <r>
    <x v="1"/>
    <s v="RETE-ICA-OTRAS CIUDADES-SERVICIOS"/>
    <n v="406150123"/>
    <n v="37988"/>
    <x v="124"/>
    <n v="3798820"/>
    <s v="1,000%"/>
    <s v="13-01-01-DT"/>
    <s v="41-04-00"/>
    <s v="406150123"/>
    <s v="2087923"/>
    <s v="Cédula de Ciudadanía"/>
    <s v="26363414"/>
    <s v="LUZ CABRERA MECHA"/>
    <s v="NIT"/>
    <s v="891680011"/>
    <x v="72"/>
  </r>
  <r>
    <x v="1"/>
    <s v="RETE-ICA-OTRAS CIUDADES-SERVICIOS"/>
    <n v="405558923"/>
    <n v="3472"/>
    <x v="1221"/>
    <n v="347213"/>
    <s v="1,000%"/>
    <s v="13-01-01-DT"/>
    <s v="41-04-00"/>
    <s v="405558923"/>
    <s v="2066523"/>
    <s v="NIT"/>
    <s v="860518600"/>
    <s v="ASECOLBAS LIMITADA"/>
    <s v="NIT"/>
    <s v="892099105"/>
    <x v="63"/>
  </r>
  <r>
    <x v="1"/>
    <s v="RETE-ICA-OTRAS CIUDADES-SERVICIOS"/>
    <n v="405100923"/>
    <n v="32983"/>
    <x v="1222"/>
    <n v="3298290"/>
    <s v="1,000%"/>
    <s v="13-01-01-DT"/>
    <s v="41-04-00"/>
    <s v="405100923"/>
    <s v="2075923"/>
    <s v="Cédula de Ciudadanía"/>
    <s v="1077481056"/>
    <s v="KATERIN HENAO PUERTA"/>
    <s v="NIT"/>
    <s v="891680011"/>
    <x v="72"/>
  </r>
  <r>
    <x v="1"/>
    <s v="RETE-ICA-OTRAS CIUDADES-SERVICIOS"/>
    <n v="405101423"/>
    <n v="-981"/>
    <x v="1223"/>
    <n v="326848"/>
    <s v="0,300%"/>
    <s v="13-01-01-DT"/>
    <s v="41-04-00"/>
    <s v="405101423"/>
    <s v="2076523"/>
    <s v="Cédula de Ciudadanía"/>
    <s v="26795692"/>
    <s v="JAEL RODRIGUEZ LOPEZ"/>
    <s v="NIT"/>
    <s v="890480184"/>
    <x v="52"/>
  </r>
  <r>
    <x v="1"/>
    <s v="RETE-ICA-OTRAS CIUDADES-SERVICIOS"/>
    <n v="405304323"/>
    <n v="1144"/>
    <x v="1224"/>
    <n v="326848"/>
    <s v="0,350%"/>
    <s v="13-01-01-DT"/>
    <s v="41-04-00"/>
    <s v="405304323"/>
    <s v="2028623"/>
    <s v="Cédula de Ciudadanía"/>
    <s v="1075229434"/>
    <s v="ANGELA CORDON QUINTERO"/>
    <s v="NIT"/>
    <s v="891180009"/>
    <x v="49"/>
  </r>
  <r>
    <x v="1"/>
    <s v="RETE-ICA-OTRAS CIUDADES-SERVICIOS"/>
    <n v="405524223"/>
    <n v="3383"/>
    <x v="1225"/>
    <n v="338299"/>
    <s v="1,000%"/>
    <s v="13-01-01-DT"/>
    <s v="41-04-00"/>
    <s v="405524223"/>
    <s v="2073923"/>
    <s v="NIT"/>
    <s v="860518600"/>
    <s v="ASECOLBAS LIMITADA"/>
    <s v="NIT"/>
    <s v="800102891"/>
    <x v="64"/>
  </r>
  <r>
    <x v="1"/>
    <s v="RETE-ICA-OTRAS CIUDADES-SERVICIOS"/>
    <n v="405498023"/>
    <n v="2065"/>
    <x v="1226"/>
    <n v="295015"/>
    <s v="0,700%"/>
    <s v="13-01-01-DT"/>
    <s v="41-04-00"/>
    <s v="405498023"/>
    <s v="2073323"/>
    <s v="NIT"/>
    <s v="900240753"/>
    <s v="INTERNEGOCIOS S.A.S"/>
    <s v="NIT"/>
    <s v="800096734"/>
    <x v="55"/>
  </r>
  <r>
    <x v="19"/>
    <s v="RETE-ICA-OTRAS CIUDADES-BIENES"/>
    <n v="406007523"/>
    <n v="34388"/>
    <x v="1227"/>
    <n v="3438780"/>
    <s v="1,000%"/>
    <s v="13-01-01-DT"/>
    <s v="41-04-00"/>
    <s v="406007523"/>
    <s v="2042023"/>
    <s v="Cédula de Ciudadanía"/>
    <s v="11885777"/>
    <s v="EDISON MALAGA CHIRIMIA"/>
    <s v="NIT"/>
    <s v="890399045"/>
    <x v="69"/>
  </r>
  <r>
    <x v="2"/>
    <s v="RETENCION DE OTROS IMPUESTOS DISTRITALES Y MUNICIPALES"/>
    <n v="405524223"/>
    <n v="133"/>
    <x v="1228"/>
    <n v="2224"/>
    <s v="6,000%"/>
    <s v="13-01-01-DT"/>
    <s v="41-04-00"/>
    <s v="405524223"/>
    <s v="2073923"/>
    <s v="NIT"/>
    <s v="860518600"/>
    <s v="ASECOLBAS LIMITADA"/>
    <s v="NIT"/>
    <s v="800113389"/>
    <x v="42"/>
  </r>
  <r>
    <x v="2"/>
    <s v="RETENCION DE OTROS IMPUESTOS DISTRITALES Y MUNICIPALES"/>
    <n v="405517223"/>
    <n v="181"/>
    <x v="1229"/>
    <n v="3016"/>
    <s v="6,000%"/>
    <s v="13-01-01-DT"/>
    <s v="41-04-00"/>
    <s v="405517223"/>
    <s v="2073523"/>
    <s v="NIT"/>
    <s v="860518600"/>
    <s v="ASECOLBAS LIMITADA"/>
    <s v="NIT"/>
    <s v="800113389"/>
    <x v="42"/>
  </r>
  <r>
    <x v="2"/>
    <s v="RETENCION DE OTROS IMPUESTOS DISTRITALES Y MUNICIPALES"/>
    <n v="405574123"/>
    <n v="133"/>
    <x v="1228"/>
    <n v="2224"/>
    <s v="6,000%"/>
    <s v="13-01-01-DT"/>
    <s v="41-04-00"/>
    <s v="405574123"/>
    <s v="2074323"/>
    <s v="NIT"/>
    <s v="860518600"/>
    <s v="ASECOLBAS LIMITADA"/>
    <s v="NIT"/>
    <s v="800113389"/>
    <x v="42"/>
  </r>
  <r>
    <x v="16"/>
    <s v="PRO-UNIVERSIDAD DE LA AMAZONIA"/>
    <n v="405517223"/>
    <n v="9473"/>
    <x v="1230"/>
    <n v="315776"/>
    <s v="3,000%"/>
    <s v="13-01-01-DT"/>
    <s v="41-04-00"/>
    <s v="405517223"/>
    <s v="2073523"/>
    <s v="NIT"/>
    <s v="860518600"/>
    <s v="ASECOLBAS LIMITADA"/>
    <s v="NIT"/>
    <s v="800091594"/>
    <x v="27"/>
  </r>
  <r>
    <x v="16"/>
    <s v="PRO-UNIVERSIDAD DE LA AMAZONIA"/>
    <n v="405524223"/>
    <n v="9628"/>
    <x v="1231"/>
    <n v="320948"/>
    <s v="3,000%"/>
    <s v="13-01-01-DT"/>
    <s v="41-04-00"/>
    <s v="405524223"/>
    <s v="2073923"/>
    <s v="NIT"/>
    <s v="860518600"/>
    <s v="ASECOLBAS LIMITADA"/>
    <s v="NIT"/>
    <s v="800091594"/>
    <x v="27"/>
  </r>
  <r>
    <x v="16"/>
    <s v="PRO-UNIVERSIDAD DE LA AMAZONIA"/>
    <n v="405574123"/>
    <n v="8117"/>
    <x v="1232"/>
    <n v="270557"/>
    <s v="3,000%"/>
    <s v="13-01-01-DT"/>
    <s v="41-04-00"/>
    <s v="405574123"/>
    <s v="2074323"/>
    <s v="NIT"/>
    <s v="860518600"/>
    <s v="ASECOLBAS LIMITADA"/>
    <s v="NIT"/>
    <s v="800091594"/>
    <x v="27"/>
  </r>
  <r>
    <x v="33"/>
    <s v="RETEFUENTE - SERVICIOS EN GENERAL - PERSONAS DECLARANTES"/>
    <n v="407299323"/>
    <n v="112961522"/>
    <x v="1233"/>
    <n v="2824038052"/>
    <s v="4,000%"/>
    <s v="13-01-01-DT"/>
    <s v="41-04-00"/>
    <s v="407299323"/>
    <s v="2100523"/>
    <s v="NIT"/>
    <s v="901599552"/>
    <s v="UT UARIV LOGÍSTICA DQS 2022"/>
    <s v="NIT"/>
    <s v="800197268"/>
    <x v="25"/>
  </r>
  <r>
    <x v="22"/>
    <s v="RETEFUENTE - RENTAS DE TRABAJO"/>
    <n v="407916023"/>
    <n v="167461"/>
    <x v="161"/>
    <n v="4910873"/>
    <s v="3,410%"/>
    <s v="13-01-01-DT"/>
    <s v="41-04-00"/>
    <s v="407916023"/>
    <s v="2085023"/>
    <s v="Cédula de Ciudadanía"/>
    <s v="52546533"/>
    <s v="MARTHA BERNAL MORA"/>
    <s v="NIT"/>
    <s v="800197268"/>
    <x v="25"/>
  </r>
  <r>
    <x v="22"/>
    <s v="RETEFUENTE - RENTAS DE TRABAJO"/>
    <n v="407158123"/>
    <n v="1586422"/>
    <x v="1234"/>
    <n v="10513067"/>
    <s v="15,090%"/>
    <s v="13-01-01-DT"/>
    <s v="41-04-00"/>
    <s v="407158123"/>
    <s v="2085623"/>
    <s v="Cédula de Ciudadanía"/>
    <s v="1136879412"/>
    <s v="PAMELA ATEHORTUA GOMEZ"/>
    <s v="NIT"/>
    <s v="800197268"/>
    <x v="25"/>
  </r>
  <r>
    <x v="22"/>
    <s v="RETEFUENTE - RENTAS DE TRABAJO"/>
    <n v="407970023"/>
    <n v="152113"/>
    <x v="1235"/>
    <n v="4828986"/>
    <s v="3,150%"/>
    <s v="13-01-01-DT"/>
    <s v="41-04-00"/>
    <s v="407970023"/>
    <s v="2089323"/>
    <s v="Cédula de Ciudadanía"/>
    <s v="37085221"/>
    <s v="MARCELA VALENCIA RODRIGUEZ"/>
    <s v="NIT"/>
    <s v="800197268"/>
    <x v="25"/>
  </r>
  <r>
    <x v="22"/>
    <s v="RETEFUENTE - RENTAS DE TRABAJO"/>
    <n v="407157923"/>
    <n v="28417"/>
    <x v="1236"/>
    <n v="4178903"/>
    <s v="0,680%"/>
    <s v="13-01-01-DT"/>
    <s v="41-04-00"/>
    <s v="407157923"/>
    <s v="2085523"/>
    <s v="Cédula de Ciudadanía"/>
    <s v="1018423871"/>
    <s v="VALENTINA MONROY BRICEÑO"/>
    <s v="NIT"/>
    <s v="800197268"/>
    <x v="25"/>
  </r>
  <r>
    <x v="22"/>
    <s v="RETEFUENTE - RENTAS DE TRABAJO"/>
    <n v="406826623"/>
    <n v="198285000"/>
    <x v="1237"/>
    <n v="0"/>
    <s v="0,000%"/>
    <s v="13-01-01-DT"/>
    <s v="41-04-00"/>
    <s v="406826623"/>
    <s v="2101423"/>
    <s v="NIT"/>
    <s v="900490473"/>
    <s v="UNIDAD ADMINISTRATIVA ESPECIAL DE ATENCION Y REPARACION INTEGRAL A LAS VICTIMAS"/>
    <s v="NIT"/>
    <s v="800197268"/>
    <x v="25"/>
  </r>
  <r>
    <x v="22"/>
    <s v="RETEFUENTE - RENTAS DE TRABAJO"/>
    <n v="407156323"/>
    <n v="196429"/>
    <x v="1238"/>
    <n v="5062601"/>
    <s v="3,880%"/>
    <s v="13-01-01-DT"/>
    <s v="41-04-00"/>
    <s v="407156323"/>
    <s v="2084123"/>
    <s v="Cédula de Ciudadanía"/>
    <s v="1086896387"/>
    <s v="LUIS IPAZ RODRIGUEZ"/>
    <s v="NIT"/>
    <s v="800197268"/>
    <x v="25"/>
  </r>
  <r>
    <x v="22"/>
    <s v="RETEFUENTE - RENTAS DE TRABAJO"/>
    <n v="407916423"/>
    <n v="190080"/>
    <x v="1239"/>
    <n v="5028571"/>
    <s v="3,780%"/>
    <s v="13-01-01-DT"/>
    <s v="41-04-00"/>
    <s v="407916423"/>
    <s v="2086623"/>
    <s v="Cédula de Ciudadanía"/>
    <s v="1022376164"/>
    <s v="NELSON SANCHEZ AMAYA"/>
    <s v="NIT"/>
    <s v="800197268"/>
    <x v="25"/>
  </r>
  <r>
    <x v="22"/>
    <s v="RETEFUENTE - RENTAS DE TRABAJO"/>
    <n v="407180623"/>
    <n v="405733"/>
    <x v="1240"/>
    <n v="6166157"/>
    <s v="6,580%"/>
    <s v="13-01-01-DT"/>
    <s v="41-04-00"/>
    <s v="407180623"/>
    <s v="2086323"/>
    <s v="Cédula de Ciudadanía"/>
    <s v="52183198"/>
    <s v="CLAUDIA GUERRERO TORRES"/>
    <s v="NIT"/>
    <s v="800197268"/>
    <x v="25"/>
  </r>
  <r>
    <x v="22"/>
    <s v="RETEFUENTE - RENTAS DE TRABAJO"/>
    <n v="407915923"/>
    <n v="350001"/>
    <x v="1241"/>
    <n v="5872500"/>
    <s v="5,960%"/>
    <s v="13-01-01-DT"/>
    <s v="41-04-00"/>
    <s v="407915923"/>
    <s v="2084923"/>
    <s v="Cédula de Ciudadanía"/>
    <s v="53075545"/>
    <s v="KAREN GAITAN MEDINA"/>
    <s v="NIT"/>
    <s v="800197268"/>
    <x v="25"/>
  </r>
  <r>
    <x v="22"/>
    <s v="RETEFUENTE - RENTAS DE TRABAJO"/>
    <n v="407155123"/>
    <n v="21545"/>
    <x v="1242"/>
    <n v="4143206"/>
    <s v="0,520%"/>
    <s v="13-01-01-DT"/>
    <s v="41-04-00"/>
    <s v="407155123"/>
    <s v="2072723"/>
    <s v="Cédula de Ciudadanía"/>
    <s v="1032373845"/>
    <s v="EDGAR BARRETO ZAMORA"/>
    <s v="NIT"/>
    <s v="800197268"/>
    <x v="25"/>
  </r>
  <r>
    <x v="22"/>
    <s v="RETEFUENTE - RENTAS DE TRABAJO"/>
    <n v="407098923"/>
    <n v="82093"/>
    <x v="1243"/>
    <n v="4461561"/>
    <s v="1,840%"/>
    <s v="13-01-01-DT"/>
    <s v="41-04-00"/>
    <s v="407098923"/>
    <s v="2010523"/>
    <s v="Cédula de Ciudadanía"/>
    <s v="1077461882"/>
    <s v="STEVENSON MOSQUERA PALACIOS"/>
    <s v="NIT"/>
    <s v="800197268"/>
    <x v="25"/>
  </r>
  <r>
    <x v="22"/>
    <s v="RETEFUENTE - RENTAS DE TRABAJO"/>
    <n v="407155323"/>
    <n v="335585"/>
    <x v="1244"/>
    <n v="5795936"/>
    <s v="5,790%"/>
    <s v="13-01-01-DT"/>
    <s v="41-04-00"/>
    <s v="407155323"/>
    <s v="2083223"/>
    <s v="Cédula de Ciudadanía"/>
    <s v="79943364"/>
    <s v="JUAN VARGAS GOMEZ"/>
    <s v="NIT"/>
    <s v="800197268"/>
    <x v="25"/>
  </r>
  <r>
    <x v="22"/>
    <s v="RETEFUENTE - RENTAS DE TRABAJO"/>
    <n v="407915823"/>
    <n v="77668"/>
    <x v="342"/>
    <n v="4438170"/>
    <s v="1,750%"/>
    <s v="13-01-01-DT"/>
    <s v="41-04-00"/>
    <s v="407915823"/>
    <s v="2084423"/>
    <s v="Cédula de Ciudadanía"/>
    <s v="1032435282"/>
    <s v="KAREN MORA FORERO"/>
    <s v="NIT"/>
    <s v="800197268"/>
    <x v="25"/>
  </r>
  <r>
    <x v="22"/>
    <s v="RETEFUENTE - RENTAS DE TRABAJO"/>
    <n v="407157723"/>
    <n v="167461"/>
    <x v="161"/>
    <n v="4910873"/>
    <s v="3,410%"/>
    <s v="13-01-01-DT"/>
    <s v="41-04-00"/>
    <s v="407157723"/>
    <s v="2085423"/>
    <s v="Cédula de Ciudadanía"/>
    <s v="1030564443"/>
    <s v="LUZ FORERO JIMENEZ"/>
    <s v="NIT"/>
    <s v="800197268"/>
    <x v="25"/>
  </r>
  <r>
    <x v="22"/>
    <s v="RETEFUENTE - RENTAS DE TRABAJO"/>
    <n v="407915723"/>
    <n v="364601"/>
    <x v="1245"/>
    <n v="5947808"/>
    <s v="6,130%"/>
    <s v="13-01-01-DT"/>
    <s v="41-04-00"/>
    <s v="407915723"/>
    <s v="2084323"/>
    <s v="Cédula de Ciudadanía"/>
    <s v="1030549613"/>
    <s v="YENNY LEAL ACOSTA"/>
    <s v="NIT"/>
    <s v="800197268"/>
    <x v="25"/>
  </r>
  <r>
    <x v="22"/>
    <s v="RETEFUENTE - RENTAS DE TRABAJO"/>
    <n v="407214623"/>
    <n v="58547"/>
    <x v="1246"/>
    <n v="4336815"/>
    <s v="1,350%"/>
    <s v="13-01-01-DT"/>
    <s v="41-04-00"/>
    <s v="407214623"/>
    <s v="2088423"/>
    <s v="Cédula de Ciudadanía"/>
    <s v="79733894"/>
    <s v="JHON GARCES BELTRAN"/>
    <s v="NIT"/>
    <s v="800197268"/>
    <x v="25"/>
  </r>
  <r>
    <x v="22"/>
    <s v="RETEFUENTE - RENTAS DE TRABAJO"/>
    <n v="407157223"/>
    <n v="182638"/>
    <x v="1247"/>
    <n v="4990102"/>
    <s v="3,660%"/>
    <s v="13-01-01-DT"/>
    <s v="41-04-00"/>
    <s v="407157223"/>
    <s v="2085223"/>
    <s v="Cédula de Ciudadanía"/>
    <s v="1022335496"/>
    <s v="JEFFERSON GALLEGO FIGUEREDO"/>
    <s v="NIT"/>
    <s v="800197268"/>
    <x v="25"/>
  </r>
  <r>
    <x v="22"/>
    <s v="RETEFUENTE - RENTAS DE TRABAJO"/>
    <n v="407916223"/>
    <n v="77668"/>
    <x v="342"/>
    <n v="4438170"/>
    <s v="1,750%"/>
    <s v="13-01-01-DT"/>
    <s v="41-04-00"/>
    <s v="407916223"/>
    <s v="2086423"/>
    <s v="Cédula de Ciudadanía"/>
    <s v="36719666"/>
    <s v="ELIZABETH GONZALEZ MANCILLA"/>
    <s v="NIT"/>
    <s v="800197268"/>
    <x v="25"/>
  </r>
  <r>
    <x v="22"/>
    <s v="RETEFUENTE - RENTAS DE TRABAJO"/>
    <n v="407274023"/>
    <n v="143532"/>
    <x v="1248"/>
    <n v="4784400"/>
    <s v="3,000%"/>
    <s v="13-01-01-DT"/>
    <s v="41-04-00"/>
    <s v="407274023"/>
    <s v="2040323"/>
    <s v="Cédula de Ciudadanía"/>
    <s v="80462851"/>
    <s v="JEFFRY LAGUNA BALAMBA"/>
    <s v="NIT"/>
    <s v="800197268"/>
    <x v="25"/>
  </r>
  <r>
    <x v="30"/>
    <s v="RETE IVA - SERVICIOS GRAVADOS - RÉGIMEN COMÚN - SERVICIOS"/>
    <n v="407299323"/>
    <n v="23340940"/>
    <x v="1249"/>
    <n v="155606265.90000001"/>
    <s v="15,000%"/>
    <s v="13-01-01-DT"/>
    <s v="41-04-00"/>
    <s v="407299323"/>
    <s v="2100523"/>
    <s v="NIT"/>
    <s v="901599552"/>
    <s v="UT UARIV LOGÍSTICA DQS 2022"/>
    <s v="NIT"/>
    <s v="800197268"/>
    <x v="25"/>
  </r>
  <r>
    <x v="24"/>
    <s v="RETENCION ICA COMERCIAL SERVICIOS DEMÁS ACTIVIDADES DE SERVICIOS"/>
    <n v="407223923"/>
    <n v="47840"/>
    <x v="1250"/>
    <n v="5524275"/>
    <s v="0,866%"/>
    <s v="13-01-01-DT"/>
    <s v="41-04-00"/>
    <s v="407223923"/>
    <s v="2085823"/>
    <s v="Cédula de Ciudadanía"/>
    <s v="16288551"/>
    <s v="JORGE AVILA GARZON"/>
    <s v="NIT"/>
    <s v="899999061"/>
    <x v="71"/>
  </r>
  <r>
    <x v="24"/>
    <s v="RETENCION ICA COMERCIAL SERVICIOS DEMÁS ACTIVIDADES DE SERVICIOS"/>
    <n v="407156723"/>
    <n v="22574"/>
    <x v="1251"/>
    <n v="2336863"/>
    <s v="0,966%"/>
    <s v="13-01-01-DT"/>
    <s v="41-04-00"/>
    <s v="407156723"/>
    <s v="2084523"/>
    <s v="Cédula de Ciudadanía"/>
    <s v="1010113542"/>
    <s v="ANGIE BARON SALEK"/>
    <s v="NIT"/>
    <s v="899999061"/>
    <x v="71"/>
  </r>
  <r>
    <x v="24"/>
    <s v="RETENCION ICA COMERCIAL SERVICIOS DEMÁS ACTIVIDADES DE SERVICIOS"/>
    <n v="407155323"/>
    <n v="85737"/>
    <x v="1252"/>
    <n v="8875470"/>
    <s v="0,966%"/>
    <s v="13-01-01-DT"/>
    <s v="41-04-00"/>
    <s v="407155323"/>
    <s v="2083223"/>
    <s v="Cédula de Ciudadanía"/>
    <s v="79943364"/>
    <s v="JUAN VARGAS GOMEZ"/>
    <s v="NIT"/>
    <s v="899999061"/>
    <x v="71"/>
  </r>
  <r>
    <x v="24"/>
    <s v="RETENCION ICA COMERCIAL SERVICIOS DEMÁS ACTIVIDADES DE SERVICIOS"/>
    <n v="407157923"/>
    <n v="42681"/>
    <x v="847"/>
    <n v="5571870"/>
    <s v="0,766%"/>
    <s v="13-01-01-DT"/>
    <s v="41-04-00"/>
    <s v="407157923"/>
    <s v="2085523"/>
    <s v="Cédula de Ciudadanía"/>
    <s v="1018423871"/>
    <s v="VALENTINA MONROY BRICEÑO"/>
    <s v="NIT"/>
    <s v="899999061"/>
    <x v="71"/>
  </r>
  <r>
    <x v="24"/>
    <s v="RETENCION ICA COMERCIAL SERVICIOS DEMÁS ACTIVIDADES DE SERVICIOS"/>
    <n v="407157723"/>
    <n v="63252"/>
    <x v="298"/>
    <n v="6547830"/>
    <s v="0,966%"/>
    <s v="13-01-01-DT"/>
    <s v="41-04-00"/>
    <s v="407157723"/>
    <s v="2085423"/>
    <s v="Cédula de Ciudadanía"/>
    <s v="1030564443"/>
    <s v="LUZ FORERO JIMENEZ"/>
    <s v="NIT"/>
    <s v="899999061"/>
    <x v="71"/>
  </r>
  <r>
    <x v="24"/>
    <s v="RETENCION ICA COMERCIAL SERVICIOS DEMÁS ACTIVIDADES DE SERVICIOS"/>
    <n v="407158123"/>
    <n v="101365"/>
    <x v="1253"/>
    <n v="13233000"/>
    <s v="0,766%"/>
    <s v="13-01-01-DT"/>
    <s v="41-04-00"/>
    <s v="407158123"/>
    <s v="2085623"/>
    <s v="Cédula de Ciudadanía"/>
    <s v="1136879412"/>
    <s v="PAMELA ATEHORTUA GOMEZ"/>
    <s v="NIT"/>
    <s v="899999061"/>
    <x v="71"/>
  </r>
  <r>
    <x v="24"/>
    <s v="RETENCION ICA COMERCIAL SERVICIOS DEMÁS ACTIVIDADES DE SERVICIOS"/>
    <n v="407103423"/>
    <n v="54126"/>
    <x v="1254"/>
    <n v="6250075"/>
    <s v="0,866%"/>
    <s v="13-01-01-DT"/>
    <s v="41-04-00"/>
    <s v="407103423"/>
    <s v="2085723"/>
    <s v="Cédula de Ciudadanía"/>
    <s v="1136880764"/>
    <s v="JUAN SEBASTIAN BOGOTA GOMEZ"/>
    <s v="NIT"/>
    <s v="899999061"/>
    <x v="71"/>
  </r>
  <r>
    <x v="24"/>
    <s v="RETENCION ICA COMERCIAL SERVICIOS DEMÁS ACTIVIDADES DE SERVICIOS"/>
    <n v="407274023"/>
    <n v="48865"/>
    <x v="1255"/>
    <n v="6379200"/>
    <s v="0,766%"/>
    <s v="13-01-01-DT"/>
    <s v="41-04-00"/>
    <s v="407274023"/>
    <s v="2040323"/>
    <s v="Cédula de Ciudadanía"/>
    <s v="80462851"/>
    <s v="JEFFRY LAGUNA BALAMBA"/>
    <s v="NIT"/>
    <s v="899999061"/>
    <x v="71"/>
  </r>
  <r>
    <x v="24"/>
    <s v="RETENCION ICA COMERCIAL SERVICIOS DEMÁS ACTIVIDADES DE SERVICIOS"/>
    <n v="407916423"/>
    <n v="60937"/>
    <x v="1256"/>
    <n v="7955200"/>
    <s v="0,766%"/>
    <s v="13-01-01-DT"/>
    <s v="41-04-00"/>
    <s v="407916423"/>
    <s v="2086623"/>
    <s v="Cédula de Ciudadanía"/>
    <s v="1022376164"/>
    <s v="NELSON SANCHEZ AMAYA"/>
    <s v="NIT"/>
    <s v="899999061"/>
    <x v="71"/>
  </r>
  <r>
    <x v="24"/>
    <s v="RETENCION ICA COMERCIAL SERVICIOS DEMÁS ACTIVIDADES DE SERVICIOS"/>
    <n v="407915923"/>
    <n v="66642"/>
    <x v="399"/>
    <n v="8700000"/>
    <s v="0,766%"/>
    <s v="13-01-01-DT"/>
    <s v="41-04-00"/>
    <s v="407915923"/>
    <s v="2084923"/>
    <s v="Cédula de Ciudadanía"/>
    <s v="53075545"/>
    <s v="KAREN GAITAN MEDINA"/>
    <s v="NIT"/>
    <s v="899999061"/>
    <x v="71"/>
  </r>
  <r>
    <x v="24"/>
    <s v="RETENCION ICA COMERCIAL SERVICIOS DEMÁS ACTIVIDADES DE SERVICIOS"/>
    <n v="407180623"/>
    <n v="56968"/>
    <x v="418"/>
    <n v="7437120"/>
    <s v="0,766%"/>
    <s v="13-01-01-DT"/>
    <s v="41-04-00"/>
    <s v="407180623"/>
    <s v="2086323"/>
    <s v="Cédula de Ciudadanía"/>
    <s v="52183198"/>
    <s v="CLAUDIA GUERRERO TORRES"/>
    <s v="NIT"/>
    <s v="899999061"/>
    <x v="71"/>
  </r>
  <r>
    <x v="24"/>
    <s v="RETENCION ICA COMERCIAL SERVICIOS DEMÁS ACTIVIDADES DE SERVICIOS"/>
    <n v="407155523"/>
    <n v="2858"/>
    <x v="1257"/>
    <n v="329980"/>
    <s v="0,866%"/>
    <s v="13-01-01-DT"/>
    <s v="41-04-00"/>
    <s v="407155523"/>
    <s v="2083323"/>
    <s v="Cédula de Ciudadanía"/>
    <s v="1010226424"/>
    <s v="SERGIO PINZON NEUTO"/>
    <s v="NIT"/>
    <s v="899999061"/>
    <x v="71"/>
  </r>
  <r>
    <x v="24"/>
    <s v="RETENCION ICA COMERCIAL SERVICIOS DEMÁS ACTIVIDADES DE SERVICIOS"/>
    <n v="407916223"/>
    <n v="45329"/>
    <x v="385"/>
    <n v="5917560"/>
    <s v="0,766%"/>
    <s v="13-01-01-DT"/>
    <s v="41-04-00"/>
    <s v="407916223"/>
    <s v="2086423"/>
    <s v="Cédula de Ciudadanía"/>
    <s v="36719666"/>
    <s v="ELIZABETH GONZALEZ MANCILLA"/>
    <s v="NIT"/>
    <s v="899999061"/>
    <x v="71"/>
  </r>
  <r>
    <x v="24"/>
    <s v="RETENCION ICA COMERCIAL SERVICIOS DEMÁS ACTIVIDADES DE SERVICIOS"/>
    <n v="407155723"/>
    <n v="28581"/>
    <x v="1258"/>
    <n v="3300300"/>
    <s v="0,866%"/>
    <s v="13-01-01-DT"/>
    <s v="41-04-00"/>
    <s v="407155723"/>
    <s v="2083423"/>
    <s v="Cédula de Ciudadanía"/>
    <s v="1010226424"/>
    <s v="SERGIO PINZON NEUTO"/>
    <s v="NIT"/>
    <s v="899999061"/>
    <x v="71"/>
  </r>
  <r>
    <x v="24"/>
    <s v="RETENCION ICA COMERCIAL SERVICIOS DEMÁS ACTIVIDADES DE SERVICIOS"/>
    <n v="407915723"/>
    <n v="56041"/>
    <x v="573"/>
    <n v="5801330"/>
    <s v="0,966%"/>
    <s v="13-01-01-DT"/>
    <s v="41-04-00"/>
    <s v="407915723"/>
    <s v="2084323"/>
    <s v="Cédula de Ciudadanía"/>
    <s v="1030549613"/>
    <s v="YENNY LEAL ACOSTA"/>
    <s v="NIT"/>
    <s v="899999061"/>
    <x v="71"/>
  </r>
  <r>
    <x v="24"/>
    <s v="RETENCION ICA COMERCIAL SERVICIOS DEMÁS ACTIVIDADES DE SERVICIOS"/>
    <n v="407157223"/>
    <n v="48336"/>
    <x v="869"/>
    <n v="6310170"/>
    <s v="0,766%"/>
    <s v="13-01-01-DT"/>
    <s v="41-04-00"/>
    <s v="407157223"/>
    <s v="2085223"/>
    <s v="Cédula de Ciudadanía"/>
    <s v="1022335496"/>
    <s v="JEFFERSON GALLEGO FIGUEREDO"/>
    <s v="NIT"/>
    <s v="899999061"/>
    <x v="71"/>
  </r>
  <r>
    <x v="24"/>
    <s v="RETENCION ICA COMERCIAL SERVICIOS DEMÁS ACTIVIDADES DE SERVICIOS"/>
    <n v="407299323"/>
    <n v="27280208"/>
    <x v="1259"/>
    <n v="2824038052"/>
    <s v="0,966%"/>
    <s v="13-01-01-DT"/>
    <s v="41-04-00"/>
    <s v="407299323"/>
    <s v="2100523"/>
    <s v="NIT"/>
    <s v="901599552"/>
    <s v="UT UARIV LOGÍSTICA DQS 2022"/>
    <s v="NIT"/>
    <s v="899999061"/>
    <x v="71"/>
  </r>
  <r>
    <x v="24"/>
    <s v="RETENCION ICA COMERCIAL SERVICIOS DEMÁS ACTIVIDADES DE SERVICIOS"/>
    <n v="407214623"/>
    <n v="43126"/>
    <x v="1260"/>
    <n v="6250075"/>
    <s v="0,690%"/>
    <s v="13-01-01-DT"/>
    <s v="41-04-00"/>
    <s v="407214623"/>
    <s v="2088423"/>
    <s v="Cédula de Ciudadanía"/>
    <s v="79733894"/>
    <s v="JHON GARCES BELTRAN"/>
    <s v="NIT"/>
    <s v="899999061"/>
    <x v="71"/>
  </r>
  <r>
    <x v="24"/>
    <s v="RETENCION ICA COMERCIAL SERVICIOS DEMÁS ACTIVIDADES DE SERVICIOS"/>
    <n v="407155123"/>
    <n v="53364"/>
    <x v="1261"/>
    <n v="5524275"/>
    <s v="0,966%"/>
    <s v="13-01-01-DT"/>
    <s v="41-04-00"/>
    <s v="407155123"/>
    <s v="2072723"/>
    <s v="Cédula de Ciudadanía"/>
    <s v="1032373845"/>
    <s v="EDGAR BARRETO ZAMORA"/>
    <s v="NIT"/>
    <s v="899999061"/>
    <x v="71"/>
  </r>
  <r>
    <x v="24"/>
    <s v="RETENCION ICA COMERCIAL SERVICIOS DEMÁS ACTIVIDADES DE SERVICIOS"/>
    <n v="407158723"/>
    <n v="12797"/>
    <x v="1262"/>
    <n v="1242428"/>
    <s v="1,030%"/>
    <s v="13-01-01-DT"/>
    <s v="41-04-00"/>
    <s v="407158723"/>
    <s v="2088723"/>
    <s v="Cédula de Ciudadanía"/>
    <s v="1024525914"/>
    <s v="JOSE OJEDA GONZALEZ"/>
    <s v="NIT"/>
    <s v="899999061"/>
    <x v="71"/>
  </r>
  <r>
    <x v="24"/>
    <s v="RETENCION ICA COMERCIAL SERVICIOS DEMÁS ACTIVIDADES DE SERVICIOS"/>
    <n v="407916023"/>
    <n v="63252"/>
    <x v="298"/>
    <n v="6547830"/>
    <s v="0,966%"/>
    <s v="13-01-01-DT"/>
    <s v="41-04-00"/>
    <s v="407916023"/>
    <s v="2085023"/>
    <s v="Cédula de Ciudadanía"/>
    <s v="52546533"/>
    <s v="MARTHA BERNAL MORA"/>
    <s v="NIT"/>
    <s v="899999061"/>
    <x v="71"/>
  </r>
  <r>
    <x v="24"/>
    <s v="RETENCION ICA COMERCIAL SERVICIOS DEMÁS ACTIVIDADES DE SERVICIOS"/>
    <n v="407915823"/>
    <n v="51246"/>
    <x v="1263"/>
    <n v="5917560"/>
    <s v="0,866%"/>
    <s v="13-01-01-DT"/>
    <s v="41-04-00"/>
    <s v="407915823"/>
    <s v="2084423"/>
    <s v="Cédula de Ciudadanía"/>
    <s v="1032435282"/>
    <s v="KAREN MORA FORERO"/>
    <s v="NIT"/>
    <s v="899999061"/>
    <x v="71"/>
  </r>
  <r>
    <x v="24"/>
    <s v="RETENCION ICA COMERCIAL SERVICIOS DEMÁS ACTIVIDADES DE SERVICIOS"/>
    <n v="407156323"/>
    <n v="48336"/>
    <x v="869"/>
    <n v="6310170"/>
    <s v="0,766%"/>
    <s v="13-01-01-DT"/>
    <s v="41-04-00"/>
    <s v="407156323"/>
    <s v="2084123"/>
    <s v="Cédula de Ciudadanía"/>
    <s v="1086896387"/>
    <s v="LUIS IPAZ RODRIGUEZ"/>
    <s v="NIT"/>
    <s v="899999061"/>
    <x v="71"/>
  </r>
  <r>
    <x v="1"/>
    <s v="RETE-ICA-OTRAS CIUDADES-SERVICIOS"/>
    <n v="407098923"/>
    <n v="37988"/>
    <x v="124"/>
    <n v="3798820"/>
    <s v="1,000%"/>
    <s v="13-01-01-DT"/>
    <s v="41-04-00"/>
    <s v="407098923"/>
    <s v="2010523"/>
    <s v="Cédula de Ciudadanía"/>
    <s v="1077461882"/>
    <s v="STEVENSON MOSQUERA PALACIOS"/>
    <s v="NIT"/>
    <s v="891680011"/>
    <x v="72"/>
  </r>
  <r>
    <x v="1"/>
    <s v="RETE-ICA-OTRAS CIUDADES-SERVICIOS"/>
    <n v="407196523"/>
    <n v="33847"/>
    <x v="1264"/>
    <n v="3384710"/>
    <s v="1,000%"/>
    <s v="13-01-01-DT"/>
    <s v="41-04-00"/>
    <s v="407196523"/>
    <s v="2083523"/>
    <s v="Cédula de Ciudadanía"/>
    <s v="1077436636"/>
    <s v="MARIA ESPINOSA CORRALES"/>
    <s v="NIT"/>
    <s v="891680011"/>
    <x v="72"/>
  </r>
  <r>
    <x v="1"/>
    <s v="RETE-ICA-OTRAS CIUDADES-SERVICIOS"/>
    <n v="407915323"/>
    <n v="39775"/>
    <x v="1265"/>
    <n v="4419480"/>
    <s v="0,900%"/>
    <s v="13-01-01-DT"/>
    <s v="41-04-00"/>
    <s v="407915323"/>
    <s v="2083723"/>
    <s v="Cédula de Ciudadanía"/>
    <s v="79950514"/>
    <s v="PABLO MOYANO ROMERO"/>
    <s v="NIT"/>
    <s v="891800846"/>
    <x v="48"/>
  </r>
  <r>
    <x v="1"/>
    <s v="RETE-ICA-OTRAS CIUDADES-SERVICIOS"/>
    <n v="407210223"/>
    <n v="9474"/>
    <x v="1266"/>
    <n v="3158130"/>
    <s v="0,300%"/>
    <s v="13-01-01-DT"/>
    <s v="41-04-00"/>
    <s v="407210223"/>
    <s v="2083923"/>
    <s v="Cédula de Ciudadanía"/>
    <s v="1047389817"/>
    <s v="ORLIDYS VERGARA PADILLA"/>
    <s v="NIT"/>
    <s v="890480184"/>
    <x v="52"/>
  </r>
  <r>
    <x v="1"/>
    <s v="RETE-ICA-OTRAS CIUDADES-SERVICIOS"/>
    <n v="407118823"/>
    <n v="9321"/>
    <x v="906"/>
    <n v="4660680"/>
    <s v="0,200%"/>
    <s v="13-01-01-DT"/>
    <s v="41-04-00"/>
    <s v="407118823"/>
    <s v="2088223"/>
    <s v="Cédula de Ciudadanía"/>
    <s v="1067852163"/>
    <s v="ANDRES BUELVAS PADRON"/>
    <s v="NIT"/>
    <s v="800096734"/>
    <x v="55"/>
  </r>
  <r>
    <x v="1"/>
    <s v="RETE-ICA-OTRAS CIUDADES-SERVICIOS"/>
    <n v="407158323"/>
    <n v="3024"/>
    <x v="1267"/>
    <n v="503936"/>
    <s v="0,600%"/>
    <s v="13-01-01-DT"/>
    <s v="41-04-00"/>
    <s v="407158323"/>
    <s v="2088523"/>
    <s v="Cédula de Ciudadanía"/>
    <s v="7924282"/>
    <s v="JOSE FLOREZ NIÑO"/>
    <s v="NIT"/>
    <s v="890201900"/>
    <x v="77"/>
  </r>
  <r>
    <x v="1"/>
    <s v="RETE-ICA-OTRAS CIUDADES-SERVICIOS"/>
    <n v="407158423"/>
    <n v="22793"/>
    <x v="122"/>
    <n v="3798820"/>
    <s v="0,600%"/>
    <s v="13-01-01-DT"/>
    <s v="41-04-00"/>
    <s v="407158423"/>
    <s v="2086123"/>
    <s v="Cédula de Ciudadanía"/>
    <s v="52781717"/>
    <s v="LUZ ROJAS CASTAÑEDA"/>
    <s v="NIT"/>
    <s v="890201900"/>
    <x v="77"/>
  </r>
  <r>
    <x v="1"/>
    <s v="RETE-ICA-OTRAS CIUDADES-SERVICIOS"/>
    <n v="407155923"/>
    <n v="43653"/>
    <x v="490"/>
    <n v="4365310"/>
    <s v="1,000%"/>
    <s v="13-01-01-DT"/>
    <s v="41-04-00"/>
    <s v="407155923"/>
    <s v="2083623"/>
    <s v="Cédula de Ciudadanía"/>
    <s v="1033693745"/>
    <s v="YESSIKA LOPEZ LOZANO"/>
    <s v="NIT"/>
    <s v="891680011"/>
    <x v="72"/>
  </r>
  <r>
    <x v="1"/>
    <s v="RETE-ICA-OTRAS CIUDADES-SERVICIOS"/>
    <n v="407192623"/>
    <n v="7580"/>
    <x v="1268"/>
    <n v="3789820"/>
    <s v="0,200%"/>
    <s v="13-01-01-DT"/>
    <s v="41-04-00"/>
    <s v="407192623"/>
    <s v="2086923"/>
    <s v="Cédula de Ciudadanía"/>
    <s v="9726318"/>
    <s v="OSCAR TABARES GIRALDO"/>
    <s v="NIT"/>
    <s v="891480030"/>
    <x v="60"/>
  </r>
  <r>
    <x v="1"/>
    <s v="RETE-ICA-OTRAS CIUDADES-SERVICIOS"/>
    <n v="407205523"/>
    <n v="11396"/>
    <x v="591"/>
    <n v="3798820"/>
    <s v="0,300%"/>
    <s v="13-01-01-DT"/>
    <s v="41-04-00"/>
    <s v="407205523"/>
    <s v="2086823"/>
    <s v="Cédula de Ciudadanía"/>
    <s v="50881678"/>
    <s v="LESBIA DIX ANAYA"/>
    <s v="NIT"/>
    <s v="890480184"/>
    <x v="52"/>
  </r>
  <r>
    <x v="1"/>
    <s v="RETE-ICA-OTRAS CIUDADES-SERVICIOS"/>
    <n v="407187323"/>
    <n v="37988"/>
    <x v="124"/>
    <n v="3798820"/>
    <s v="1,000%"/>
    <s v="13-01-01-DT"/>
    <s v="41-04-00"/>
    <s v="407187323"/>
    <s v="2084723"/>
    <s v="Cédula de Ciudadanía"/>
    <s v="52915288"/>
    <s v="YALITZA PALACIOS MURILLO"/>
    <s v="NIT"/>
    <s v="891680011"/>
    <x v="72"/>
  </r>
  <r>
    <x v="1"/>
    <s v="RETE-ICA-OTRAS CIUDADES-SERVICIOS"/>
    <n v="407201123"/>
    <n v="44195"/>
    <x v="1269"/>
    <n v="4419480"/>
    <s v="1,000%"/>
    <s v="13-01-01-DT"/>
    <s v="41-04-00"/>
    <s v="407201123"/>
    <s v="2083823"/>
    <s v="Cédula de Ciudadanía"/>
    <s v="35890971"/>
    <s v="YARIS GOMEZ OYOLA"/>
    <s v="NIT"/>
    <s v="891680011"/>
    <x v="72"/>
  </r>
  <r>
    <x v="1"/>
    <s v="RETE-ICA-OTRAS CIUDADES-SERVICIOS"/>
    <n v="407970023"/>
    <n v="21439"/>
    <x v="922"/>
    <n v="4287720"/>
    <s v="0,500%"/>
    <s v="13-01-01-DT"/>
    <s v="41-04-00"/>
    <s v="407970023"/>
    <s v="2089323"/>
    <s v="Cédula de Ciudadanía"/>
    <s v="37085221"/>
    <s v="MARCELA VALENCIA RODRIGUEZ"/>
    <s v="NIT"/>
    <s v="891280000"/>
    <x v="66"/>
  </r>
  <r>
    <x v="1"/>
    <s v="RETE-ICA-OTRAS CIUDADES-SERVICIOS"/>
    <n v="407234023"/>
    <n v="34915"/>
    <x v="1270"/>
    <n v="3491540"/>
    <s v="1,000%"/>
    <s v="13-01-01-DT"/>
    <s v="41-04-00"/>
    <s v="407234023"/>
    <s v="2084823"/>
    <s v="Cédula de Ciudadanía"/>
    <s v="1094275027"/>
    <s v="KAREN CARVAJAL VALENCIA"/>
    <s v="NIT"/>
    <s v="890501434"/>
    <x v="76"/>
  </r>
  <r>
    <x v="1"/>
    <s v="RETE-ICA-OTRAS CIUDADES-SERVICIOS"/>
    <n v="407156923"/>
    <n v="12214"/>
    <x v="1271"/>
    <n v="4071240"/>
    <s v="0,300%"/>
    <s v="13-01-01-DT"/>
    <s v="41-04-00"/>
    <s v="407156923"/>
    <s v="2085123"/>
    <s v="Cédula de Ciudadanía"/>
    <s v="1143400506"/>
    <s v="KAREN CUETO SALAS"/>
    <s v="NIT"/>
    <s v="890480184"/>
    <x v="52"/>
  </r>
  <r>
    <x v="1"/>
    <s v="RETE-ICA-OTRAS CIUDADES-SERVICIOS"/>
    <n v="407916623"/>
    <n v="34388"/>
    <x v="1227"/>
    <n v="3438780"/>
    <s v="1,000%"/>
    <s v="13-01-01-DT"/>
    <s v="41-04-00"/>
    <s v="407916623"/>
    <s v="2089223"/>
    <s v="Cédula de Ciudadanía"/>
    <s v="11885777"/>
    <s v="EDISON MALAGA CHIRIMIA"/>
    <s v="NIT"/>
    <s v="890399045"/>
    <x v="69"/>
  </r>
  <r>
    <x v="1"/>
    <s v="RETE-ICA-OTRAS CIUDADES-SERVICIOS"/>
    <n v="407916523"/>
    <n v="21439"/>
    <x v="922"/>
    <n v="4287720"/>
    <s v="0,500%"/>
    <s v="13-01-01-DT"/>
    <s v="41-04-00"/>
    <s v="407916523"/>
    <s v="2086723"/>
    <s v="Cédula de Ciudadanía"/>
    <s v="52707127"/>
    <s v="PAOLA PARRA CARDENAS"/>
    <s v="NIT"/>
    <s v="891280000"/>
    <x v="66"/>
  </r>
  <r>
    <x v="1"/>
    <s v="RETE-ICA-OTRAS CIUDADES-SERVICIOS"/>
    <n v="408028023"/>
    <n v="18146"/>
    <x v="1272"/>
    <n v="3024410"/>
    <s v="0,600%"/>
    <s v="13-01-01-DT"/>
    <s v="41-04-00"/>
    <s v="408028023"/>
    <s v="2101523"/>
    <s v="Cédula de Ciudadanía"/>
    <s v="7924282"/>
    <s v="JOSE FLOREZ NIÑO"/>
    <s v="NIT"/>
    <s v="890201900"/>
    <x v="77"/>
  </r>
  <r>
    <x v="1"/>
    <s v="RETE-ICA-OTRAS CIUDADES-SERVICIOS"/>
    <n v="408005723"/>
    <n v="18994"/>
    <x v="908"/>
    <n v="3798820"/>
    <s v="0,500%"/>
    <s v="13-01-01-DT"/>
    <s v="41-04-00"/>
    <s v="408005723"/>
    <s v="2100323"/>
    <s v="Cédula de Ciudadanía"/>
    <s v="1117504311"/>
    <s v="CARLOS BETANCUR FAJARDO"/>
    <s v="NIT"/>
    <s v="800095728"/>
    <x v="2"/>
  </r>
  <r>
    <x v="1"/>
    <s v="RETE-ICA-OTRAS CIUDADES-SERVICIOS"/>
    <n v="407156123"/>
    <n v="17908"/>
    <x v="1273"/>
    <n v="3581650"/>
    <s v="0,500%"/>
    <s v="13-01-01-DT"/>
    <s v="41-04-00"/>
    <s v="407156123"/>
    <s v="2084023"/>
    <s v="Cédula de Ciudadanía"/>
    <s v="1127390361"/>
    <s v="ANGIE HERNANDEZ RINCON"/>
    <s v="NIT"/>
    <s v="892099324"/>
    <x v="61"/>
  </r>
  <r>
    <x v="1"/>
    <s v="RETE-ICA-OTRAS CIUDADES-SERVICIOS"/>
    <n v="407101823"/>
    <n v="7003"/>
    <x v="1274"/>
    <n v="700336"/>
    <s v="1,000%"/>
    <s v="13-01-01-DT"/>
    <s v="41-04-00"/>
    <s v="407101823"/>
    <s v="2088623"/>
    <s v="Cédula de Ciudadanía"/>
    <s v="1052072982"/>
    <s v="JOSE ARRIETA FIGUEROA"/>
    <s v="NIT"/>
    <s v="890102018"/>
    <x v="58"/>
  </r>
  <r>
    <x v="1"/>
    <s v="RETE-ICA-OTRAS CIUDADES-SERVICIOS"/>
    <n v="407105323"/>
    <n v="6616"/>
    <x v="1275"/>
    <n v="3308100"/>
    <s v="0,200%"/>
    <s v="13-01-01-DT"/>
    <s v="41-04-00"/>
    <s v="407105323"/>
    <s v="2088823"/>
    <s v="Cédula de Ciudadanía"/>
    <s v="1063082692"/>
    <s v="LEIDY MERCADO BARRERA"/>
    <s v="NIT"/>
    <s v="800096734"/>
    <x v="55"/>
  </r>
  <r>
    <x v="1"/>
    <s v="RETE-ICA-OTRAS CIUDADES-SERVICIOS"/>
    <n v="407130123"/>
    <n v="5434"/>
    <x v="1276"/>
    <n v="776348"/>
    <s v="0,700%"/>
    <s v="13-01-01-DT"/>
    <s v="41-04-00"/>
    <s v="407130123"/>
    <s v="2085923"/>
    <s v="Cédula de Ciudadanía"/>
    <s v="1051818663"/>
    <s v="AURA CAMARGO MERCADO"/>
    <s v="NIT"/>
    <s v="891780009"/>
    <x v="75"/>
  </r>
  <r>
    <x v="16"/>
    <s v="PRO-UNIVERSIDAD DE LA AMAZONIA"/>
    <n v="408005723"/>
    <n v="64316"/>
    <x v="72"/>
    <n v="4287720"/>
    <s v="1,500%"/>
    <s v="13-01-01-DT"/>
    <s v="41-04-00"/>
    <s v="408005723"/>
    <s v="2100323"/>
    <s v="Cédula de Ciudadanía"/>
    <s v="1117504311"/>
    <s v="CARLOS BETANCUR FAJARDO"/>
    <s v="NIT"/>
    <s v="800091594"/>
    <x v="27"/>
  </r>
  <r>
    <x v="3"/>
    <s v="DTOS EMPLEADO EPS PRIVADAS"/>
    <n v="406826623"/>
    <n v="69057370"/>
    <x v="1277"/>
    <n v="0"/>
    <s v="0,000%"/>
    <s v="13-01-01-DT"/>
    <s v="41-04-00"/>
    <s v="406826623"/>
    <s v="2101423"/>
    <s v="NIT"/>
    <s v="900490473"/>
    <s v="UNIDAD ADMINISTRATIVA ESPECIAL DE ATENCION Y REPARACION INTEGRAL A LAS VICTIMAS"/>
    <s v="NIT"/>
    <s v="800251440"/>
    <x v="4"/>
  </r>
  <r>
    <x v="3"/>
    <s v="DTOS EMPLEADO EPS PRIVADAS"/>
    <n v="406826623"/>
    <n v="1287350"/>
    <x v="1278"/>
    <n v="0"/>
    <s v="0,000%"/>
    <s v="13-01-01-DT"/>
    <s v="41-04-00"/>
    <s v="406826623"/>
    <s v="2101423"/>
    <s v="NIT"/>
    <s v="900490473"/>
    <s v="UNIDAD ADMINISTRATIVA ESPECIAL DE ATENCION Y REPARACION INTEGRAL A LAS VICTIMAS"/>
    <s v="NIT"/>
    <s v="805001157"/>
    <x v="17"/>
  </r>
  <r>
    <x v="3"/>
    <s v="DTOS EMPLEADO EPS PRIVADAS"/>
    <n v="406826623"/>
    <n v="5058261"/>
    <x v="1279"/>
    <n v="0"/>
    <s v="0,000%"/>
    <s v="13-01-01-DT"/>
    <s v="41-04-00"/>
    <s v="406826623"/>
    <s v="2101423"/>
    <s v="NIT"/>
    <s v="900490473"/>
    <s v="UNIDAD ADMINISTRATIVA ESPECIAL DE ATENCION Y REPARACION INTEGRAL A LAS VICTIMAS"/>
    <s v="NIT"/>
    <s v="830113831"/>
    <x v="12"/>
  </r>
  <r>
    <x v="3"/>
    <s v="DTOS EMPLEADO EPS PRIVADAS"/>
    <n v="406826623"/>
    <n v="587076"/>
    <x v="1280"/>
    <n v="0"/>
    <s v="0,000%"/>
    <s v="13-01-01-DT"/>
    <s v="41-04-00"/>
    <s v="406826623"/>
    <s v="2101423"/>
    <s v="NIT"/>
    <s v="900490473"/>
    <s v="UNIDAD ADMINISTRATIVA ESPECIAL DE ATENCION Y REPARACION INTEGRAL A LAS VICTIMAS"/>
    <s v="NIT"/>
    <s v="900226715"/>
    <x v="14"/>
  </r>
  <r>
    <x v="3"/>
    <s v="DTOS EMPLEADO EPS PRIVADAS"/>
    <n v="406826623"/>
    <n v="150383"/>
    <x v="1281"/>
    <n v="0"/>
    <s v="0,000%"/>
    <s v="13-01-01-DT"/>
    <s v="41-04-00"/>
    <s v="406826623"/>
    <s v="2101423"/>
    <s v="NIT"/>
    <s v="900490473"/>
    <s v="UNIDAD ADMINISTRATIVA ESPECIAL DE ATENCION Y REPARACION INTEGRAL A LAS VICTIMAS"/>
    <s v="NIT"/>
    <s v="901543211"/>
    <x v="10"/>
  </r>
  <r>
    <x v="3"/>
    <s v="DTOS EMPLEADO EPS PRIVADAS"/>
    <n v="406826623"/>
    <n v="36097239"/>
    <x v="1282"/>
    <n v="0"/>
    <s v="0,000%"/>
    <s v="13-01-01-DT"/>
    <s v="41-04-00"/>
    <s v="406826623"/>
    <s v="2101423"/>
    <s v="NIT"/>
    <s v="900490473"/>
    <s v="UNIDAD ADMINISTRATIVA ESPECIAL DE ATENCION Y REPARACION INTEGRAL A LAS VICTIMAS"/>
    <s v="NIT"/>
    <s v="860066942"/>
    <x v="18"/>
  </r>
  <r>
    <x v="3"/>
    <s v="DTOS EMPLEADO EPS PRIVADAS"/>
    <n v="406826623"/>
    <n v="11531197"/>
    <x v="1283"/>
    <n v="0"/>
    <s v="0,000%"/>
    <s v="13-01-01-DT"/>
    <s v="41-04-00"/>
    <s v="406826623"/>
    <s v="2101423"/>
    <s v="NIT"/>
    <s v="900490473"/>
    <s v="UNIDAD ADMINISTRATIVA ESPECIAL DE ATENCION Y REPARACION INTEGRAL A LAS VICTIMAS"/>
    <s v="NIT"/>
    <s v="800130907"/>
    <x v="11"/>
  </r>
  <r>
    <x v="3"/>
    <s v="DTOS EMPLEADO EPS PRIVADAS"/>
    <n v="406826623"/>
    <n v="1255201"/>
    <x v="1284"/>
    <n v="0"/>
    <s v="0,000%"/>
    <s v="13-01-01-DT"/>
    <s v="41-04-00"/>
    <s v="406826623"/>
    <s v="2101423"/>
    <s v="NIT"/>
    <s v="900490473"/>
    <s v="UNIDAD ADMINISTRATIVA ESPECIAL DE ATENCION Y REPARACION INTEGRAL A LAS VICTIMAS"/>
    <s v="NIT"/>
    <s v="806008394"/>
    <x v="13"/>
  </r>
  <r>
    <x v="3"/>
    <s v="DTOS EMPLEADO EPS PRIVADAS"/>
    <n v="406826623"/>
    <n v="22203524"/>
    <x v="1285"/>
    <n v="0"/>
    <s v="0,000%"/>
    <s v="13-01-01-DT"/>
    <s v="41-04-00"/>
    <s v="406826623"/>
    <s v="2101423"/>
    <s v="NIT"/>
    <s v="900490473"/>
    <s v="UNIDAD ADMINISTRATIVA ESPECIAL DE ATENCION Y REPARACION INTEGRAL A LAS VICTIMAS"/>
    <s v="NIT"/>
    <s v="800088702"/>
    <x v="15"/>
  </r>
  <r>
    <x v="34"/>
    <s v="DTOS EMPLEADO EPS PÚBLICAS"/>
    <n v="406826623"/>
    <n v="190485"/>
    <x v="1286"/>
    <n v="0"/>
    <s v="0,000%"/>
    <s v="13-01-01-DT"/>
    <s v="41-04-00"/>
    <s v="406826623"/>
    <s v="2101423"/>
    <s v="NIT"/>
    <s v="900490473"/>
    <s v="UNIDAD ADMINISTRATIVA ESPECIAL DE ATENCION Y REPARACION INTEGRAL A LAS VICTIMAS"/>
    <s v="NIT"/>
    <s v="901037916"/>
    <x v="7"/>
  </r>
  <r>
    <x v="34"/>
    <s v="DTOS EMPLEADO EPS PÚBLICAS"/>
    <n v="406826623"/>
    <n v="115294"/>
    <x v="1287"/>
    <n v="0"/>
    <s v="0,000%"/>
    <s v="13-01-01-DT"/>
    <s v="41-04-00"/>
    <s v="406826623"/>
    <s v="2101423"/>
    <s v="NIT"/>
    <s v="900490473"/>
    <s v="UNIDAD ADMINISTRATIVA ESPECIAL DE ATENCION Y REPARACION INTEGRAL A LAS VICTIMAS"/>
    <s v="NIT"/>
    <s v="900298372"/>
    <x v="83"/>
  </r>
  <r>
    <x v="34"/>
    <s v="DTOS EMPLEADO EPS PÚBLICAS"/>
    <n v="406826623"/>
    <n v="150383"/>
    <x v="1281"/>
    <n v="0"/>
    <s v="0,000%"/>
    <s v="13-01-01-DT"/>
    <s v="41-04-00"/>
    <s v="406826623"/>
    <s v="2101423"/>
    <s v="NIT"/>
    <s v="900490473"/>
    <s v="UNIDAD ADMINISTRATIVA ESPECIAL DE ATENCION Y REPARACION INTEGRAL A LAS VICTIMAS"/>
    <s v="NIT"/>
    <s v="817001773"/>
    <x v="9"/>
  </r>
  <r>
    <x v="34"/>
    <s v="DTOS EMPLEADO EPS PÚBLICAS"/>
    <n v="406826623"/>
    <n v="12672590"/>
    <x v="1288"/>
    <n v="0"/>
    <s v="0,000%"/>
    <s v="13-01-01-DT"/>
    <s v="41-04-00"/>
    <s v="406826623"/>
    <s v="2101423"/>
    <s v="NIT"/>
    <s v="900490473"/>
    <s v="UNIDAD ADMINISTRATIVA ESPECIAL DE ATENCION Y REPARACION INTEGRAL A LAS VICTIMAS"/>
    <s v="NIT"/>
    <s v="830003564"/>
    <x v="16"/>
  </r>
  <r>
    <x v="34"/>
    <s v="DTOS EMPLEADO EPS PÚBLICAS"/>
    <n v="406826623"/>
    <n v="150383"/>
    <x v="1281"/>
    <n v="0"/>
    <s v="0,000%"/>
    <s v="13-01-01-DT"/>
    <s v="41-04-00"/>
    <s v="406826623"/>
    <s v="2101423"/>
    <s v="NIT"/>
    <s v="900490473"/>
    <s v="UNIDAD ADMINISTRATIVA ESPECIAL DE ATENCION Y REPARACION INTEGRAL A LAS VICTIMAS"/>
    <s v="NIT"/>
    <s v="824001398"/>
    <x v="6"/>
  </r>
  <r>
    <x v="34"/>
    <s v="DTOS EMPLEADO EPS PÚBLICAS"/>
    <n v="406826623"/>
    <n v="26056884"/>
    <x v="1289"/>
    <n v="0"/>
    <s v="0,000%"/>
    <s v="13-01-01-DT"/>
    <s v="41-04-00"/>
    <s v="406826623"/>
    <s v="2101423"/>
    <s v="NIT"/>
    <s v="900490473"/>
    <s v="UNIDAD ADMINISTRATIVA ESPECIAL DE ATENCION Y REPARACION INTEGRAL A LAS VICTIMAS"/>
    <s v="NIT"/>
    <s v="900156264"/>
    <x v="8"/>
  </r>
  <r>
    <x v="11"/>
    <s v="DTOS EMPLEADO PENSIÓN SECTOR PRIVADO"/>
    <n v="406826623"/>
    <n v="11421679"/>
    <x v="1290"/>
    <n v="0"/>
    <s v="0,000%"/>
    <s v="13-01-01-DT"/>
    <s v="41-04-00"/>
    <s v="406826623"/>
    <s v="2101423"/>
    <s v="NIT"/>
    <s v="900490473"/>
    <s v="UNIDAD ADMINISTRATIVA ESPECIAL DE ATENCION Y REPARACION INTEGRAL A LAS VICTIMAS"/>
    <s v="NIT"/>
    <s v="800227940"/>
    <x v="22"/>
  </r>
  <r>
    <x v="11"/>
    <s v="DTOS EMPLEADO PENSIÓN SECTOR PRIVADO"/>
    <n v="406826623"/>
    <n v="16151798"/>
    <x v="1291"/>
    <n v="0"/>
    <s v="0,000%"/>
    <s v="13-01-01-DT"/>
    <s v="41-04-00"/>
    <s v="406826623"/>
    <s v="2101423"/>
    <s v="NIT"/>
    <s v="900490473"/>
    <s v="UNIDAD ADMINISTRATIVA ESPECIAL DE ATENCION Y REPARACION INTEGRAL A LAS VICTIMAS"/>
    <s v="NIT"/>
    <s v="800229739"/>
    <x v="20"/>
  </r>
  <r>
    <x v="11"/>
    <s v="DTOS EMPLEADO PENSIÓN SECTOR PRIVADO"/>
    <n v="406826623"/>
    <n v="3299188"/>
    <x v="1292"/>
    <n v="0"/>
    <s v="0,000%"/>
    <s v="13-01-01-DT"/>
    <s v="41-04-00"/>
    <s v="406826623"/>
    <s v="2101423"/>
    <s v="NIT"/>
    <s v="900490473"/>
    <s v="UNIDAD ADMINISTRATIVA ESPECIAL DE ATENCION Y REPARACION INTEGRAL A LAS VICTIMAS"/>
    <s v="NIT"/>
    <s v="800253055"/>
    <x v="19"/>
  </r>
  <r>
    <x v="11"/>
    <s v="DTOS EMPLEADO PENSIÓN SECTOR PRIVADO"/>
    <n v="406826623"/>
    <n v="36796409"/>
    <x v="1293"/>
    <n v="0"/>
    <s v="0,000%"/>
    <s v="13-01-01-DT"/>
    <s v="41-04-00"/>
    <s v="406826623"/>
    <s v="2101423"/>
    <s v="NIT"/>
    <s v="900490473"/>
    <s v="UNIDAD ADMINISTRATIVA ESPECIAL DE ATENCION Y REPARACION INTEGRAL A LAS VICTIMAS"/>
    <s v="NIT"/>
    <s v="800224808"/>
    <x v="21"/>
  </r>
  <r>
    <x v="4"/>
    <s v="DTOS EMPLEADO PENSIÓN SECTOR PÚBLICO"/>
    <n v="406826623"/>
    <n v="117158793"/>
    <x v="1294"/>
    <n v="0"/>
    <s v="0,000%"/>
    <s v="13-01-01-DT"/>
    <s v="41-04-00"/>
    <s v="406826623"/>
    <s v="2101423"/>
    <s v="NIT"/>
    <s v="900490473"/>
    <s v="UNIDAD ADMINISTRATIVA ESPECIAL DE ATENCION Y REPARACION INTEGRAL A LAS VICTIMAS"/>
    <s v="NIT"/>
    <s v="900336004"/>
    <x v="5"/>
  </r>
  <r>
    <x v="35"/>
    <s v="DTOS EMPLEADO FONDO DE SOLIDARIDAD Y GARANTÍA SALUD PENSIONAL"/>
    <n v="406826623"/>
    <n v="1510400"/>
    <x v="1295"/>
    <n v="0"/>
    <s v="0,000%"/>
    <s v="13-01-01-DT"/>
    <s v="41-04-00"/>
    <s v="406826623"/>
    <s v="2101423"/>
    <s v="NIT"/>
    <s v="900490473"/>
    <s v="UNIDAD ADMINISTRATIVA ESPECIAL DE ATENCION Y REPARACION INTEGRAL A LAS VICTIMAS"/>
    <s v="NIT"/>
    <s v="800227940"/>
    <x v="22"/>
  </r>
  <r>
    <x v="35"/>
    <s v="DTOS EMPLEADO FONDO DE SOLIDARIDAD Y GARANTÍA SALUD PENSIONAL"/>
    <n v="406826623"/>
    <n v="736600"/>
    <x v="1296"/>
    <n v="0"/>
    <s v="0,000%"/>
    <s v="13-01-01-DT"/>
    <s v="41-04-00"/>
    <s v="406826623"/>
    <s v="2101423"/>
    <s v="NIT"/>
    <s v="900490473"/>
    <s v="UNIDAD ADMINISTRATIVA ESPECIAL DE ATENCION Y REPARACION INTEGRAL A LAS VICTIMAS"/>
    <s v="NIT"/>
    <s v="800253055"/>
    <x v="19"/>
  </r>
  <r>
    <x v="35"/>
    <s v="DTOS EMPLEADO FONDO DE SOLIDARIDAD Y GARANTÍA SALUD PENSIONAL"/>
    <n v="406826623"/>
    <n v="17363400"/>
    <x v="1297"/>
    <n v="0"/>
    <s v="0,000%"/>
    <s v="13-01-01-DT"/>
    <s v="41-04-00"/>
    <s v="406826623"/>
    <s v="2101423"/>
    <s v="NIT"/>
    <s v="900490473"/>
    <s v="UNIDAD ADMINISTRATIVA ESPECIAL DE ATENCION Y REPARACION INTEGRAL A LAS VICTIMAS"/>
    <s v="NIT"/>
    <s v="900336004"/>
    <x v="5"/>
  </r>
  <r>
    <x v="35"/>
    <s v="DTOS EMPLEADO FONDO DE SOLIDARIDAD Y GARANTÍA SALUD PENSIONAL"/>
    <n v="406826623"/>
    <n v="4777400"/>
    <x v="1298"/>
    <n v="0"/>
    <s v="0,000%"/>
    <s v="13-01-01-DT"/>
    <s v="41-04-00"/>
    <s v="406826623"/>
    <s v="2101423"/>
    <s v="NIT"/>
    <s v="900490473"/>
    <s v="UNIDAD ADMINISTRATIVA ESPECIAL DE ATENCION Y REPARACION INTEGRAL A LAS VICTIMAS"/>
    <s v="NIT"/>
    <s v="800224808"/>
    <x v="21"/>
  </r>
  <r>
    <x v="35"/>
    <s v="DTOS EMPLEADO FONDO DE SOLIDARIDAD Y GARANTÍA SALUD PENSIONAL"/>
    <n v="406826623"/>
    <n v="2048800"/>
    <x v="1299"/>
    <n v="0"/>
    <s v="0,000%"/>
    <s v="13-01-01-DT"/>
    <s v="41-04-00"/>
    <s v="406826623"/>
    <s v="2101423"/>
    <s v="NIT"/>
    <s v="900490473"/>
    <s v="UNIDAD ADMINISTRATIVA ESPECIAL DE ATENCION Y REPARACION INTEGRAL A LAS VICTIMAS"/>
    <s v="NIT"/>
    <s v="800229739"/>
    <x v="20"/>
  </r>
  <r>
    <x v="26"/>
    <s v="OTROS DTOS- MAYOR VALOR PAGADO RECURSOS NACION CSF"/>
    <n v="406826623"/>
    <n v="1143065"/>
    <x v="1300"/>
    <n v="0"/>
    <s v="0,000%"/>
    <s v="13-01-01-DT"/>
    <s v="41-04-00"/>
    <s v="406826623"/>
    <s v="2101423"/>
    <s v="NIT"/>
    <s v="900490473"/>
    <s v="UNIDAD ADMINISTRATIVA ESPECIAL DE ATENCION Y REPARACION INTEGRAL A LAS VICTIMAS"/>
    <s v="NIT"/>
    <s v="900490473"/>
    <x v="81"/>
  </r>
  <r>
    <x v="5"/>
    <s v="APORTES PATRONALES EPS SECTOR PÚBLICO"/>
    <n v="412763523"/>
    <n v="319617"/>
    <x v="1301"/>
    <n v="0"/>
    <s v="0,000%"/>
    <s v="13-01-01-DT"/>
    <s v="41-04-00"/>
    <s v="412763523"/>
    <s v="2138323"/>
    <s v="NIT"/>
    <s v="824001398"/>
    <s v="ASOCIACION DE CABILDOS INDIGENAS DEL CESAR Y GUAJIRA DUSAKAWI EPS-I"/>
    <s v="NIT"/>
    <s v="824001398"/>
    <x v="6"/>
  </r>
  <r>
    <x v="5"/>
    <s v="APORTES PATRONALES EPS SECTOR PÚBLICO"/>
    <n v="412764023"/>
    <n v="319617"/>
    <x v="1301"/>
    <n v="0"/>
    <s v="0,000%"/>
    <s v="13-01-01-DT"/>
    <s v="41-04-00"/>
    <s v="412764023"/>
    <s v="2138823"/>
    <s v="NIT"/>
    <s v="817001773"/>
    <s v="ASOCIACION INDIGENA DEL CAUCA AIC EPS-INDIGENA"/>
    <s v="NIT"/>
    <s v="817001773"/>
    <x v="9"/>
  </r>
  <r>
    <x v="5"/>
    <s v="APORTES PATRONALES EPS SECTOR PÚBLICO"/>
    <n v="412763823"/>
    <n v="749615"/>
    <x v="1302"/>
    <n v="0"/>
    <s v="0,000%"/>
    <s v="13-01-01-DT"/>
    <s v="41-04-00"/>
    <s v="412763823"/>
    <s v="2138623"/>
    <s v="NIT"/>
    <s v="901037916"/>
    <s v="ADMINISTRADORA DE LOS RECURSOS DEL SISTEMA GENERAL DE SEGURIDAD SOCIAL EN SALUD"/>
    <s v="NIT"/>
    <s v="901037916"/>
    <x v="7"/>
  </r>
  <r>
    <x v="5"/>
    <s v="APORTES PATRONALES EPS SECTOR PÚBLICO"/>
    <n v="412763923"/>
    <n v="44878278"/>
    <x v="1303"/>
    <n v="0"/>
    <s v="0,000%"/>
    <s v="13-01-01-DT"/>
    <s v="41-04-00"/>
    <s v="412763923"/>
    <s v="2138723"/>
    <s v="NIT"/>
    <s v="900156264"/>
    <s v="NUEVA EMPRESA PROMOTORA DE SALUD S.A."/>
    <s v="NIT"/>
    <s v="900156264"/>
    <x v="8"/>
  </r>
  <r>
    <x v="6"/>
    <s v="APORTES PATRONALES EPS SECTOR PRIVADO"/>
    <n v="412764923"/>
    <n v="21326203"/>
    <x v="1304"/>
    <n v="0"/>
    <s v="0,000%"/>
    <s v="13-01-01-DT"/>
    <s v="41-04-00"/>
    <s v="412764923"/>
    <s v="2139623"/>
    <s v="NIT"/>
    <s v="800130907"/>
    <s v="SALUD TOTAL ENTIDAD PROMOTORA DE SALUD DEL REGIMEN CONTRIBUTIVO Y DEL REGIMEN SUBSIDIADO S A"/>
    <s v="NIT"/>
    <s v="800130907"/>
    <x v="11"/>
  </r>
  <r>
    <x v="6"/>
    <s v="APORTES PATRONALES EPS SECTOR PRIVADO"/>
    <n v="412764323"/>
    <n v="130042330"/>
    <x v="1305"/>
    <n v="0"/>
    <s v="0,000%"/>
    <s v="13-01-01-DT"/>
    <s v="41-04-00"/>
    <s v="412764323"/>
    <s v="2139123"/>
    <s v="NIT"/>
    <s v="800251440"/>
    <s v="ENTIDAD PROMOTORA DE SALUD SANITAS S A S"/>
    <s v="NIT"/>
    <s v="800251440"/>
    <x v="4"/>
  </r>
  <r>
    <x v="6"/>
    <s v="APORTES PATRONALES EPS SECTOR PRIVADO"/>
    <n v="412763623"/>
    <n v="65801861"/>
    <x v="1306"/>
    <n v="0"/>
    <s v="0,000%"/>
    <s v="13-01-01-DT"/>
    <s v="41-04-00"/>
    <s v="412763623"/>
    <s v="2138423"/>
    <s v="NIT"/>
    <s v="860066942"/>
    <s v="CAJA DE COMPENSACION FAMILIAR COMPENSAR"/>
    <s v="NIT"/>
    <s v="860066942"/>
    <x v="18"/>
  </r>
  <r>
    <x v="6"/>
    <s v="APORTES PATRONALES EPS SECTOR PRIVADO"/>
    <n v="412764623"/>
    <n v="1869150"/>
    <x v="1307"/>
    <n v="0"/>
    <s v="0,000%"/>
    <s v="13-01-01-DT"/>
    <s v="41-04-00"/>
    <s v="412764623"/>
    <s v="2139323"/>
    <s v="NIT"/>
    <s v="805001157"/>
    <s v="ENTIDAD PROMOTORA DE SALUD SERVICIO OCCIDENTAL DE SALUD S.A. S.O.S."/>
    <s v="NIT"/>
    <s v="805001157"/>
    <x v="17"/>
  </r>
  <r>
    <x v="6"/>
    <s v="APORTES PATRONALES EPS SECTOR PRIVADO"/>
    <n v="412764823"/>
    <n v="20748610"/>
    <x v="1308"/>
    <n v="0"/>
    <s v="0,000%"/>
    <s v="13-01-01-DT"/>
    <s v="41-04-00"/>
    <s v="412764823"/>
    <s v="2139523"/>
    <s v="NIT"/>
    <s v="830003564"/>
    <s v="ENTIDAD PROMOTORA DE SALUD FAMISANAR S A S"/>
    <s v="NIT"/>
    <s v="830003564"/>
    <x v="16"/>
  </r>
  <r>
    <x v="6"/>
    <s v="APORTES PATRONALES EPS SECTOR PRIVADO"/>
    <n v="412764723"/>
    <n v="9088239"/>
    <x v="1309"/>
    <n v="0"/>
    <s v="0,000%"/>
    <s v="13-01-01-DT"/>
    <s v="41-04-00"/>
    <s v="412764723"/>
    <s v="2139423"/>
    <s v="NIT"/>
    <s v="830113831"/>
    <s v="ALIANSALUD ENTIDAD PROMOTORA DE SALUD S.A. PERO TAMBIEN PODRA UTILIZAR LAS DENOMINACIONES ALIANSALUD ENTIDAD PROMOTORA DE SALUD Y/O ALIANSALUD EPS S.A Y/O ALIANSALUD EPS"/>
    <s v="NIT"/>
    <s v="830113831"/>
    <x v="12"/>
  </r>
  <r>
    <x v="6"/>
    <s v="APORTES PATRONALES EPS SECTOR PRIVADO"/>
    <n v="412764523"/>
    <n v="859424"/>
    <x v="1310"/>
    <n v="0"/>
    <s v="0,000%"/>
    <s v="13-01-01-DT"/>
    <s v="41-04-00"/>
    <s v="412764523"/>
    <s v="2139223"/>
    <s v="NIT"/>
    <s v="900226715"/>
    <s v="COOSALUD ENTIDAD PROMOTORA DE SALUD S.A."/>
    <s v="NIT"/>
    <s v="900226715"/>
    <x v="14"/>
  </r>
  <r>
    <x v="6"/>
    <s v="APORTES PATRONALES EPS SECTOR PRIVADO"/>
    <n v="412764223"/>
    <n v="3173999"/>
    <x v="1311"/>
    <n v="0"/>
    <s v="0,000%"/>
    <s v="13-01-01-DT"/>
    <s v="41-04-00"/>
    <s v="412764223"/>
    <s v="2139023"/>
    <s v="NIT"/>
    <s v="806008394"/>
    <s v="ASOCIACION MUTUAL SER EMPRESA SOLIDARIA DE SALUD, ENTIDAD PROMOTORA DE SALUD. MUTUAL SER EPS"/>
    <s v="NIT"/>
    <s v="806008394"/>
    <x v="13"/>
  </r>
  <r>
    <x v="6"/>
    <s v="APORTES PATRONALES EPS SECTOR PRIVADO"/>
    <n v="412764123"/>
    <n v="47129076"/>
    <x v="1312"/>
    <n v="0"/>
    <s v="0,000%"/>
    <s v="13-01-01-DT"/>
    <s v="41-04-00"/>
    <s v="412764123"/>
    <s v="2138923"/>
    <s v="NIT"/>
    <s v="800088702"/>
    <s v="EPS SURAMERICANA S. A"/>
    <s v="NIT"/>
    <s v="800088702"/>
    <x v="15"/>
  </r>
  <r>
    <x v="6"/>
    <s v="APORTES PATRONALES EPS SECTOR PRIVADO"/>
    <n v="412765123"/>
    <n v="245006"/>
    <x v="1313"/>
    <n v="0"/>
    <s v="0,000%"/>
    <s v="13-01-01-DT"/>
    <s v="41-04-00"/>
    <s v="412765123"/>
    <s v="2139823"/>
    <s v="NIT"/>
    <s v="900298372"/>
    <s v="CAPITAL SALUD ENTIDAD PROMOTORA DE SALUD DEL REGIMEN SUBSIDIADO S.A.S."/>
    <s v="NIT"/>
    <s v="900298372"/>
    <x v="83"/>
  </r>
  <r>
    <x v="6"/>
    <s v="APORTES PATRONALES EPS SECTOR PRIVADO"/>
    <n v="412765023"/>
    <n v="344438"/>
    <x v="1314"/>
    <n v="0"/>
    <s v="0,000%"/>
    <s v="13-01-01-DT"/>
    <s v="41-04-00"/>
    <s v="412765023"/>
    <s v="2139723"/>
    <s v="NIT"/>
    <s v="891600091"/>
    <s v="CAJA DE COMPENSACION FAMILIAR DEL CHOCO"/>
    <s v="NIT"/>
    <s v="891600091"/>
    <x v="84"/>
  </r>
  <r>
    <x v="6"/>
    <s v="APORTES PATRONALES EPS SECTOR PRIVADO"/>
    <n v="412763723"/>
    <n v="319617"/>
    <x v="1301"/>
    <n v="0"/>
    <s v="0,000%"/>
    <s v="13-01-01-DT"/>
    <s v="41-04-00"/>
    <s v="412763723"/>
    <s v="2138523"/>
    <s v="NIT"/>
    <s v="901543211"/>
    <s v="CAJACOPI EPS S.A.S."/>
    <s v="NIT"/>
    <s v="901543211"/>
    <x v="10"/>
  </r>
  <r>
    <x v="0"/>
    <s v="RIESGOS PROFESIONALES SECTOR PÚBLICO"/>
    <n v="412765223"/>
    <n v="118588600"/>
    <x v="1315"/>
    <n v="0"/>
    <s v="0,000%"/>
    <s v="13-01-01-DT"/>
    <s v="41-04-00"/>
    <s v="412765223"/>
    <s v="2139923"/>
    <s v="NIT"/>
    <s v="860011153"/>
    <s v="POSITIVA COMPAÑIA DE SEGUROS S. A."/>
    <s v="NIT"/>
    <s v="860011153"/>
    <x v="0"/>
  </r>
  <r>
    <x v="36"/>
    <s v="CAJAS DE COMPENSACIÓN SECTOR PRIVADO"/>
    <n v="412766823"/>
    <n v="1380500"/>
    <x v="1316"/>
    <n v="0"/>
    <s v="0,000%"/>
    <s v="13-01-01-DT"/>
    <s v="41-04-00"/>
    <s v="412766823"/>
    <s v="2141423"/>
    <s v="NIT"/>
    <s v="800231969"/>
    <s v="CAJA DE COMPENSACION FAMILIAR CAMPESINA COMCAJA"/>
    <s v="NIT"/>
    <s v="800231969"/>
    <x v="85"/>
  </r>
  <r>
    <x v="36"/>
    <s v="CAJAS DE COMPENSACIÓN SECTOR PRIVADO"/>
    <n v="412768023"/>
    <n v="1345400"/>
    <x v="1317"/>
    <n v="0"/>
    <s v="0,000%"/>
    <s v="13-01-01-DT"/>
    <s v="41-04-00"/>
    <s v="412768023"/>
    <s v="2142623"/>
    <s v="NIT"/>
    <s v="892115006"/>
    <s v="CAJA DE COMPENSACION FAMILIAR DE LA GUAJIRA"/>
    <s v="NIT"/>
    <s v="892115006"/>
    <x v="86"/>
  </r>
  <r>
    <x v="36"/>
    <s v="CAJAS DE COMPENSACIÓN SECTOR PRIVADO"/>
    <n v="412767423"/>
    <n v="5721300"/>
    <x v="1318"/>
    <n v="0"/>
    <s v="0,000%"/>
    <s v="13-01-01-DT"/>
    <s v="41-04-00"/>
    <s v="412767423"/>
    <s v="2142023"/>
    <s v="NIT"/>
    <s v="891280008"/>
    <s v="CAJA DE COMPENSACION FAMILIAR DE NARIÑO"/>
    <s v="NIT"/>
    <s v="891280008"/>
    <x v="87"/>
  </r>
  <r>
    <x v="36"/>
    <s v="CAJAS DE COMPENSACIÓN SECTOR PRIVADO"/>
    <n v="412766723"/>
    <n v="1260200"/>
    <x v="1319"/>
    <n v="0"/>
    <s v="0,000%"/>
    <s v="13-01-01-DT"/>
    <s v="41-04-00"/>
    <s v="412766723"/>
    <s v="2141323"/>
    <s v="NIT"/>
    <s v="844003392"/>
    <s v="CAJA DE COMPENSACION FAMILIAR DE CASANARE"/>
    <s v="NIT"/>
    <s v="844003392"/>
    <x v="88"/>
  </r>
  <r>
    <x v="36"/>
    <s v="CAJAS DE COMPENSACIÓN SECTOR PRIVADO"/>
    <n v="412765623"/>
    <n v="4046100"/>
    <x v="1320"/>
    <n v="0"/>
    <s v="0,000%"/>
    <s v="13-01-01-DT"/>
    <s v="41-04-00"/>
    <s v="412765623"/>
    <s v="2140223"/>
    <s v="NIT"/>
    <s v="890101994"/>
    <s v="CAJA DE COMPENSACION FAMILIAR COMFAMILIAR ATLANTICO"/>
    <s v="NIT"/>
    <s v="890101994"/>
    <x v="89"/>
  </r>
  <r>
    <x v="36"/>
    <s v="CAJAS DE COMPENSACIÓN SECTOR PRIVADO"/>
    <n v="412765523"/>
    <n v="3269500"/>
    <x v="1321"/>
    <n v="0"/>
    <s v="0,000%"/>
    <s v="13-01-01-DT"/>
    <s v="41-04-00"/>
    <s v="412765523"/>
    <s v="2140123"/>
    <s v="NIT"/>
    <s v="891600091"/>
    <s v="CAJA DE COMPENSACION FAMILIAR DEL CHOCO"/>
    <s v="NIT"/>
    <s v="891600091"/>
    <x v="84"/>
  </r>
  <r>
    <x v="36"/>
    <s v="CAJAS DE COMPENSACIÓN SECTOR PRIVADO"/>
    <n v="412766623"/>
    <n v="150400"/>
    <x v="1322"/>
    <n v="0"/>
    <s v="0,000%"/>
    <s v="13-01-01-DT"/>
    <s v="41-04-00"/>
    <s v="412766623"/>
    <s v="2141223"/>
    <s v="NIT"/>
    <s v="800003122"/>
    <s v="CAJA DE COMPENSACION FAMILIAR DEL AMAZONAS"/>
    <s v="NIT"/>
    <s v="800003122"/>
    <x v="90"/>
  </r>
  <r>
    <x v="36"/>
    <s v="CAJAS DE COMPENSACIÓN SECTOR PRIVADO"/>
    <n v="412766523"/>
    <n v="677700"/>
    <x v="1323"/>
    <n v="0"/>
    <s v="0,000%"/>
    <s v="13-01-01-DT"/>
    <s v="41-04-00"/>
    <s v="412766523"/>
    <s v="2141123"/>
    <s v="NIT"/>
    <s v="800219488"/>
    <s v="CAJA DE COMPENSACION FAMILIAR DE ARAUCA"/>
    <s v="NIT"/>
    <s v="800219488"/>
    <x v="91"/>
  </r>
  <r>
    <x v="36"/>
    <s v="CAJAS DE COMPENSACIÓN SECTOR PRIVADO"/>
    <n v="412767323"/>
    <n v="4940100"/>
    <x v="1324"/>
    <n v="0"/>
    <s v="0,000%"/>
    <s v="13-01-01-DT"/>
    <s v="41-04-00"/>
    <s v="412767323"/>
    <s v="2141923"/>
    <s v="NIT"/>
    <s v="891500182"/>
    <s v="CAJA DE COMPENSACION FAMILIAR DEL CAUCA"/>
    <s v="NIT"/>
    <s v="891500182"/>
    <x v="92"/>
  </r>
  <r>
    <x v="36"/>
    <s v="CAJAS DE COMPENSACIÓN SECTOR PRIVADO"/>
    <n v="412766223"/>
    <n v="7403000"/>
    <x v="1325"/>
    <n v="0"/>
    <s v="0,000%"/>
    <s v="13-01-01-DT"/>
    <s v="41-04-00"/>
    <s v="412766223"/>
    <s v="2140823"/>
    <s v="NIT"/>
    <s v="890900841"/>
    <s v="CAJA DE COMPENSACION FAMILIAR DE ANTIOQUIA COMFAMA"/>
    <s v="NIT"/>
    <s v="890900841"/>
    <x v="93"/>
  </r>
  <r>
    <x v="36"/>
    <s v="CAJAS DE COMPENSACIÓN SECTOR PRIVADO"/>
    <n v="412767923"/>
    <n v="1904200"/>
    <x v="1326"/>
    <n v="0"/>
    <s v="0,000%"/>
    <s v="13-01-01-DT"/>
    <s v="41-04-00"/>
    <s v="412767923"/>
    <s v="2142523"/>
    <s v="NIT"/>
    <s v="890806490"/>
    <s v="CAJA DE COMPENSACION FAMILIAR DE CALDAS"/>
    <s v="NIT"/>
    <s v="890806490"/>
    <x v="94"/>
  </r>
  <r>
    <x v="36"/>
    <s v="CAJAS DE COMPENSACIÓN SECTOR PRIVADO"/>
    <n v="412767523"/>
    <n v="4837400"/>
    <x v="1327"/>
    <n v="0"/>
    <s v="0,000%"/>
    <s v="13-01-01-DT"/>
    <s v="41-04-00"/>
    <s v="412767523"/>
    <s v="2142123"/>
    <s v="NIT"/>
    <s v="890500675"/>
    <s v="CAJA DE COMPENSACION FAMILIAR DEL ORIENTE COLOMBIANO COMFAORIENTE"/>
    <s v="NIT"/>
    <s v="890500675"/>
    <x v="95"/>
  </r>
  <r>
    <x v="36"/>
    <s v="CAJAS DE COMPENSACIÓN SECTOR PRIVADO"/>
    <n v="412765823"/>
    <n v="1916000"/>
    <x v="1328"/>
    <n v="0"/>
    <s v="0,000%"/>
    <s v="13-01-01-DT"/>
    <s v="41-04-00"/>
    <s v="412765823"/>
    <s v="2140423"/>
    <s v="NIT"/>
    <s v="891480000"/>
    <s v="CAJA DE COMPENSACION FAMILIAR DE RISARALDA"/>
    <s v="NIT"/>
    <s v="891480000"/>
    <x v="96"/>
  </r>
  <r>
    <x v="36"/>
    <s v="CAJAS DE COMPENSACIÓN SECTOR PRIVADO"/>
    <n v="412766423"/>
    <n v="3401800"/>
    <x v="1329"/>
    <n v="0"/>
    <s v="0,000%"/>
    <s v="13-01-01-DT"/>
    <s v="41-04-00"/>
    <s v="412766423"/>
    <s v="2141023"/>
    <s v="NIT"/>
    <s v="891200337"/>
    <s v="CAJA DE COMPENSACION FAMILIAR DEL PUTUMAYO"/>
    <s v="NIT"/>
    <s v="891200337"/>
    <x v="97"/>
  </r>
  <r>
    <x v="36"/>
    <s v="CAJAS DE COMPENSACIÓN SECTOR PRIVADO"/>
    <n v="412766023"/>
    <n v="4519900"/>
    <x v="1330"/>
    <n v="0"/>
    <s v="0,000%"/>
    <s v="13-01-01-DT"/>
    <s v="41-04-00"/>
    <s v="412766023"/>
    <s v="2140623"/>
    <s v="NIT"/>
    <s v="890900842"/>
    <s v="CAJA DE COMPENSACION FAMILIAR COMFENALCO ANTIOQUIA"/>
    <s v="NIT"/>
    <s v="890900842"/>
    <x v="98"/>
  </r>
  <r>
    <x v="36"/>
    <s v="CAJAS DE COMPENSACIÓN SECTOR PRIVADO"/>
    <n v="412768123"/>
    <n v="1464300"/>
    <x v="1331"/>
    <n v="0"/>
    <s v="0,000%"/>
    <s v="13-01-01-DT"/>
    <s v="41-04-00"/>
    <s v="412768123"/>
    <s v="2142723"/>
    <s v="NIT"/>
    <s v="891800213"/>
    <s v="CAJA DE COMPENSACION FAMILIAR DE BOYACA COMFABOY"/>
    <s v="NIT"/>
    <s v="891800213"/>
    <x v="99"/>
  </r>
  <r>
    <x v="36"/>
    <s v="CAJAS DE COMPENSACIÓN SECTOR PRIVADO"/>
    <n v="412767023"/>
    <n v="4275700"/>
    <x v="1332"/>
    <n v="0"/>
    <s v="0,000%"/>
    <s v="13-01-01-DT"/>
    <s v="41-04-00"/>
    <s v="412767023"/>
    <s v="2141623"/>
    <s v="NIT"/>
    <s v="891080005"/>
    <s v="CAJA DE COMPENSACION FAMILIAR DE CORDOBA COMFACOR"/>
    <s v="NIT"/>
    <s v="891080005"/>
    <x v="100"/>
  </r>
  <r>
    <x v="36"/>
    <s v="CAJAS DE COMPENSACIÓN SECTOR PRIVADO"/>
    <n v="412766123"/>
    <n v="4604300"/>
    <x v="1333"/>
    <n v="0"/>
    <s v="0,000%"/>
    <s v="13-01-01-DT"/>
    <s v="41-04-00"/>
    <s v="412766123"/>
    <s v="2140723"/>
    <s v="NIT"/>
    <s v="890201578"/>
    <s v="CAJA DE COMPENSACION FAMILIAR COMFENALCO SANTANDER"/>
    <s v="NIT"/>
    <s v="890201578"/>
    <x v="101"/>
  </r>
  <r>
    <x v="36"/>
    <s v="CAJAS DE COMPENSACIÓN SECTOR PRIVADO"/>
    <n v="412765423"/>
    <n v="111200300"/>
    <x v="1334"/>
    <n v="0"/>
    <s v="0,000%"/>
    <s v="13-01-01-DT"/>
    <s v="41-04-00"/>
    <s v="412765423"/>
    <s v="2140023"/>
    <s v="NIT"/>
    <s v="860066942"/>
    <s v="CAJA DE COMPENSACION FAMILIAR COMPENSAR"/>
    <s v="NIT"/>
    <s v="860066942"/>
    <x v="18"/>
  </r>
  <r>
    <x v="36"/>
    <s v="CAJAS DE COMPENSACIÓN SECTOR PRIVADO"/>
    <n v="412767723"/>
    <n v="4461200"/>
    <x v="1335"/>
    <n v="0"/>
    <s v="0,000%"/>
    <s v="13-01-01-DT"/>
    <s v="41-04-00"/>
    <s v="412767723"/>
    <s v="2142323"/>
    <s v="NIT"/>
    <s v="892000146"/>
    <s v="CAJA DE COMPENSACION FAMILIAR COFREM"/>
    <s v="NIT"/>
    <s v="892000146"/>
    <x v="102"/>
  </r>
  <r>
    <x v="36"/>
    <s v="CAJAS DE COMPENSACIÓN SECTOR PRIVADO"/>
    <n v="412767123"/>
    <n v="1926200"/>
    <x v="1336"/>
    <n v="0"/>
    <s v="0,000%"/>
    <s v="13-01-01-DT"/>
    <s v="41-04-00"/>
    <s v="412767123"/>
    <s v="2141723"/>
    <s v="NIT"/>
    <s v="891190047"/>
    <s v="CAJA DE COMPENSACION FAMILIAR DEL CAQUETA"/>
    <s v="NIT"/>
    <s v="891190047"/>
    <x v="103"/>
  </r>
  <r>
    <x v="36"/>
    <s v="CAJAS DE COMPENSACIÓN SECTOR PRIVADO"/>
    <n v="412767623"/>
    <n v="4217100"/>
    <x v="1337"/>
    <n v="0"/>
    <s v="0,000%"/>
    <s v="13-01-01-DT"/>
    <s v="41-04-00"/>
    <s v="412767623"/>
    <s v="2142223"/>
    <s v="NIT"/>
    <s v="891780093"/>
    <s v="CAJA DE COMPENSACION FAMILIAR DEL MAGDALENA"/>
    <s v="NIT"/>
    <s v="891780093"/>
    <x v="104"/>
  </r>
  <r>
    <x v="36"/>
    <s v="CAJAS DE COMPENSACIÓN SECTOR PRIVADO"/>
    <n v="412765923"/>
    <n v="3333700"/>
    <x v="1338"/>
    <n v="0"/>
    <s v="0,000%"/>
    <s v="13-01-01-DT"/>
    <s v="41-04-00"/>
    <s v="412765923"/>
    <s v="2140523"/>
    <s v="NIT"/>
    <s v="890480023"/>
    <s v="CAJA DE COMPENSACION FAMILIAR DE FENALCO - ANDI COMFENALCO CARTAGENA"/>
    <s v="NIT"/>
    <s v="890480023"/>
    <x v="105"/>
  </r>
  <r>
    <x v="36"/>
    <s v="CAJAS DE COMPENSACIÓN SECTOR PRIVADO"/>
    <n v="412767823"/>
    <n v="1835300"/>
    <x v="1339"/>
    <n v="0"/>
    <s v="0,000%"/>
    <s v="13-01-01-DT"/>
    <s v="41-04-00"/>
    <s v="412767823"/>
    <s v="2142423"/>
    <s v="NIT"/>
    <s v="891180008"/>
    <s v="CAJA DE COMPENSACION FAMILIAR DEL HUILA"/>
    <s v="NIT"/>
    <s v="891180008"/>
    <x v="106"/>
  </r>
  <r>
    <x v="36"/>
    <s v="CAJAS DE COMPENSACIÓN SECTOR PRIVADO"/>
    <n v="412766323"/>
    <n v="4643300"/>
    <x v="1340"/>
    <n v="0"/>
    <s v="0,000%"/>
    <s v="13-01-01-DT"/>
    <s v="41-04-00"/>
    <s v="412766323"/>
    <s v="2140923"/>
    <s v="NIT"/>
    <s v="892200015"/>
    <s v="CAJA DE COMPENSACION FAMILIAR DE SUCRE"/>
    <s v="NIT"/>
    <s v="892200015"/>
    <x v="107"/>
  </r>
  <r>
    <x v="36"/>
    <s v="CAJAS DE COMPENSACIÓN SECTOR PRIVADO"/>
    <n v="412768323"/>
    <n v="5334300"/>
    <x v="1341"/>
    <n v="0"/>
    <s v="0,000%"/>
    <s v="13-01-01-DT"/>
    <s v="41-04-00"/>
    <s v="412768323"/>
    <s v="2142923"/>
    <s v="NIT"/>
    <s v="890303208"/>
    <s v="CAJA DE COMPENSACION FAMILIAR DEL VALLE DEL CAUCA - COMFAMILIAR ANDI - COMFANDI"/>
    <s v="NIT"/>
    <s v="890303208"/>
    <x v="108"/>
  </r>
  <r>
    <x v="36"/>
    <s v="CAJAS DE COMPENSACIÓN SECTOR PRIVADO"/>
    <n v="412766923"/>
    <n v="3216000"/>
    <x v="1342"/>
    <n v="0"/>
    <s v="0,000%"/>
    <s v="13-01-01-DT"/>
    <s v="41-04-00"/>
    <s v="412766923"/>
    <s v="2141523"/>
    <s v="NIT"/>
    <s v="892399989"/>
    <s v="CAJA DE COMPENSACION FAMILIAR DEL CESAR COMFACESAR"/>
    <s v="NIT"/>
    <s v="892399989"/>
    <x v="109"/>
  </r>
  <r>
    <x v="36"/>
    <s v="CAJAS DE COMPENSACIÓN SECTOR PRIVADO"/>
    <n v="412765723"/>
    <n v="820400"/>
    <x v="1343"/>
    <n v="0"/>
    <s v="0,000%"/>
    <s v="13-01-01-DT"/>
    <s v="41-04-00"/>
    <s v="412765723"/>
    <s v="2140323"/>
    <s v="NIT"/>
    <s v="890000381"/>
    <s v="CAJA DE COMPENSACION FAMILIAR DE FENALCO COMFENALCO QUINDIO"/>
    <s v="NIT"/>
    <s v="890000381"/>
    <x v="110"/>
  </r>
  <r>
    <x v="36"/>
    <s v="CAJAS DE COMPENSACIÓN SECTOR PRIVADO"/>
    <n v="412768223"/>
    <n v="1285900"/>
    <x v="1344"/>
    <n v="0"/>
    <s v="0,000%"/>
    <s v="13-01-01-DT"/>
    <s v="41-04-00"/>
    <s v="412768223"/>
    <s v="2142823"/>
    <s v="NIT"/>
    <s v="890700148"/>
    <s v="CAJA DE COMPENSACION FAMILIAR DE FENALCO DEL TOLIMA - COMFENALCO"/>
    <s v="NIT"/>
    <s v="890700148"/>
    <x v="111"/>
  </r>
  <r>
    <x v="36"/>
    <s v="CAJAS DE COMPENSACIÓN SECTOR PRIVADO"/>
    <n v="412767223"/>
    <n v="2981800"/>
    <x v="1345"/>
    <n v="0"/>
    <s v="0,000%"/>
    <s v="13-01-01-DT"/>
    <s v="41-04-00"/>
    <s v="412767223"/>
    <s v="2141823"/>
    <s v="NIT"/>
    <s v="890200106"/>
    <s v="CAJA SANTANDEREANA DE SUBSIDIO FAMILIAR CAJASAN"/>
    <s v="NIT"/>
    <s v="890200106"/>
    <x v="112"/>
  </r>
  <r>
    <x v="37"/>
    <s v="APORTES SENA"/>
    <n v="412768423"/>
    <n v="101214500"/>
    <x v="1346"/>
    <n v="0"/>
    <s v="0,000%"/>
    <s v="13-01-01-DT"/>
    <s v="41-04-00"/>
    <s v="412768423"/>
    <s v="2143023"/>
    <s v="NIT"/>
    <s v="899999034"/>
    <s v="SERVICIO NACIONAL DE APRENDIZAJE"/>
    <s v="NIT"/>
    <s v="899999034"/>
    <x v="113"/>
  </r>
  <r>
    <x v="38"/>
    <s v="APORTES ICBF"/>
    <n v="412768523"/>
    <n v="151794200"/>
    <x v="1347"/>
    <n v="0"/>
    <s v="0,000%"/>
    <s v="13-01-01-DT"/>
    <s v="41-04-00"/>
    <s v="412768523"/>
    <s v="2143123"/>
    <s v="NIT"/>
    <s v="899999239"/>
    <s v="INSTITUTO COLOMBIANO DE BIENESTAR FAMILIAR"/>
    <s v="NIT"/>
    <s v="899999239"/>
    <x v="114"/>
  </r>
  <r>
    <x v="33"/>
    <s v="RETEFUENTE - SERVICIOS EN GENERAL - PERSONAS DECLARANTES"/>
    <n v="409236223"/>
    <n v="38103351"/>
    <x v="1348"/>
    <n v="952583785"/>
    <s v="4,000%"/>
    <s v="13-01-01-DT"/>
    <s v="41-04-00"/>
    <s v="409236223"/>
    <s v="2109423"/>
    <s v="NIT"/>
    <s v="901719179"/>
    <s v="UT EVENTOS UARIV"/>
    <s v="NIT"/>
    <s v="800197268"/>
    <x v="25"/>
  </r>
  <r>
    <x v="33"/>
    <s v="RETEFUENTE - SERVICIOS EN GENERAL - PERSONAS DECLARANTES"/>
    <n v="409288723"/>
    <n v="116000"/>
    <x v="1349"/>
    <n v="2900000"/>
    <s v="4,000%"/>
    <s v="13-01-01-DT"/>
    <s v="41-04-00"/>
    <s v="409288723"/>
    <s v="2101923"/>
    <s v="NIT"/>
    <s v="900788842"/>
    <s v="MYMCOL S A S"/>
    <s v="NIT"/>
    <s v="800197268"/>
    <x v="25"/>
  </r>
  <r>
    <x v="15"/>
    <s v="RETEFUENTE - ARRENDAMIENTOS BIENES INMUEBLES"/>
    <n v="409283623"/>
    <n v="205878"/>
    <x v="1350"/>
    <n v="5882240"/>
    <s v="3,500%"/>
    <s v="13-01-01-DT"/>
    <s v="41-04-00"/>
    <s v="409283623"/>
    <s v="2101823"/>
    <s v="Cédula de Ciudadanía"/>
    <s v="24240068"/>
    <s v="ELSY MANOSALVA DE VILLAMIZAR"/>
    <s v="NIT"/>
    <s v="800197268"/>
    <x v="25"/>
  </r>
  <r>
    <x v="15"/>
    <s v="RETEFUENTE - ARRENDAMIENTOS BIENES INMUEBLES"/>
    <n v="409294723"/>
    <n v="113810"/>
    <x v="1351"/>
    <n v="3251723"/>
    <s v="3,500%"/>
    <s v="13-01-01-DT"/>
    <s v="41-04-00"/>
    <s v="409294723"/>
    <s v="2118623"/>
    <s v="NIT"/>
    <s v="900194008"/>
    <s v="MILLAN Y ASOCIADOS PROPIEDAD RAIZ S.A.S"/>
    <s v="NIT"/>
    <s v="800197268"/>
    <x v="25"/>
  </r>
  <r>
    <x v="15"/>
    <s v="RETEFUENTE - ARRENDAMIENTOS BIENES INMUEBLES"/>
    <n v="409979723"/>
    <n v="849224"/>
    <x v="1352"/>
    <n v="24263543"/>
    <s v="3,500%"/>
    <s v="13-01-01-DT"/>
    <s v="41-04-00"/>
    <s v="409979723"/>
    <s v="2119123"/>
    <s v="NIT"/>
    <s v="830079147"/>
    <s v="COMUNICACIONES REDES Y SISTEMAS SOCIEDAD POR ACCIONES SIMPLIFICADA S A S"/>
    <s v="NIT"/>
    <s v="800197268"/>
    <x v="25"/>
  </r>
  <r>
    <x v="15"/>
    <s v="RETEFUENTE - ARRENDAMIENTOS BIENES INMUEBLES"/>
    <n v="409278623"/>
    <n v="297381"/>
    <x v="1353"/>
    <n v="8496600"/>
    <s v="3,500%"/>
    <s v="13-01-01-DT"/>
    <s v="41-04-00"/>
    <s v="409278623"/>
    <s v="2100623"/>
    <s v="NIT"/>
    <s v="900599462"/>
    <s v="LUNA MEZA S.A.S."/>
    <s v="NIT"/>
    <s v="800197268"/>
    <x v="25"/>
  </r>
  <r>
    <x v="15"/>
    <s v="RETEFUENTE - ARRENDAMIENTOS BIENES INMUEBLES"/>
    <n v="409281623"/>
    <n v="138572"/>
    <x v="1354"/>
    <n v="3959200"/>
    <s v="3,500%"/>
    <s v="13-01-01-DT"/>
    <s v="41-04-00"/>
    <s v="409281623"/>
    <s v="2101123"/>
    <s v="NIT"/>
    <s v="901494769"/>
    <s v="INMOBILIARIA MACANI S.A.S"/>
    <s v="NIT"/>
    <s v="800197268"/>
    <x v="25"/>
  </r>
  <r>
    <x v="22"/>
    <s v="RETEFUENTE - RENTAS DE TRABAJO"/>
    <n v="410510623"/>
    <n v="496417"/>
    <x v="1355"/>
    <n v="6618889"/>
    <s v="7,500%"/>
    <s v="13-01-01-DT"/>
    <s v="41-04-00"/>
    <s v="410510623"/>
    <s v="2101723"/>
    <s v="Cédula de Ciudadanía"/>
    <s v="52748019"/>
    <s v="INGRID RODRIGUEZ OVALLE"/>
    <s v="NIT"/>
    <s v="800197268"/>
    <x v="25"/>
  </r>
  <r>
    <x v="22"/>
    <s v="RETEFUENTE - RENTAS DE TRABAJO"/>
    <n v="410311423"/>
    <n v="105414"/>
    <x v="601"/>
    <n v="4583198"/>
    <s v="2,300%"/>
    <s v="13-01-01-DT"/>
    <s v="41-04-00"/>
    <s v="410311423"/>
    <s v="2105123"/>
    <s v="Cédula de Ciudadanía"/>
    <s v="1023868942"/>
    <s v="PAOLA CARVAJAL"/>
    <s v="NIT"/>
    <s v="800197268"/>
    <x v="25"/>
  </r>
  <r>
    <x v="22"/>
    <s v="RETEFUENTE - RENTAS DE TRABAJO"/>
    <n v="410309123"/>
    <n v="516741"/>
    <x v="669"/>
    <n v="6693533"/>
    <s v="7,720%"/>
    <s v="13-01-01-DT"/>
    <s v="41-04-00"/>
    <s v="410309123"/>
    <s v="2102123"/>
    <s v="Cédula de Ciudadanía"/>
    <s v="71760377"/>
    <s v="ALEJANDRO QUICENO"/>
    <s v="NIT"/>
    <s v="800197268"/>
    <x v="25"/>
  </r>
  <r>
    <x v="22"/>
    <s v="RETEFUENTE - RENTAS DE TRABAJO"/>
    <n v="410311123"/>
    <n v="234061"/>
    <x v="1356"/>
    <n v="5259794"/>
    <s v="4,450%"/>
    <s v="13-01-01-DT"/>
    <s v="41-04-00"/>
    <s v="410311123"/>
    <s v="2104623"/>
    <s v="Cédula de Ciudadanía"/>
    <s v="1123203978"/>
    <s v="MERY SAITA REMUY"/>
    <s v="NIT"/>
    <s v="800197268"/>
    <x v="25"/>
  </r>
  <r>
    <x v="22"/>
    <s v="RETEFUENTE - RENTAS DE TRABAJO"/>
    <n v="410311823"/>
    <n v="352463"/>
    <x v="1357"/>
    <n v="5884198"/>
    <s v="5,990%"/>
    <s v="13-01-01-DT"/>
    <s v="41-04-00"/>
    <s v="410311823"/>
    <s v="2105823"/>
    <s v="Cédula de Ciudadanía"/>
    <s v="79730462"/>
    <s v="ANDRES CAMELO GIRALDO"/>
    <s v="NIT"/>
    <s v="800197268"/>
    <x v="25"/>
  </r>
  <r>
    <x v="22"/>
    <s v="RETEFUENTE - RENTAS DE TRABAJO"/>
    <n v="410512323"/>
    <n v="376070"/>
    <x v="1358"/>
    <n v="6007500"/>
    <s v="6,260%"/>
    <s v="13-01-01-DT"/>
    <s v="41-04-00"/>
    <s v="410512323"/>
    <s v="2106223"/>
    <s v="Cédula de Ciudadanía"/>
    <s v="91206993"/>
    <s v="ARGEMIRO VARGAS SUAREZ"/>
    <s v="NIT"/>
    <s v="800197268"/>
    <x v="25"/>
  </r>
  <r>
    <x v="22"/>
    <s v="RETEFUENTE - RENTAS DE TRABAJO"/>
    <n v="410511223"/>
    <n v="385320"/>
    <x v="709"/>
    <n v="6058493"/>
    <s v="6,360%"/>
    <s v="13-01-01-DT"/>
    <s v="41-04-00"/>
    <s v="410511223"/>
    <s v="2104123"/>
    <s v="Cédula de Ciudadanía"/>
    <s v="79628176"/>
    <s v="WILLIAN OBREGON VASQUEZ"/>
    <s v="NIT"/>
    <s v="800197268"/>
    <x v="25"/>
  </r>
  <r>
    <x v="22"/>
    <s v="RETEFUENTE - RENTAS DE TRABAJO"/>
    <n v="410308923"/>
    <n v="61349"/>
    <x v="365"/>
    <n v="4350998"/>
    <s v="1,410%"/>
    <s v="13-01-01-DT"/>
    <s v="41-04-00"/>
    <s v="410308923"/>
    <s v="2075023"/>
    <s v="Cédula de Ciudadanía"/>
    <s v="22809529"/>
    <s v="CAROLINA ECHAVEZ MARTINEZ"/>
    <s v="NIT"/>
    <s v="800197268"/>
    <x v="25"/>
  </r>
  <r>
    <x v="22"/>
    <s v="RETEFUENTE - RENTAS DE TRABAJO"/>
    <n v="410512923"/>
    <n v="221958"/>
    <x v="1359"/>
    <n v="5198085"/>
    <s v="4,270%"/>
    <s v="13-01-01-DT"/>
    <s v="41-04-00"/>
    <s v="410512923"/>
    <s v="2107023"/>
    <s v="Cédula de Ciudadanía"/>
    <s v="51946403"/>
    <s v="MARITZA ZABALA RODRIGUEZ"/>
    <s v="NIT"/>
    <s v="800197268"/>
    <x v="25"/>
  </r>
  <r>
    <x v="22"/>
    <s v="RETEFUENTE - RENTAS DE TRABAJO"/>
    <n v="410312623"/>
    <n v="338955"/>
    <x v="1360"/>
    <n v="5813978"/>
    <s v="5,830%"/>
    <s v="13-01-01-DT"/>
    <s v="41-04-00"/>
    <s v="410312623"/>
    <s v="2108223"/>
    <s v="Cédula de Ciudadanía"/>
    <s v="1098628466"/>
    <s v="ADRIANA MARIN MARIN"/>
    <s v="NIT"/>
    <s v="800197268"/>
    <x v="25"/>
  </r>
  <r>
    <x v="22"/>
    <s v="RETEFUENTE - RENTAS DE TRABAJO"/>
    <n v="410509923"/>
    <n v="107501"/>
    <x v="1361"/>
    <n v="4594050"/>
    <s v="2,340%"/>
    <s v="13-01-01-DT"/>
    <s v="41-04-00"/>
    <s v="410509923"/>
    <s v="2074423"/>
    <s v="Cédula de Ciudadanía"/>
    <s v="80883143"/>
    <s v="NICOLAS BARRERA BARROS"/>
    <s v="NIT"/>
    <s v="800197268"/>
    <x v="25"/>
  </r>
  <r>
    <x v="22"/>
    <s v="RETEFUENTE - RENTAS DE TRABAJO"/>
    <n v="410511623"/>
    <n v="615866"/>
    <x v="1362"/>
    <n v="7046523"/>
    <s v="8,740%"/>
    <s v="13-01-01-DT"/>
    <s v="41-04-00"/>
    <s v="410511623"/>
    <s v="2105323"/>
    <s v="Cédula de Ciudadanía"/>
    <s v="53907249"/>
    <s v="NATALIA MONROY MOYANO"/>
    <s v="NIT"/>
    <s v="800197268"/>
    <x v="25"/>
  </r>
  <r>
    <x v="22"/>
    <s v="RETEFUENTE - RENTAS DE TRABAJO"/>
    <n v="410310023"/>
    <n v="549622"/>
    <x v="1363"/>
    <n v="6810683"/>
    <s v="8,070%"/>
    <s v="13-01-01-DT"/>
    <s v="41-04-00"/>
    <s v="410310023"/>
    <s v="2103223"/>
    <s v="Cédula de Ciudadanía"/>
    <s v="1022352461"/>
    <s v="RAUL DELGADO MONTENEGRO"/>
    <s v="NIT"/>
    <s v="800197268"/>
    <x v="25"/>
  </r>
  <r>
    <x v="22"/>
    <s v="RETEFUENTE - RENTAS DE TRABAJO"/>
    <n v="410512823"/>
    <n v="65148"/>
    <x v="374"/>
    <n v="4372335"/>
    <s v="1,490%"/>
    <s v="13-01-01-DT"/>
    <s v="41-04-00"/>
    <s v="410512823"/>
    <s v="2106823"/>
    <s v="Cédula de Ciudadanía"/>
    <s v="1022383770"/>
    <s v="DANIELA GONZALEZ RAMOS"/>
    <s v="NIT"/>
    <s v="800197268"/>
    <x v="25"/>
  </r>
  <r>
    <x v="22"/>
    <s v="RETEFUENTE - RENTAS DE TRABAJO"/>
    <n v="410510123"/>
    <n v="148072"/>
    <x v="528"/>
    <n v="4807532"/>
    <s v="3,080%"/>
    <s v="13-01-01-DT"/>
    <s v="41-04-00"/>
    <s v="410510123"/>
    <s v="2076323"/>
    <s v="Cédula de Ciudadanía"/>
    <s v="40331809"/>
    <s v="MARY GARCIA VELASQUEZ"/>
    <s v="NIT"/>
    <s v="800197268"/>
    <x v="25"/>
  </r>
  <r>
    <x v="22"/>
    <s v="RETEFUENTE - RENTAS DE TRABAJO"/>
    <n v="410512623"/>
    <n v="293756"/>
    <x v="613"/>
    <n v="5574120"/>
    <s v="5,270%"/>
    <s v="13-01-01-DT"/>
    <s v="41-04-00"/>
    <s v="410512623"/>
    <s v="2106623"/>
    <s v="Cédula de Ciudadanía"/>
    <s v="1010224630"/>
    <s v="ALEJANDRA PIÑEROS AMADO"/>
    <s v="NIT"/>
    <s v="800197268"/>
    <x v="25"/>
  </r>
  <r>
    <x v="22"/>
    <s v="RETEFUENTE - RENTAS DE TRABAJO"/>
    <n v="410509523"/>
    <n v="399013"/>
    <x v="1364"/>
    <n v="6129225"/>
    <s v="6,510%"/>
    <s v="13-01-01-DT"/>
    <s v="41-04-00"/>
    <s v="410509523"/>
    <s v="2031423"/>
    <s v="Cédula de Ciudadanía"/>
    <s v="1059707881"/>
    <s v="ERIKA GIRALDO ZAMORA"/>
    <s v="NIT"/>
    <s v="800197268"/>
    <x v="25"/>
  </r>
  <r>
    <x v="22"/>
    <s v="RETEFUENTE - RENTAS DE TRABAJO"/>
    <n v="410312523"/>
    <n v="438628"/>
    <x v="1365"/>
    <n v="6412685"/>
    <s v="6,840%"/>
    <s v="13-01-01-DT"/>
    <s v="41-04-00"/>
    <s v="410312523"/>
    <s v="2108023"/>
    <s v="Cédula de Ciudadanía"/>
    <s v="33272734"/>
    <s v="YANELIS POTE DE LAS SALAS"/>
    <s v="NIT"/>
    <s v="800197268"/>
    <x v="25"/>
  </r>
  <r>
    <x v="22"/>
    <s v="RETEFUENTE - RENTAS DE TRABAJO"/>
    <n v="410512023"/>
    <n v="91083"/>
    <x v="1366"/>
    <n v="4509038"/>
    <s v="2,020%"/>
    <s v="13-01-01-DT"/>
    <s v="41-04-00"/>
    <s v="410512023"/>
    <s v="2105523"/>
    <s v="Cédula de Ciudadanía"/>
    <s v="1050951564"/>
    <s v="MAURICIO BROCHET BUELVAS"/>
    <s v="NIT"/>
    <s v="800197268"/>
    <x v="25"/>
  </r>
  <r>
    <x v="22"/>
    <s v="RETEFUENTE - RENTAS DE TRABAJO"/>
    <n v="410510523"/>
    <n v="286883"/>
    <x v="1367"/>
    <n v="5538290"/>
    <s v="5,180%"/>
    <s v="13-01-01-DT"/>
    <s v="41-04-00"/>
    <s v="410510523"/>
    <s v="2089023"/>
    <s v="Cédula de Ciudadanía"/>
    <s v="1032399909"/>
    <s v="CARLOS JARAMILLO ORTIZ"/>
    <s v="NIT"/>
    <s v="800197268"/>
    <x v="25"/>
  </r>
  <r>
    <x v="22"/>
    <s v="RETEFUENTE - RENTAS DE TRABAJO"/>
    <n v="410513623"/>
    <n v="499188"/>
    <x v="1368"/>
    <n v="6629318"/>
    <s v="7,530%"/>
    <s v="13-01-01-DT"/>
    <s v="41-04-00"/>
    <s v="410513623"/>
    <s v="2109023"/>
    <s v="Cédula de Ciudadanía"/>
    <s v="51824257"/>
    <s v="CARMEN CASTRO CARVAJAL"/>
    <s v="NIT"/>
    <s v="800197268"/>
    <x v="25"/>
  </r>
  <r>
    <x v="22"/>
    <s v="RETEFUENTE - RENTAS DE TRABAJO"/>
    <n v="410512223"/>
    <n v="788506"/>
    <x v="1369"/>
    <n v="7662833"/>
    <s v="10,290%"/>
    <s v="13-01-01-DT"/>
    <s v="41-04-00"/>
    <s v="410512223"/>
    <s v="2105923"/>
    <s v="Cédula de Ciudadanía"/>
    <s v="1049625835"/>
    <s v="YINETH ROZO MORENO"/>
    <s v="NIT"/>
    <s v="800197268"/>
    <x v="25"/>
  </r>
  <r>
    <x v="22"/>
    <s v="RETEFUENTE - RENTAS DE TRABAJO"/>
    <n v="410313023"/>
    <n v="501938"/>
    <x v="1370"/>
    <n v="6639398"/>
    <s v="7,560%"/>
    <s v="13-01-01-DT"/>
    <s v="41-04-00"/>
    <s v="410313023"/>
    <s v="2108823"/>
    <s v="Cédula de Ciudadanía"/>
    <s v="1090510903"/>
    <s v="DANIELA GARCIA GUERRERO"/>
    <s v="NIT"/>
    <s v="800197268"/>
    <x v="25"/>
  </r>
  <r>
    <x v="22"/>
    <s v="RETEFUENTE - RENTAS DE TRABAJO"/>
    <n v="410513423"/>
    <n v="171078"/>
    <x v="1371"/>
    <n v="4930215"/>
    <s v="3,470%"/>
    <s v="13-01-01-DT"/>
    <s v="41-04-00"/>
    <s v="410513423"/>
    <s v="2108423"/>
    <s v="Cédula de Ciudadanía"/>
    <s v="1022415905"/>
    <s v="LINA PLAZAS NAVARRO"/>
    <s v="NIT"/>
    <s v="800197268"/>
    <x v="25"/>
  </r>
  <r>
    <x v="31"/>
    <s v="RETE IVA - SERVICIOS GRAVADOS - RÉGIMEN COMÚN - HONORARIOS"/>
    <n v="410510523"/>
    <n v="210455"/>
    <x v="1372"/>
    <n v="1403033"/>
    <s v="15,000%"/>
    <s v="13-01-01-DT"/>
    <s v="41-04-00"/>
    <s v="410510523"/>
    <s v="2089023"/>
    <s v="Cédula de Ciudadanía"/>
    <s v="1032399909"/>
    <s v="CARLOS JARAMILLO ORTIZ"/>
    <s v="NIT"/>
    <s v="800197268"/>
    <x v="25"/>
  </r>
  <r>
    <x v="30"/>
    <s v="RETE IVA - SERVICIOS GRAVADOS - RÉGIMEN COMÚN - SERVICIOS"/>
    <n v="409236223"/>
    <n v="27148638"/>
    <x v="1373"/>
    <n v="180990919"/>
    <s v="15,000%"/>
    <s v="13-01-01-DT"/>
    <s v="41-04-00"/>
    <s v="409236223"/>
    <s v="2109423"/>
    <s v="NIT"/>
    <s v="901719179"/>
    <s v="UT EVENTOS UARIV"/>
    <s v="NIT"/>
    <s v="800197268"/>
    <x v="25"/>
  </r>
  <r>
    <x v="30"/>
    <s v="RETE IVA - SERVICIOS GRAVADOS - RÉGIMEN COMÚN - SERVICIOS"/>
    <n v="409288723"/>
    <n v="82650"/>
    <x v="1374"/>
    <n v="551000"/>
    <s v="15,000%"/>
    <s v="13-01-01-DT"/>
    <s v="41-04-00"/>
    <s v="409288723"/>
    <s v="2101923"/>
    <s v="NIT"/>
    <s v="900788842"/>
    <s v="MYMCOL S A S"/>
    <s v="NIT"/>
    <s v="800197268"/>
    <x v="25"/>
  </r>
  <r>
    <x v="23"/>
    <s v="RETE IVA - SERVICIOS GRAVADOS - RÉGIMEN COMÚN - ARRENDAMIENTO"/>
    <n v="409294723"/>
    <n v="46337"/>
    <x v="1375"/>
    <n v="308914"/>
    <s v="15,000%"/>
    <s v="13-01-01-DT"/>
    <s v="41-04-00"/>
    <s v="409294723"/>
    <s v="2118623"/>
    <s v="NIT"/>
    <s v="900194008"/>
    <s v="MILLAN Y ASOCIADOS PROPIEDAD RAIZ S.A.S"/>
    <s v="NIT"/>
    <s v="800197268"/>
    <x v="25"/>
  </r>
  <r>
    <x v="23"/>
    <s v="RETE IVA - SERVICIOS GRAVADOS - RÉGIMEN COMÚN - ARRENDAMIENTO"/>
    <n v="409281623"/>
    <n v="112837"/>
    <x v="1376"/>
    <n v="752248"/>
    <s v="15,000%"/>
    <s v="13-01-01-DT"/>
    <s v="41-04-00"/>
    <s v="409281623"/>
    <s v="2101123"/>
    <s v="NIT"/>
    <s v="901494769"/>
    <s v="INMOBILIARIA MACANI S.A.S"/>
    <s v="NIT"/>
    <s v="800197268"/>
    <x v="25"/>
  </r>
  <r>
    <x v="23"/>
    <s v="RETE IVA - SERVICIOS GRAVADOS - RÉGIMEN COMÚN - ARRENDAMIENTO"/>
    <n v="409979723"/>
    <n v="691511"/>
    <x v="1377"/>
    <n v="4610073.1399999997"/>
    <s v="15,000%"/>
    <s v="13-01-01-DT"/>
    <s v="41-04-00"/>
    <s v="409979723"/>
    <s v="2119123"/>
    <s v="NIT"/>
    <s v="830079147"/>
    <s v="COMUNICACIONES REDES Y SISTEMAS SOCIEDAD POR ACCIONES SIMPLIFICADA S A S"/>
    <s v="NIT"/>
    <s v="800197268"/>
    <x v="25"/>
  </r>
  <r>
    <x v="23"/>
    <s v="RETE IVA - SERVICIOS GRAVADOS - RÉGIMEN COMÚN - ARRENDAMIENTO"/>
    <n v="409278623"/>
    <n v="242153"/>
    <x v="1378"/>
    <n v="1614354"/>
    <s v="15,000%"/>
    <s v="13-01-01-DT"/>
    <s v="41-04-00"/>
    <s v="409278623"/>
    <s v="2100623"/>
    <s v="NIT"/>
    <s v="900599462"/>
    <s v="LUNA MEZA S.A.S."/>
    <s v="NIT"/>
    <s v="800197268"/>
    <x v="25"/>
  </r>
  <r>
    <x v="24"/>
    <s v="RETENCION ICA COMERCIAL SERVICIOS DEMÁS ACTIVIDADES DE SERVICIOS"/>
    <n v="409288723"/>
    <n v="28014"/>
    <x v="1379"/>
    <n v="2900000"/>
    <s v="0,966%"/>
    <s v="13-01-01-DT"/>
    <s v="41-04-00"/>
    <s v="409288723"/>
    <s v="2101923"/>
    <s v="NIT"/>
    <s v="900788842"/>
    <s v="MYMCOL S A S"/>
    <s v="NIT"/>
    <s v="899999061"/>
    <x v="71"/>
  </r>
  <r>
    <x v="24"/>
    <s v="RETENCION ICA COMERCIAL SERVICIOS DEMÁS ACTIVIDADES DE SERVICIOS"/>
    <n v="410311423"/>
    <n v="47596"/>
    <x v="761"/>
    <n v="4927110"/>
    <s v="0,966%"/>
    <s v="13-01-01-DT"/>
    <s v="41-04-00"/>
    <s v="410311423"/>
    <s v="2105123"/>
    <s v="Cédula de Ciudadanía"/>
    <s v="1023868942"/>
    <s v="PAOLA CARVAJAL"/>
    <s v="NIT"/>
    <s v="899999061"/>
    <x v="71"/>
  </r>
  <r>
    <x v="24"/>
    <s v="RETENCION ICA COMERCIAL SERVICIOS DEMÁS ACTIVIDADES DE SERVICIOS"/>
    <n v="410510723"/>
    <n v="30745"/>
    <x v="1380"/>
    <n v="3550188"/>
    <s v="0,866%"/>
    <s v="13-01-01-DT"/>
    <s v="41-04-00"/>
    <s v="410510723"/>
    <s v="2102023"/>
    <s v="Cédula de Ciudadanía"/>
    <s v="1038767340"/>
    <s v="ANDRES MESA MESA"/>
    <s v="NIT"/>
    <s v="899999061"/>
    <x v="71"/>
  </r>
  <r>
    <x v="24"/>
    <s v="RETENCION ICA COMERCIAL SERVICIOS DEMÁS ACTIVIDADES DE SERVICIOS"/>
    <n v="410511223"/>
    <n v="69955"/>
    <x v="1381"/>
    <n v="8077990"/>
    <s v="0,866%"/>
    <s v="13-01-01-DT"/>
    <s v="41-04-00"/>
    <s v="410511223"/>
    <s v="2104123"/>
    <s v="Cédula de Ciudadanía"/>
    <s v="79628176"/>
    <s v="WILLIAN OBREGON VASQUEZ"/>
    <s v="NIT"/>
    <s v="899999061"/>
    <x v="71"/>
  </r>
  <r>
    <x v="24"/>
    <s v="RETENCION ICA COMERCIAL SERVICIOS DEMÁS ACTIVIDADES DE SERVICIOS"/>
    <n v="410513423"/>
    <n v="63501"/>
    <x v="1382"/>
    <n v="6573620"/>
    <s v="0,966%"/>
    <s v="13-01-01-DT"/>
    <s v="41-04-00"/>
    <s v="410513423"/>
    <s v="2108423"/>
    <s v="Cédula de Ciudadanía"/>
    <s v="1022415905"/>
    <s v="LINA PLAZAS NAVARRO"/>
    <s v="NIT"/>
    <s v="899999061"/>
    <x v="71"/>
  </r>
  <r>
    <x v="24"/>
    <s v="RETENCION ICA COMERCIAL SERVICIOS DEMÁS ACTIVIDADES DE SERVICIOS"/>
    <n v="410843023"/>
    <n v="22790"/>
    <x v="1383"/>
    <n v="3302862"/>
    <s v="0,690%"/>
    <s v="13-01-01-DT"/>
    <s v="41-04-00"/>
    <s v="410843023"/>
    <s v="2133723"/>
    <s v="NIT"/>
    <s v="830042244"/>
    <s v="DIGITAL WARE S.A.S."/>
    <s v="NIT"/>
    <s v="899999061"/>
    <x v="71"/>
  </r>
  <r>
    <x v="24"/>
    <s v="RETENCION ICA COMERCIAL SERVICIOS DEMÁS ACTIVIDADES DE SERVICIOS"/>
    <n v="410310523"/>
    <n v="35913"/>
    <x v="1384"/>
    <n v="4146959"/>
    <s v="0,866%"/>
    <s v="13-01-01-DT"/>
    <s v="41-04-00"/>
    <s v="410310523"/>
    <s v="2103723"/>
    <s v="Cédula de Ciudadanía"/>
    <s v="1030555641"/>
    <s v="ANDREA MARTINEZ OTALORA"/>
    <s v="NIT"/>
    <s v="899999061"/>
    <x v="71"/>
  </r>
  <r>
    <x v="24"/>
    <s v="RETENCION ICA COMERCIAL SERVICIOS DEMÁS ACTIVIDADES DE SERVICIOS"/>
    <n v="410309023"/>
    <n v="19431"/>
    <x v="1385"/>
    <n v="2011440"/>
    <s v="0,966%"/>
    <s v="13-01-01-DT"/>
    <s v="41-04-00"/>
    <s v="410309023"/>
    <s v="2084623"/>
    <s v="Cédula de Ciudadanía"/>
    <s v="1018464232"/>
    <s v="DANIELA SUAREZ GARCIA"/>
    <s v="NIT"/>
    <s v="899999061"/>
    <x v="71"/>
  </r>
  <r>
    <x v="24"/>
    <s v="RETENCION ICA COMERCIAL SERVICIOS DEMÁS ACTIVIDADES DE SERVICIOS"/>
    <n v="410509923"/>
    <n v="46921"/>
    <x v="1386"/>
    <n v="6125400"/>
    <s v="0,766%"/>
    <s v="13-01-01-DT"/>
    <s v="41-04-00"/>
    <s v="410509923"/>
    <s v="2074423"/>
    <s v="Cédula de Ciudadanía"/>
    <s v="80883143"/>
    <s v="NICOLAS BARRERA BARROS"/>
    <s v="NIT"/>
    <s v="899999061"/>
    <x v="71"/>
  </r>
  <r>
    <x v="24"/>
    <s v="RETENCION ICA COMERCIAL SERVICIOS DEMÁS ACTIVIDADES DE SERVICIOS"/>
    <n v="410312823"/>
    <n v="44333"/>
    <x v="444"/>
    <n v="5787630"/>
    <s v="0,766%"/>
    <s v="13-01-01-DT"/>
    <s v="41-04-00"/>
    <s v="410312823"/>
    <s v="2108723"/>
    <s v="Cédula de Ciudadanía"/>
    <s v="28648486"/>
    <s v="TEOFILA ROA"/>
    <s v="NIT"/>
    <s v="899999061"/>
    <x v="71"/>
  </r>
  <r>
    <x v="24"/>
    <s v="RETENCION ICA COMERCIAL SERVICIOS DEMÁS ACTIVIDADES DE SERVICIOS"/>
    <n v="410312223"/>
    <n v="32975"/>
    <x v="388"/>
    <n v="3413610"/>
    <s v="0,966%"/>
    <s v="13-01-01-DT"/>
    <s v="41-04-00"/>
    <s v="410312223"/>
    <s v="2107523"/>
    <s v="Cédula de Ciudadanía"/>
    <s v="73229685"/>
    <s v="JUAN BALLESTAS MENDOZA"/>
    <s v="NIT"/>
    <s v="899999061"/>
    <x v="71"/>
  </r>
  <r>
    <x v="24"/>
    <s v="RETENCION ICA COMERCIAL SERVICIOS DEMÁS ACTIVIDADES DE SERVICIOS"/>
    <n v="410511623"/>
    <n v="68363"/>
    <x v="754"/>
    <n v="8924710"/>
    <s v="0,766%"/>
    <s v="13-01-01-DT"/>
    <s v="41-04-00"/>
    <s v="410511623"/>
    <s v="2105323"/>
    <s v="Cédula de Ciudadanía"/>
    <s v="53907249"/>
    <s v="NATALIA MONROY MOYANO"/>
    <s v="NIT"/>
    <s v="899999061"/>
    <x v="71"/>
  </r>
  <r>
    <x v="24"/>
    <s v="RETENCION ICA COMERCIAL SERVICIOS DEMÁS ACTIVIDADES DE SERVICIOS"/>
    <n v="410311223"/>
    <n v="50526"/>
    <x v="401"/>
    <n v="5230460"/>
    <s v="0,966%"/>
    <s v="13-01-01-DT"/>
    <s v="41-04-00"/>
    <s v="410311223"/>
    <s v="2104823"/>
    <s v="Cédula de Ciudadanía"/>
    <s v="13749980"/>
    <s v="DANIEL DIAZ FORERO"/>
    <s v="NIT"/>
    <s v="899999061"/>
    <x v="71"/>
  </r>
  <r>
    <x v="24"/>
    <s v="RETENCION ICA COMERCIAL SERVICIOS DEMÁS ACTIVIDADES DE SERVICIOS"/>
    <n v="410309123"/>
    <n v="68363"/>
    <x v="754"/>
    <n v="8924710"/>
    <s v="0,766%"/>
    <s v="13-01-01-DT"/>
    <s v="41-04-00"/>
    <s v="410309123"/>
    <s v="2102123"/>
    <s v="Cédula de Ciudadanía"/>
    <s v="71760377"/>
    <s v="ALEJANDRO QUICENO"/>
    <s v="NIT"/>
    <s v="899999061"/>
    <x v="71"/>
  </r>
  <r>
    <x v="24"/>
    <s v="RETENCION ICA COMERCIAL SERVICIOS DEMÁS ACTIVIDADES DE SERVICIOS"/>
    <n v="410510123"/>
    <n v="54557"/>
    <x v="424"/>
    <n v="7122270"/>
    <s v="0,766%"/>
    <s v="13-01-01-DT"/>
    <s v="41-04-00"/>
    <s v="410510123"/>
    <s v="2076323"/>
    <s v="Cédula de Ciudadanía"/>
    <s v="40331809"/>
    <s v="MARY GARCIA VELASQUEZ"/>
    <s v="NIT"/>
    <s v="899999061"/>
    <x v="71"/>
  </r>
  <r>
    <x v="24"/>
    <s v="RETENCION ICA COMERCIAL SERVICIOS DEMÁS ACTIVIDADES DE SERVICIOS"/>
    <n v="410510823"/>
    <n v="16361"/>
    <x v="1387"/>
    <n v="1889286"/>
    <s v="0,866%"/>
    <s v="13-01-01-DT"/>
    <s v="41-04-00"/>
    <s v="410510823"/>
    <s v="2102323"/>
    <s v="Cédula de Ciudadanía"/>
    <s v="96123709"/>
    <s v="HEBERT SUAREZ RAMOS"/>
    <s v="NIT"/>
    <s v="899999061"/>
    <x v="71"/>
  </r>
  <r>
    <x v="24"/>
    <s v="RETENCION ICA COMERCIAL SERVICIOS DEMÁS ACTIVIDADES DE SERVICIOS"/>
    <n v="410509523"/>
    <n v="43138"/>
    <x v="805"/>
    <n v="5631540"/>
    <s v="0,766%"/>
    <s v="13-01-01-DT"/>
    <s v="41-04-00"/>
    <s v="410509523"/>
    <s v="2031423"/>
    <s v="Cédula de Ciudadanía"/>
    <s v="1059707881"/>
    <s v="ERIKA GIRALDO ZAMORA"/>
    <s v="NIT"/>
    <s v="899999061"/>
    <x v="71"/>
  </r>
  <r>
    <x v="24"/>
    <s v="RETENCION ICA COMERCIAL SERVICIOS DEMÁS ACTIVIDADES DE SERVICIOS"/>
    <n v="410312623"/>
    <n v="59380"/>
    <x v="895"/>
    <n v="7751970"/>
    <s v="0,766%"/>
    <s v="13-01-01-DT"/>
    <s v="41-04-00"/>
    <s v="410312623"/>
    <s v="2108223"/>
    <s v="Cédula de Ciudadanía"/>
    <s v="1098628466"/>
    <s v="ADRIANA MARIN MARIN"/>
    <s v="NIT"/>
    <s v="899999061"/>
    <x v="71"/>
  </r>
  <r>
    <x v="24"/>
    <s v="RETENCION ICA COMERCIAL SERVICIOS DEMÁS ACTIVIDADES DE SERVICIOS"/>
    <n v="410513323"/>
    <n v="26727"/>
    <x v="1388"/>
    <n v="3489120"/>
    <s v="0,766%"/>
    <s v="13-01-01-DT"/>
    <s v="41-04-00"/>
    <s v="410513323"/>
    <s v="2108123"/>
    <s v="Cédula de Ciudadanía"/>
    <s v="1062323739"/>
    <s v="MARLEIDY GUETIO COLLAZOS"/>
    <s v="NIT"/>
    <s v="899999061"/>
    <x v="71"/>
  </r>
  <r>
    <x v="24"/>
    <s v="RETENCION ICA COMERCIAL SERVICIOS DEMÁS ACTIVIDADES DE SERVICIOS"/>
    <n v="410511123"/>
    <n v="44438"/>
    <x v="447"/>
    <n v="5801330"/>
    <s v="0,766%"/>
    <s v="13-01-01-DT"/>
    <s v="41-04-00"/>
    <s v="410511123"/>
    <s v="2103923"/>
    <s v="Cédula de Ciudadanía"/>
    <s v="63371132"/>
    <s v="NIDIA ROJAS TELLEZ"/>
    <s v="NIT"/>
    <s v="899999061"/>
    <x v="71"/>
  </r>
  <r>
    <x v="24"/>
    <s v="RETENCION ICA COMERCIAL SERVICIOS DEMÁS ACTIVIDADES DE SERVICIOS"/>
    <n v="410510523"/>
    <n v="71333"/>
    <x v="1389"/>
    <n v="7384387"/>
    <s v="0,966%"/>
    <s v="13-01-01-DT"/>
    <s v="41-04-00"/>
    <s v="410510523"/>
    <s v="2089023"/>
    <s v="Cédula de Ciudadanía"/>
    <s v="1032399909"/>
    <s v="CARLOS JARAMILLO ORTIZ"/>
    <s v="NIT"/>
    <s v="899999061"/>
    <x v="71"/>
  </r>
  <r>
    <x v="24"/>
    <s v="RETENCION ICA COMERCIAL SERVICIOS DEMÁS ACTIVIDADES DE SERVICIOS"/>
    <n v="410513223"/>
    <n v="40250"/>
    <x v="1390"/>
    <n v="4166690"/>
    <s v="0,966%"/>
    <s v="13-01-01-DT"/>
    <s v="41-04-00"/>
    <s v="410513223"/>
    <s v="2107723"/>
    <s v="Cédula de Ciudadanía"/>
    <s v="1031144554"/>
    <s v="JESSICA BARRIOS NAVARRO"/>
    <s v="NIT"/>
    <s v="899999061"/>
    <x v="71"/>
  </r>
  <r>
    <x v="24"/>
    <s v="RETENCION ICA COMERCIAL SERVICIOS DEMÁS ACTIVIDADES DE SERVICIOS"/>
    <n v="410512823"/>
    <n v="44656"/>
    <x v="398"/>
    <n v="5829780"/>
    <s v="0,766%"/>
    <s v="13-01-01-DT"/>
    <s v="41-04-00"/>
    <s v="410512823"/>
    <s v="2106823"/>
    <s v="Cédula de Ciudadanía"/>
    <s v="1022383770"/>
    <s v="DANIELA GONZALEZ RAMOS"/>
    <s v="NIT"/>
    <s v="899999061"/>
    <x v="71"/>
  </r>
  <r>
    <x v="24"/>
    <s v="RETENCION ICA COMERCIAL SERVICIOS DEMÁS ACTIVIDADES DE SERVICIOS"/>
    <n v="410308823"/>
    <n v="44333"/>
    <x v="444"/>
    <n v="5787630"/>
    <s v="0,766%"/>
    <s v="13-01-01-DT"/>
    <s v="41-04-00"/>
    <s v="410308823"/>
    <s v="2070623"/>
    <s v="Cédula de Ciudadanía"/>
    <s v="1024482099"/>
    <s v="DIANA BEJARANO BARRETO"/>
    <s v="NIT"/>
    <s v="899999061"/>
    <x v="71"/>
  </r>
  <r>
    <x v="24"/>
    <s v="RETENCION ICA COMERCIAL SERVICIOS DEMÁS ACTIVIDADES DE SERVICIOS"/>
    <n v="410512923"/>
    <n v="66951"/>
    <x v="1391"/>
    <n v="6930780"/>
    <s v="0,966%"/>
    <s v="13-01-01-DT"/>
    <s v="41-04-00"/>
    <s v="410512923"/>
    <s v="2107023"/>
    <s v="Cédula de Ciudadanía"/>
    <s v="51946403"/>
    <s v="MARITZA ZABALA RODRIGUEZ"/>
    <s v="NIT"/>
    <s v="899999061"/>
    <x v="71"/>
  </r>
  <r>
    <x v="24"/>
    <s v="RETENCION ICA COMERCIAL SERVICIOS DEMÁS ACTIVIDADES DE SERVICIOS"/>
    <n v="410313023"/>
    <n v="56041"/>
    <x v="573"/>
    <n v="5801330"/>
    <s v="0,966%"/>
    <s v="13-01-01-DT"/>
    <s v="41-04-00"/>
    <s v="410313023"/>
    <s v="2108823"/>
    <s v="Cédula de Ciudadanía"/>
    <s v="1090510903"/>
    <s v="DANIELA GARCIA GUERRERO"/>
    <s v="NIT"/>
    <s v="899999061"/>
    <x v="71"/>
  </r>
  <r>
    <x v="24"/>
    <s v="RETENCION ICA COMERCIAL SERVICIOS DEMÁS ACTIVIDADES DE SERVICIOS"/>
    <n v="409236223"/>
    <n v="8249376"/>
    <x v="1392"/>
    <n v="952583785"/>
    <s v="0,866%"/>
    <s v="13-01-01-DT"/>
    <s v="41-04-00"/>
    <s v="409236223"/>
    <s v="2109423"/>
    <s v="NIT"/>
    <s v="901719179"/>
    <s v="UT EVENTOS UARIV"/>
    <s v="NIT"/>
    <s v="899999061"/>
    <x v="71"/>
  </r>
  <r>
    <x v="24"/>
    <s v="RETENCION ICA COMERCIAL SERVICIOS DEMÁS ACTIVIDADES DE SERVICIOS"/>
    <n v="410311123"/>
    <n v="48336"/>
    <x v="869"/>
    <n v="6310170"/>
    <s v="0,766%"/>
    <s v="13-01-01-DT"/>
    <s v="41-04-00"/>
    <s v="410311123"/>
    <s v="2104623"/>
    <s v="Cédula de Ciudadanía"/>
    <s v="1123203978"/>
    <s v="MERY SAITA REMUY"/>
    <s v="NIT"/>
    <s v="899999061"/>
    <x v="71"/>
  </r>
  <r>
    <x v="24"/>
    <s v="RETENCION ICA COMERCIAL SERVICIOS DEMÁS ACTIVIDADES DE SERVICIOS"/>
    <n v="410512323"/>
    <n v="61357"/>
    <x v="1393"/>
    <n v="8010000"/>
    <s v="0,766%"/>
    <s v="13-01-01-DT"/>
    <s v="41-04-00"/>
    <s v="410512323"/>
    <s v="2106223"/>
    <s v="Cédula de Ciudadanía"/>
    <s v="91206993"/>
    <s v="ARGEMIRO VARGAS SUAREZ"/>
    <s v="NIT"/>
    <s v="899999061"/>
    <x v="71"/>
  </r>
  <r>
    <x v="24"/>
    <s v="RETENCION ICA COMERCIAL SERVICIOS DEMÁS ACTIVIDADES DE SERVICIOS"/>
    <n v="410509723"/>
    <n v="43571"/>
    <x v="1394"/>
    <n v="5688180"/>
    <s v="0,766%"/>
    <s v="13-01-01-DT"/>
    <s v="41-04-00"/>
    <s v="410509723"/>
    <s v="2042423"/>
    <s v="Cédula de Ciudadanía"/>
    <s v="1023925335"/>
    <s v="LISETH DAZA GUERRA"/>
    <s v="NIT"/>
    <s v="899999061"/>
    <x v="71"/>
  </r>
  <r>
    <x v="24"/>
    <s v="RETENCION ICA COMERCIAL SERVICIOS DEMÁS ACTIVIDADES DE SERVICIOS"/>
    <n v="410311823"/>
    <n v="68363"/>
    <x v="754"/>
    <n v="8924710"/>
    <s v="0,766%"/>
    <s v="13-01-01-DT"/>
    <s v="41-04-00"/>
    <s v="410311823"/>
    <s v="2105823"/>
    <s v="Cédula de Ciudadanía"/>
    <s v="79730462"/>
    <s v="ANDRES CAMELO GIRALDO"/>
    <s v="NIT"/>
    <s v="899999061"/>
    <x v="71"/>
  </r>
  <r>
    <x v="24"/>
    <s v="RETENCION ICA COMERCIAL SERVICIOS DEMÁS ACTIVIDADES DE SERVICIOS"/>
    <n v="410512623"/>
    <n v="56930"/>
    <x v="763"/>
    <n v="7432160"/>
    <s v="0,766%"/>
    <s v="13-01-01-DT"/>
    <s v="41-04-00"/>
    <s v="410512623"/>
    <s v="2106623"/>
    <s v="Cédula de Ciudadanía"/>
    <s v="1010224630"/>
    <s v="ALEJANDRA PIÑEROS AMADO"/>
    <s v="NIT"/>
    <s v="899999061"/>
    <x v="71"/>
  </r>
  <r>
    <x v="24"/>
    <s v="RETENCION ICA COMERCIAL SERVICIOS DEMÁS ACTIVIDADES DE SERVICIOS"/>
    <n v="410311323"/>
    <n v="25121"/>
    <x v="1395"/>
    <n v="3279537"/>
    <s v="0,766%"/>
    <s v="13-01-01-DT"/>
    <s v="41-04-00"/>
    <s v="410311323"/>
    <s v="2105023"/>
    <s v="Cédula de Ciudadanía"/>
    <s v="1116777931"/>
    <s v="JEANNETTE VILLEGAS DALLEMAN"/>
    <s v="NIT"/>
    <s v="899999061"/>
    <x v="71"/>
  </r>
  <r>
    <x v="24"/>
    <s v="RETENCION ICA COMERCIAL SERVICIOS DEMÁS ACTIVIDADES DE SERVICIOS"/>
    <n v="410509823"/>
    <n v="26229"/>
    <x v="1396"/>
    <n v="3424096"/>
    <s v="0,766%"/>
    <s v="13-01-01-DT"/>
    <s v="41-04-00"/>
    <s v="410509823"/>
    <s v="2047923"/>
    <s v="Cédula de Ciudadanía"/>
    <s v="29113474"/>
    <s v="MAITEE MISAS TIQUE"/>
    <s v="NIT"/>
    <s v="899999061"/>
    <x v="71"/>
  </r>
  <r>
    <x v="24"/>
    <s v="RETENCION ICA COMERCIAL SERVICIOS DEMÁS ACTIVIDADES DE SERVICIOS"/>
    <n v="410510223"/>
    <n v="37360"/>
    <x v="1397"/>
    <n v="3867520"/>
    <s v="0,966%"/>
    <s v="13-01-01-DT"/>
    <s v="41-04-00"/>
    <s v="410510223"/>
    <s v="2088323"/>
    <s v="Cédula de Ciudadanía"/>
    <s v="52052118"/>
    <s v="JUDITH SUAREZ OBANDO"/>
    <s v="NIT"/>
    <s v="899999061"/>
    <x v="71"/>
  </r>
  <r>
    <x v="24"/>
    <s v="RETENCION ICA COMERCIAL SERVICIOS DEMÁS ACTIVIDADES DE SERVICIOS"/>
    <n v="410309323"/>
    <n v="32844"/>
    <x v="893"/>
    <n v="4287720"/>
    <s v="0,766%"/>
    <s v="13-01-01-DT"/>
    <s v="41-04-00"/>
    <s v="410309323"/>
    <s v="2102623"/>
    <s v="Cédula de Ciudadanía"/>
    <s v="1014200758"/>
    <s v="NIEVES GONZALEZ AVELLA"/>
    <s v="NIT"/>
    <s v="899999061"/>
    <x v="71"/>
  </r>
  <r>
    <x v="24"/>
    <s v="RETENCION ICA COMERCIAL SERVICIOS DEMÁS ACTIVIDADES DE SERVICIOS"/>
    <n v="410510623"/>
    <n v="68436"/>
    <x v="1398"/>
    <n v="8934180"/>
    <s v="0,766%"/>
    <s v="13-01-01-DT"/>
    <s v="41-04-00"/>
    <s v="410510623"/>
    <s v="2101723"/>
    <s v="Cédula de Ciudadanía"/>
    <s v="52748019"/>
    <s v="INGRID RODRIGUEZ OVALLE"/>
    <s v="NIT"/>
    <s v="899999061"/>
    <x v="71"/>
  </r>
  <r>
    <x v="24"/>
    <s v="RETENCION ICA COMERCIAL SERVICIOS DEMÁS ACTIVIDADES DE SERVICIOS"/>
    <n v="410310023"/>
    <n v="69560"/>
    <x v="1399"/>
    <n v="9080910"/>
    <s v="0,766%"/>
    <s v="13-01-01-DT"/>
    <s v="41-04-00"/>
    <s v="410310023"/>
    <s v="2103223"/>
    <s v="Cédula de Ciudadanía"/>
    <s v="1022352461"/>
    <s v="RAUL DELGADO MONTENEGRO"/>
    <s v="NIT"/>
    <s v="899999061"/>
    <x v="71"/>
  </r>
  <r>
    <x v="24"/>
    <s v="RETENCION ICA COMERCIAL SERVICIOS DEMÁS ACTIVIDADES DE SERVICIOS"/>
    <n v="410308923"/>
    <n v="56041"/>
    <x v="573"/>
    <n v="5801330"/>
    <s v="0,966%"/>
    <s v="13-01-01-DT"/>
    <s v="41-04-00"/>
    <s v="410308923"/>
    <s v="2075023"/>
    <s v="Cédula de Ciudadanía"/>
    <s v="22809529"/>
    <s v="CAROLINA ECHAVEZ MARTINEZ"/>
    <s v="NIT"/>
    <s v="899999061"/>
    <x v="71"/>
  </r>
  <r>
    <x v="24"/>
    <s v="RETENCION ICA COMERCIAL SERVICIOS DEMÁS ACTIVIDADES DE SERVICIOS"/>
    <n v="410512223"/>
    <n v="78263"/>
    <x v="1400"/>
    <n v="10217110"/>
    <s v="0,766%"/>
    <s v="13-01-01-DT"/>
    <s v="41-04-00"/>
    <s v="410512223"/>
    <s v="2105923"/>
    <s v="Cédula de Ciudadanía"/>
    <s v="1049625835"/>
    <s v="YINETH ROZO MORENO"/>
    <s v="NIT"/>
    <s v="899999061"/>
    <x v="71"/>
  </r>
  <r>
    <x v="24"/>
    <s v="RETENCION ICA COMERCIAL SERVICIOS DEMÁS ACTIVIDADES DE SERVICIOS"/>
    <n v="410513623"/>
    <n v="67707"/>
    <x v="1401"/>
    <n v="8839090"/>
    <s v="0,766%"/>
    <s v="13-01-01-DT"/>
    <s v="41-04-00"/>
    <s v="410513623"/>
    <s v="2109023"/>
    <s v="Cédula de Ciudadanía"/>
    <s v="51824257"/>
    <s v="CARMEN CASTRO CARVAJAL"/>
    <s v="NIT"/>
    <s v="899999061"/>
    <x v="71"/>
  </r>
  <r>
    <x v="24"/>
    <s v="RETENCION ICA COMERCIAL SERVICIOS DEMÁS ACTIVIDADES DE SERVICIOS"/>
    <n v="410313223"/>
    <n v="44438"/>
    <x v="447"/>
    <n v="5801330"/>
    <s v="0,766%"/>
    <s v="13-01-01-DT"/>
    <s v="41-04-00"/>
    <s v="410313223"/>
    <s v="2108923"/>
    <s v="Cédula de Ciudadanía"/>
    <s v="6772537"/>
    <s v="DANILO MOLINA OSORIO"/>
    <s v="NIT"/>
    <s v="899999061"/>
    <x v="71"/>
  </r>
  <r>
    <x v="24"/>
    <s v="RETENCION ICA COMERCIAL SERVICIOS DEMÁS ACTIVIDADES DE SERVICIOS"/>
    <n v="410512523"/>
    <n v="35773"/>
    <x v="1402"/>
    <n v="3703180"/>
    <s v="0,966%"/>
    <s v="13-01-01-DT"/>
    <s v="41-04-00"/>
    <s v="410512523"/>
    <s v="2106423"/>
    <s v="Cédula de Ciudadanía"/>
    <s v="1019139498"/>
    <s v="VALENTINA TORRES LOPEZ"/>
    <s v="NIT"/>
    <s v="899999061"/>
    <x v="71"/>
  </r>
  <r>
    <x v="1"/>
    <s v="RETE-ICA-OTRAS CIUDADES-SERVICIOS"/>
    <n v="410311923"/>
    <n v="1253"/>
    <x v="1403"/>
    <n v="358065"/>
    <s v="0,350%"/>
    <s v="13-01-01-DT"/>
    <s v="41-04-00"/>
    <s v="410311923"/>
    <s v="2106023"/>
    <s v="Cédula de Ciudadanía"/>
    <s v="52379039"/>
    <s v="PAULA RUIZ TRUJILLO"/>
    <s v="NIT"/>
    <s v="891180009"/>
    <x v="49"/>
  </r>
  <r>
    <x v="1"/>
    <s v="RETE-ICA-OTRAS CIUDADES-SERVICIOS"/>
    <n v="410309923"/>
    <n v="21098"/>
    <x v="331"/>
    <n v="2109810"/>
    <s v="1,000%"/>
    <s v="13-01-01-DT"/>
    <s v="41-04-00"/>
    <s v="410309923"/>
    <s v="2103023"/>
    <s v="Cédula de Ciudadanía"/>
    <s v="35600244"/>
    <s v="MARIA JORDAN RENTERIA"/>
    <s v="NIT"/>
    <s v="891680011"/>
    <x v="72"/>
  </r>
  <r>
    <x v="1"/>
    <s v="RETE-ICA-OTRAS CIUDADES-SERVICIOS"/>
    <n v="409294723"/>
    <n v="14633"/>
    <x v="1404"/>
    <n v="3251723"/>
    <s v="0,450%"/>
    <s v="13-01-01-DT"/>
    <s v="41-04-00"/>
    <s v="409294723"/>
    <s v="2118623"/>
    <s v="NIT"/>
    <s v="900194008"/>
    <s v="MILLAN Y ASOCIADOS PROPIEDAD RAIZ S.A.S"/>
    <s v="NIT"/>
    <s v="890801053"/>
    <x v="56"/>
  </r>
  <r>
    <x v="1"/>
    <s v="RETE-ICA-OTRAS CIUDADES-SERVICIOS"/>
    <n v="410312723"/>
    <n v="29149"/>
    <x v="934"/>
    <n v="5829780"/>
    <s v="0,500%"/>
    <s v="13-01-01-DT"/>
    <s v="41-04-00"/>
    <s v="410312723"/>
    <s v="2108523"/>
    <s v="Cédula de Ciudadanía"/>
    <s v="1051656811"/>
    <s v="CLELIA ARMESTO BARRETO"/>
    <s v="NIT"/>
    <s v="891280000"/>
    <x v="66"/>
  </r>
  <r>
    <x v="1"/>
    <s v="RETE-ICA-OTRAS CIUDADES-SERVICIOS"/>
    <n v="410309623"/>
    <n v="18035"/>
    <x v="1405"/>
    <n v="3607040"/>
    <s v="0,500%"/>
    <s v="13-01-01-DT"/>
    <s v="41-04-00"/>
    <s v="410309623"/>
    <s v="2102823"/>
    <s v="Cédula de Ciudadanía"/>
    <s v="1087204165"/>
    <s v="ANGIE PEREA CASTILLO"/>
    <s v="NIT"/>
    <s v="891280000"/>
    <x v="66"/>
  </r>
  <r>
    <x v="1"/>
    <s v="RETE-ICA-OTRAS CIUDADES-SERVICIOS"/>
    <n v="409278623"/>
    <n v="50980"/>
    <x v="1406"/>
    <n v="8496600"/>
    <s v="0,600%"/>
    <s v="13-01-01-DT"/>
    <s v="41-04-00"/>
    <s v="409278623"/>
    <s v="2100623"/>
    <s v="NIT"/>
    <s v="900599462"/>
    <s v="LUNA MEZA S.A.S."/>
    <s v="NIT"/>
    <s v="891280000"/>
    <x v="66"/>
  </r>
  <r>
    <x v="1"/>
    <s v="RETE-ICA-OTRAS CIUDADES-SERVICIOS"/>
    <n v="409281623"/>
    <n v="39592"/>
    <x v="1407"/>
    <n v="3959200"/>
    <s v="1,000%"/>
    <s v="13-01-01-DT"/>
    <s v="41-04-00"/>
    <s v="409281623"/>
    <s v="2101123"/>
    <s v="NIT"/>
    <s v="901494769"/>
    <s v="INMOBILIARIA MACANI S.A.S"/>
    <s v="NIT"/>
    <s v="891800846"/>
    <x v="48"/>
  </r>
  <r>
    <x v="1"/>
    <s v="RETE-ICA-OTRAS CIUDADES-SERVICIOS"/>
    <n v="409979723"/>
    <n v="242635"/>
    <x v="1408"/>
    <n v="24263543"/>
    <s v="1,000%"/>
    <s v="13-01-01-DT"/>
    <s v="41-04-00"/>
    <s v="409979723"/>
    <s v="2119123"/>
    <s v="NIT"/>
    <s v="830079147"/>
    <s v="COMUNICACIONES REDES Y SISTEMAS SOCIEDAD POR ACCIONES SIMPLIFICADA S A S"/>
    <s v="NIT"/>
    <s v="890905211"/>
    <x v="33"/>
  </r>
  <r>
    <x v="1"/>
    <s v="RETE-ICA-OTRAS CIUDADES-SERVICIOS"/>
    <n v="410309223"/>
    <n v="11444"/>
    <x v="1409"/>
    <n v="3269680"/>
    <s v="0,350%"/>
    <s v="13-01-01-DT"/>
    <s v="41-04-00"/>
    <s v="410309223"/>
    <s v="2102223"/>
    <s v="Cédula de Ciudadanía"/>
    <s v="1075229434"/>
    <s v="ANGELA CORDON QUINTERO"/>
    <s v="NIT"/>
    <s v="891180009"/>
    <x v="49"/>
  </r>
  <r>
    <x v="1"/>
    <s v="RETE-ICA-OTRAS CIUDADES-SERVICIOS"/>
    <n v="410512023"/>
    <n v="12863"/>
    <x v="593"/>
    <n v="4287720"/>
    <s v="0,300%"/>
    <s v="13-01-01-DT"/>
    <s v="41-04-00"/>
    <s v="410512023"/>
    <s v="2105523"/>
    <s v="Cédula de Ciudadanía"/>
    <s v="1050951564"/>
    <s v="MAURICIO BROCHET BUELVAS"/>
    <s v="NIT"/>
    <s v="890480184"/>
    <x v="52"/>
  </r>
  <r>
    <x v="1"/>
    <s v="RETE-ICA-OTRAS CIUDADES-SERVICIOS"/>
    <n v="410311623"/>
    <n v="30391"/>
    <x v="1023"/>
    <n v="3798820"/>
    <s v="0,800%"/>
    <s v="13-01-01-DT"/>
    <s v="41-04-00"/>
    <s v="410311623"/>
    <s v="2105623"/>
    <s v="Cédula de Ciudadanía"/>
    <s v="50967674"/>
    <s v="NEISLY AVILEZ ORTEGA"/>
    <s v="NIT"/>
    <s v="890980095"/>
    <x v="57"/>
  </r>
  <r>
    <x v="1"/>
    <s v="RETE-ICA-OTRAS CIUDADES-SERVICIOS"/>
    <n v="410310123"/>
    <n v="21827"/>
    <x v="1410"/>
    <n v="4365310"/>
    <s v="0,500%"/>
    <s v="13-01-01-DT"/>
    <s v="41-04-00"/>
    <s v="410310123"/>
    <s v="2103323"/>
    <s v="Cédula de Ciudadanía"/>
    <s v="16186060"/>
    <s v="DEIBY MADRIGAL BARRERA"/>
    <s v="NIT"/>
    <s v="800095728"/>
    <x v="2"/>
  </r>
  <r>
    <x v="1"/>
    <s v="RETE-ICA-OTRAS CIUDADES-SERVICIOS"/>
    <n v="410309723"/>
    <n v="21098"/>
    <x v="331"/>
    <n v="2109810"/>
    <s v="1,000%"/>
    <s v="13-01-01-DT"/>
    <s v="41-04-00"/>
    <s v="410309723"/>
    <s v="2102923"/>
    <s v="Cédula de Ciudadanía"/>
    <s v="35600244"/>
    <s v="MARIA JORDAN RENTERIA"/>
    <s v="NIT"/>
    <s v="891680011"/>
    <x v="72"/>
  </r>
  <r>
    <x v="1"/>
    <s v="RETE-ICA-OTRAS CIUDADES-SERVICIOS"/>
    <n v="410512123"/>
    <n v="7170"/>
    <x v="1411"/>
    <n v="2390040"/>
    <s v="0,300%"/>
    <s v="13-01-01-DT"/>
    <s v="41-04-00"/>
    <s v="410512123"/>
    <s v="2105723"/>
    <s v="Cédula de Ciudadanía"/>
    <s v="49605480"/>
    <s v="IRLETH LOPEZ LAGO"/>
    <s v="NIT"/>
    <s v="892115007"/>
    <x v="79"/>
  </r>
  <r>
    <x v="1"/>
    <s v="RETE-ICA-OTRAS CIUDADES-SERVICIOS"/>
    <n v="410309423"/>
    <n v="41293"/>
    <x v="588"/>
    <n v="4129280"/>
    <s v="1,000%"/>
    <s v="13-01-01-DT"/>
    <s v="41-04-00"/>
    <s v="410309423"/>
    <s v="2102723"/>
    <s v="Cédula de Ciudadanía"/>
    <s v="1144038627"/>
    <s v="TRACEY MURILLO REBOLLEDO"/>
    <s v="NIT"/>
    <s v="890399045"/>
    <x v="69"/>
  </r>
  <r>
    <x v="1"/>
    <s v="RETE-ICA-OTRAS CIUDADES-SERVICIOS"/>
    <n v="410310223"/>
    <n v="16940"/>
    <x v="1134"/>
    <n v="2117440"/>
    <s v="0,800%"/>
    <s v="13-01-01-DT"/>
    <s v="41-04-00"/>
    <s v="410310223"/>
    <s v="2103423"/>
    <s v="Cédula de Ciudadanía"/>
    <s v="1077449752"/>
    <s v="LEICY TORRES MOYA"/>
    <s v="NIT"/>
    <s v="890980095"/>
    <x v="57"/>
  </r>
  <r>
    <x v="1"/>
    <s v="RETE-ICA-OTRAS CIUDADES-SERVICIOS"/>
    <n v="409283623"/>
    <n v="47058"/>
    <x v="1412"/>
    <n v="5882240"/>
    <s v="0,800%"/>
    <s v="13-01-01-DT"/>
    <s v="41-04-00"/>
    <s v="409283623"/>
    <s v="2101823"/>
    <s v="Cédula de Ciudadanía"/>
    <s v="24240068"/>
    <s v="ELSY MANOSALVA DE VILLAMIZAR"/>
    <s v="NIT"/>
    <s v="800102504"/>
    <x v="62"/>
  </r>
  <r>
    <x v="1"/>
    <s v="RETE-ICA-OTRAS CIUDADES-SERVICIOS"/>
    <n v="410310823"/>
    <n v="15495"/>
    <x v="1413"/>
    <n v="5165080"/>
    <s v="0,300%"/>
    <s v="13-01-01-DT"/>
    <s v="41-04-00"/>
    <s v="410310823"/>
    <s v="2104023"/>
    <s v="Cédula de Ciudadanía"/>
    <s v="22807534"/>
    <s v="MARIA HERNANDEZ LORDUY"/>
    <s v="NIT"/>
    <s v="890480184"/>
    <x v="52"/>
  </r>
  <r>
    <x v="1"/>
    <s v="RETE-ICA-OTRAS CIUDADES-SERVICIOS"/>
    <n v="410313423"/>
    <n v="20162"/>
    <x v="1414"/>
    <n v="2016240"/>
    <s v="1,000%"/>
    <s v="13-01-01-DT"/>
    <s v="41-04-00"/>
    <s v="410313423"/>
    <s v="2109223"/>
    <s v="Cédula de Ciudadanía"/>
    <s v="22868990"/>
    <s v="LORENA ARRIETA GARCIA"/>
    <s v="NIT"/>
    <s v="800104062"/>
    <x v="59"/>
  </r>
  <r>
    <x v="1"/>
    <s v="RETE-ICA-OTRAS CIUDADES-SERVICIOS"/>
    <n v="410511523"/>
    <n v="30391"/>
    <x v="1023"/>
    <n v="3798820"/>
    <s v="0,800%"/>
    <s v="13-01-01-DT"/>
    <s v="41-04-00"/>
    <s v="410511523"/>
    <s v="2104923"/>
    <s v="Cédula de Ciudadanía"/>
    <s v="1085286439"/>
    <s v="CARLOS BENAVIDES MORALES"/>
    <s v="NIT"/>
    <s v="891200916"/>
    <x v="50"/>
  </r>
  <r>
    <x v="1"/>
    <s v="RETE-ICA-OTRAS CIUDADES-SERVICIOS"/>
    <n v="410311023"/>
    <n v="13982"/>
    <x v="1415"/>
    <n v="4660680"/>
    <s v="0,300%"/>
    <s v="13-01-01-DT"/>
    <s v="41-04-00"/>
    <s v="410311023"/>
    <s v="2104323"/>
    <s v="Cédula de Ciudadanía"/>
    <s v="73239333"/>
    <s v="REINERO ASIS VILLALOBOS"/>
    <s v="NIT"/>
    <s v="890480184"/>
    <x v="52"/>
  </r>
  <r>
    <x v="1"/>
    <s v="RETE-ICA-OTRAS CIUDADES-SERVICIOS"/>
    <n v="410528023"/>
    <n v="12863"/>
    <x v="593"/>
    <n v="4287720"/>
    <s v="0,300%"/>
    <s v="13-01-01-DT"/>
    <s v="41-04-00"/>
    <s v="410528023"/>
    <s v="2089123"/>
    <s v="Cédula de Ciudadanía"/>
    <s v="1098741626"/>
    <s v="SILVIA VALERO BAYONA"/>
    <s v="NIT"/>
    <s v="890201222"/>
    <x v="31"/>
  </r>
  <r>
    <x v="1"/>
    <s v="RETE-ICA-OTRAS CIUDADES-SERVICIOS"/>
    <n v="410511423"/>
    <n v="18994"/>
    <x v="908"/>
    <n v="3798820"/>
    <s v="0,500%"/>
    <s v="13-01-01-DT"/>
    <s v="41-04-00"/>
    <s v="410511423"/>
    <s v="2104423"/>
    <s v="Cédula de Ciudadanía"/>
    <s v="30081864"/>
    <s v="DIANA CORREDOR CHAVES"/>
    <s v="NIT"/>
    <s v="892099324"/>
    <x v="61"/>
  </r>
  <r>
    <x v="1"/>
    <s v="RETE-ICA-OTRAS CIUDADES-SERVICIOS"/>
    <n v="410310323"/>
    <n v="2724"/>
    <x v="1416"/>
    <n v="544880"/>
    <s v="0,500%"/>
    <s v="13-01-01-DT"/>
    <s v="41-04-00"/>
    <s v="410310323"/>
    <s v="2103523"/>
    <s v="Cédula de Ciudadanía"/>
    <s v="52260291"/>
    <s v="SANDRA RODRIGUEZ BERRIO"/>
    <s v="NIT"/>
    <s v="800095728"/>
    <x v="2"/>
  </r>
  <r>
    <x v="1"/>
    <s v="RETE-ICA-OTRAS CIUDADES-SERVICIOS"/>
    <n v="410510923"/>
    <n v="5929"/>
    <x v="1417"/>
    <n v="988152"/>
    <s v="0,600%"/>
    <s v="13-01-01-DT"/>
    <s v="41-04-00"/>
    <s v="410510923"/>
    <s v="2102523"/>
    <s v="Cédula de Ciudadanía"/>
    <s v="1096249185"/>
    <s v="JOSE CIFUENTES VELEZ"/>
    <s v="NIT"/>
    <s v="890201900"/>
    <x v="77"/>
  </r>
  <r>
    <x v="1"/>
    <s v="RETE-ICA-OTRAS CIUDADES-SERVICIOS"/>
    <n v="410511023"/>
    <n v="37988"/>
    <x v="124"/>
    <n v="3798820"/>
    <s v="1,000%"/>
    <s v="13-01-01-DT"/>
    <s v="41-04-00"/>
    <s v="410511023"/>
    <s v="2103123"/>
    <s v="Cédula de Ciudadanía"/>
    <s v="49780639"/>
    <s v="ANA SOLANO JORDAN"/>
    <s v="NIT"/>
    <s v="890102018"/>
    <x v="58"/>
  </r>
  <r>
    <x v="1"/>
    <s v="RETE-ICA-OTRAS CIUDADES-SERVICIOS"/>
    <n v="410312123"/>
    <n v="12536"/>
    <x v="876"/>
    <n v="3581650"/>
    <s v="0,350%"/>
    <s v="13-01-01-DT"/>
    <s v="41-04-00"/>
    <s v="410312123"/>
    <s v="2106123"/>
    <s v="Cédula de Ciudadanía"/>
    <s v="52379039"/>
    <s v="PAULA RUIZ TRUJILLO"/>
    <s v="NIT"/>
    <s v="891180009"/>
    <x v="49"/>
  </r>
  <r>
    <x v="1"/>
    <s v="RETE-ICA-OTRAS CIUDADES-SERVICIOS"/>
    <n v="410312523"/>
    <n v="12863"/>
    <x v="593"/>
    <n v="4287720"/>
    <s v="0,300%"/>
    <s v="13-01-01-DT"/>
    <s v="41-04-00"/>
    <s v="410312523"/>
    <s v="2108023"/>
    <s v="Cédula de Ciudadanía"/>
    <s v="33272734"/>
    <s v="YANELIS POTE DE LAS SALAS"/>
    <s v="NIT"/>
    <s v="890480184"/>
    <x v="52"/>
  </r>
  <r>
    <x v="2"/>
    <s v="RETENCION DE OTROS IMPUESTOS DISTRITALES Y MUNICIPALES"/>
    <n v="410528023"/>
    <n v="1286"/>
    <x v="1418"/>
    <n v="12863"/>
    <s v="9,998%"/>
    <s v="13-01-01-DT"/>
    <s v="41-04-00"/>
    <s v="410528023"/>
    <s v="2089123"/>
    <s v="Cédula de Ciudadanía"/>
    <s v="1098741626"/>
    <s v="SILVIA VALERO BAYONA"/>
    <s v="NIT"/>
    <s v="890201222"/>
    <x v="31"/>
  </r>
  <r>
    <x v="16"/>
    <s v="PRO-UNIVERSIDAD DE LA AMAZONIA"/>
    <n v="410310123"/>
    <n v="73907"/>
    <x v="83"/>
    <n v="4927110"/>
    <s v="1,500%"/>
    <s v="13-01-01-DT"/>
    <s v="41-04-00"/>
    <s v="410310123"/>
    <s v="2103323"/>
    <s v="Cédula de Ciudadanía"/>
    <s v="16186060"/>
    <s v="DEIBY MADRIGAL BARRERA"/>
    <s v="NIT"/>
    <s v="800091594"/>
    <x v="27"/>
  </r>
  <r>
    <x v="16"/>
    <s v="PRO-UNIVERSIDAD DE LA AMAZONIA"/>
    <n v="410310323"/>
    <n v="9226"/>
    <x v="1419"/>
    <n v="615080"/>
    <s v="1,500%"/>
    <s v="13-01-01-DT"/>
    <s v="41-04-00"/>
    <s v="410310323"/>
    <s v="2103523"/>
    <s v="Cédula de Ciudadanía"/>
    <s v="52260291"/>
    <s v="SANDRA RODRIGUEZ BERRIO"/>
    <s v="NIT"/>
    <s v="800091594"/>
    <x v="27"/>
  </r>
  <r>
    <x v="33"/>
    <s v="RETEFUENTE - SERVICIOS EN GENERAL - PERSONAS DECLARANTES"/>
    <n v="413000423"/>
    <n v="181715576"/>
    <x v="1420"/>
    <n v="4542889409"/>
    <s v="4,000%"/>
    <s v="13-01-01-DT"/>
    <s v="41-04-00"/>
    <s v="413000423"/>
    <s v="2134623"/>
    <s v="NIT"/>
    <s v="800211401"/>
    <s v="OUTSOURCING SERVICIOS INFORMATICOS S.A.S BIC"/>
    <s v="NIT"/>
    <s v="800197268"/>
    <x v="25"/>
  </r>
  <r>
    <x v="29"/>
    <s v="RETEFUENTE - SERVICIO DE VIGILANCIA Y ASEO"/>
    <n v="412774923"/>
    <n v="16399"/>
    <x v="1421"/>
    <n v="819952"/>
    <s v="2,000%"/>
    <s v="13-01-01-DT"/>
    <s v="41-04-00"/>
    <s v="412774923"/>
    <s v="2138023"/>
    <s v="NIT"/>
    <s v="901346888"/>
    <s v="GRUPO GESTIÓN EMPRESARIAL COLOMBIA S.A.S"/>
    <s v="NIT"/>
    <s v="800197268"/>
    <x v="25"/>
  </r>
  <r>
    <x v="29"/>
    <s v="RETEFUENTE - SERVICIO DE VIGILANCIA Y ASEO"/>
    <n v="411867823"/>
    <n v="10792"/>
    <x v="1422"/>
    <n v="539624"/>
    <s v="2,000%"/>
    <s v="13-01-01-DT"/>
    <s v="41-04-00"/>
    <s v="411867823"/>
    <s v="2119623"/>
    <s v="NIT"/>
    <s v="900120053"/>
    <s v="SERVICIO INTEGRAL TALENTOS LTDA."/>
    <s v="NIT"/>
    <s v="800197268"/>
    <x v="25"/>
  </r>
  <r>
    <x v="29"/>
    <s v="RETEFUENTE - SERVICIO DE VIGILANCIA Y ASEO"/>
    <n v="412782623"/>
    <n v="22958"/>
    <x v="1423"/>
    <n v="1147907"/>
    <s v="2,000%"/>
    <s v="13-01-01-DT"/>
    <s v="41-04-00"/>
    <s v="412782623"/>
    <s v="2134523"/>
    <s v="NIT"/>
    <s v="860067479"/>
    <s v="SERVIASEO S A"/>
    <s v="NIT"/>
    <s v="800197268"/>
    <x v="25"/>
  </r>
  <r>
    <x v="29"/>
    <s v="RETEFUENTE - SERVICIO DE VIGILANCIA Y ASEO"/>
    <n v="411668023"/>
    <n v="4542"/>
    <x v="1424"/>
    <n v="227078"/>
    <s v="2,000%"/>
    <s v="13-01-01-DT"/>
    <s v="41-04-00"/>
    <s v="411668023"/>
    <s v="2119523"/>
    <s v="NIT"/>
    <s v="800041433"/>
    <s v="CLEANER S.A."/>
    <s v="NIT"/>
    <s v="800197268"/>
    <x v="25"/>
  </r>
  <r>
    <x v="27"/>
    <s v="RETEFUENTE - TRANSPORTE NACIONAL DE PASAJEROS - TERRESTRE"/>
    <n v="411601623"/>
    <n v="85800"/>
    <x v="1425"/>
    <n v="8580000"/>
    <s v="1,000%"/>
    <s v="13-01-01-DT"/>
    <s v="41-04-00"/>
    <s v="411601623"/>
    <s v="2126223"/>
    <s v="NIT"/>
    <s v="900664206"/>
    <s v="GRUPO EMPRESARIAL SHALOM GES S.A.S."/>
    <s v="NIT"/>
    <s v="800197268"/>
    <x v="25"/>
  </r>
  <r>
    <x v="20"/>
    <s v="RETEFUENTE - COMPRAS Y OTROS INGRESOS TRIBUTARIOS EN GENERAL"/>
    <n v="411601623"/>
    <n v="141360843"/>
    <x v="1426"/>
    <n v="5654433736"/>
    <s v="2,500%"/>
    <s v="13-01-01-DT"/>
    <s v="41-04-00"/>
    <s v="411601623"/>
    <s v="2126223"/>
    <s v="NIT"/>
    <s v="900664206"/>
    <s v="GRUPO EMPRESARIAL SHALOM GES S.A.S."/>
    <s v="NIT"/>
    <s v="800197268"/>
    <x v="25"/>
  </r>
  <r>
    <x v="22"/>
    <s v="RETEFUENTE - RENTAS DE TRABAJO"/>
    <n v="412198223"/>
    <n v="230696"/>
    <x v="1427"/>
    <n v="5243084"/>
    <s v="4,400%"/>
    <s v="13-01-01-DT"/>
    <s v="41-04-00"/>
    <s v="412198223"/>
    <s v="2124723"/>
    <s v="Cédula de Ciudadanía"/>
    <s v="1087187597"/>
    <s v="MARIA CAICEDO CORTES"/>
    <s v="NIT"/>
    <s v="800197268"/>
    <x v="25"/>
  </r>
  <r>
    <x v="22"/>
    <s v="RETEFUENTE - RENTAS DE TRABAJO"/>
    <n v="411981723"/>
    <n v="13112"/>
    <x v="292"/>
    <n v="4097355"/>
    <s v="0,320%"/>
    <s v="13-01-01-DT"/>
    <s v="41-04-00"/>
    <s v="411981723"/>
    <s v="2120223"/>
    <s v="Cédula de Ciudadanía"/>
    <s v="1085290686"/>
    <s v="ANDREA SOLARTE ORBES"/>
    <s v="NIT"/>
    <s v="800197268"/>
    <x v="25"/>
  </r>
  <r>
    <x v="22"/>
    <s v="RETEFUENTE - RENTAS DE TRABAJO"/>
    <n v="412176923"/>
    <n v="171622"/>
    <x v="1428"/>
    <n v="4931679"/>
    <s v="3,480%"/>
    <s v="13-01-01-DT"/>
    <s v="41-04-00"/>
    <s v="412176923"/>
    <s v="2107923"/>
    <s v="Cédula de Ciudadanía"/>
    <s v="12964375"/>
    <s v="ALBERTO CUARAN CHACON"/>
    <s v="NIT"/>
    <s v="800197268"/>
    <x v="25"/>
  </r>
  <r>
    <x v="22"/>
    <s v="RETEFUENTE - RENTAS DE TRABAJO"/>
    <n v="411981823"/>
    <n v="195831"/>
    <x v="1429"/>
    <n v="5060243"/>
    <s v="3,870%"/>
    <s v="13-01-01-DT"/>
    <s v="41-04-00"/>
    <s v="411981823"/>
    <s v="2120323"/>
    <s v="Cédula de Ciudadanía"/>
    <s v="1219713068"/>
    <s v="GUSTAVO AFRICANO DUARTE"/>
    <s v="NIT"/>
    <s v="800197268"/>
    <x v="25"/>
  </r>
  <r>
    <x v="22"/>
    <s v="RETEFUENTE - RENTAS DE TRABAJO"/>
    <n v="412177823"/>
    <n v="194506"/>
    <x v="1430"/>
    <n v="5052105"/>
    <s v="3,850%"/>
    <s v="13-01-01-DT"/>
    <s v="41-04-00"/>
    <s v="412177823"/>
    <s v="2121523"/>
    <s v="Cédula de Ciudadanía"/>
    <s v="91046770"/>
    <s v="JECSON RUEDA PEREIRA"/>
    <s v="NIT"/>
    <s v="800197268"/>
    <x v="25"/>
  </r>
  <r>
    <x v="22"/>
    <s v="RETEFUENTE - RENTAS DE TRABAJO"/>
    <n v="411982323"/>
    <n v="94630"/>
    <x v="1431"/>
    <n v="4527752"/>
    <s v="2,090%"/>
    <s v="13-01-01-DT"/>
    <s v="41-04-00"/>
    <s v="411982323"/>
    <s v="2121323"/>
    <s v="Cédula de Ciudadanía"/>
    <s v="1127388507"/>
    <s v="ELSA RODRIGUEZ BLANCO"/>
    <s v="NIT"/>
    <s v="800197268"/>
    <x v="25"/>
  </r>
  <r>
    <x v="22"/>
    <s v="RETEFUENTE - RENTAS DE TRABAJO"/>
    <n v="412177123"/>
    <n v="167461"/>
    <x v="161"/>
    <n v="4910873"/>
    <s v="3,410%"/>
    <s v="13-01-01-DT"/>
    <s v="41-04-00"/>
    <s v="412177123"/>
    <s v="2120423"/>
    <s v="Cédula de Ciudadanía"/>
    <s v="1032367773"/>
    <s v="YOLANDA MILLAN PARRA"/>
    <s v="NIT"/>
    <s v="800197268"/>
    <x v="25"/>
  </r>
  <r>
    <x v="22"/>
    <s v="RETEFUENTE - RENTAS DE TRABAJO"/>
    <n v="412178123"/>
    <n v="167461"/>
    <x v="161"/>
    <n v="4910873"/>
    <s v="3,410%"/>
    <s v="13-01-01-DT"/>
    <s v="41-04-00"/>
    <s v="412178123"/>
    <s v="2122223"/>
    <s v="Cédula de Ciudadanía"/>
    <s v="1026257638"/>
    <s v="YENNY BELTRAN GUEVARA"/>
    <s v="NIT"/>
    <s v="800197268"/>
    <x v="25"/>
  </r>
  <r>
    <x v="22"/>
    <s v="RETEFUENTE - RENTAS DE TRABAJO"/>
    <n v="412176623"/>
    <n v="562902"/>
    <x v="1432"/>
    <n v="6856300"/>
    <s v="8,210%"/>
    <s v="13-01-01-DT"/>
    <s v="41-04-00"/>
    <s v="412176623"/>
    <s v="2106323"/>
    <s v="Cédula de Ciudadanía"/>
    <s v="14606687"/>
    <s v="RODRIGO CASTILLO RODALLEGA"/>
    <s v="NIT"/>
    <s v="800197268"/>
    <x v="25"/>
  </r>
  <r>
    <x v="22"/>
    <s v="RETEFUENTE - RENTAS DE TRABAJO"/>
    <n v="412198623"/>
    <n v="696789"/>
    <x v="1433"/>
    <n v="7334620"/>
    <s v="9,500%"/>
    <s v="13-01-01-DT"/>
    <s v="41-04-00"/>
    <s v="412198623"/>
    <s v="2125823"/>
    <s v="Cédula de Ciudadanía"/>
    <s v="51890449"/>
    <s v="DERLY ALDANA QUICENO"/>
    <s v="NIT"/>
    <s v="800197268"/>
    <x v="25"/>
  </r>
  <r>
    <x v="22"/>
    <s v="RETEFUENTE - RENTAS DE TRABAJO"/>
    <n v="412179923"/>
    <n v="617053"/>
    <x v="1434"/>
    <n v="7052033"/>
    <s v="8,750%"/>
    <s v="13-01-01-DT"/>
    <s v="41-04-00"/>
    <s v="412179923"/>
    <s v="2123923"/>
    <s v="Cédula de Ciudadanía"/>
    <s v="1023022111"/>
    <s v="DANIELA ROJAS GARNICA"/>
    <s v="NIT"/>
    <s v="800197268"/>
    <x v="25"/>
  </r>
  <r>
    <x v="22"/>
    <s v="RETEFUENTE - RENTAS DE TRABAJO"/>
    <n v="412178323"/>
    <n v="133978"/>
    <x v="1435"/>
    <n v="4734210"/>
    <s v="2,830%"/>
    <s v="13-01-01-DT"/>
    <s v="41-04-00"/>
    <s v="412178323"/>
    <s v="2122423"/>
    <s v="Cédula de Ciudadanía"/>
    <s v="29230971"/>
    <s v="DIANA LANDAZURI CAICEDO"/>
    <s v="NIT"/>
    <s v="800197268"/>
    <x v="25"/>
  </r>
  <r>
    <x v="22"/>
    <s v="RETEFUENTE - RENTAS DE TRABAJO"/>
    <n v="412179723"/>
    <n v="171078"/>
    <x v="1371"/>
    <n v="4930215"/>
    <s v="3,470%"/>
    <s v="13-01-01-DT"/>
    <s v="41-04-00"/>
    <s v="412179723"/>
    <s v="2123623"/>
    <s v="Cédula de Ciudadanía"/>
    <s v="52429160"/>
    <s v="SANDRA RODRIGUEZ DIAZ"/>
    <s v="NIT"/>
    <s v="800197268"/>
    <x v="25"/>
  </r>
  <r>
    <x v="22"/>
    <s v="RETEFUENTE - RENTAS DE TRABAJO"/>
    <n v="411981923"/>
    <n v="297804"/>
    <x v="1436"/>
    <n v="5597828"/>
    <s v="5,320%"/>
    <s v="13-01-01-DT"/>
    <s v="41-04-00"/>
    <s v="411981923"/>
    <s v="2120623"/>
    <s v="Cédula de Ciudadanía"/>
    <s v="1013556042"/>
    <s v="ANAIS PALACIO QUEJADA"/>
    <s v="NIT"/>
    <s v="800197268"/>
    <x v="25"/>
  </r>
  <r>
    <x v="22"/>
    <s v="RETEFUENTE - RENTAS DE TRABAJO"/>
    <n v="411981523"/>
    <n v="84058"/>
    <x v="1437"/>
    <n v="4471170"/>
    <s v="1,880%"/>
    <s v="13-01-01-DT"/>
    <s v="41-04-00"/>
    <s v="411981523"/>
    <s v="2120123"/>
    <s v="Cédula de Ciudadanía"/>
    <s v="1015995439"/>
    <s v="DIEGO FRANCO LIZARAZO"/>
    <s v="NIT"/>
    <s v="800197268"/>
    <x v="25"/>
  </r>
  <r>
    <x v="31"/>
    <s v="RETE IVA - SERVICIOS GRAVADOS - RÉGIMEN COMÚN - HONORARIOS"/>
    <n v="412198823"/>
    <n v="76737"/>
    <x v="1438"/>
    <n v="511582.18"/>
    <s v="15,000%"/>
    <s v="13-01-01-DT"/>
    <s v="41-04-00"/>
    <s v="412198823"/>
    <s v="2133923"/>
    <s v="Cédula de Ciudadanía"/>
    <s v="40402211"/>
    <s v="BETTY MONZON CIFUENTES"/>
    <s v="NIT"/>
    <s v="800197268"/>
    <x v="25"/>
  </r>
  <r>
    <x v="30"/>
    <s v="RETE IVA - SERVICIOS GRAVADOS - RÉGIMEN COMÚN - SERVICIOS"/>
    <n v="412774923"/>
    <n v="23369"/>
    <x v="1439"/>
    <n v="155790.85"/>
    <s v="15,000%"/>
    <s v="13-01-01-DT"/>
    <s v="41-04-00"/>
    <s v="412774923"/>
    <s v="2138023"/>
    <s v="NIT"/>
    <s v="901346888"/>
    <s v="GRUPO GESTIÓN EMPRESARIAL COLOMBIA S.A.S"/>
    <s v="NIT"/>
    <s v="800197268"/>
    <x v="25"/>
  </r>
  <r>
    <x v="30"/>
    <s v="RETE IVA - SERVICIOS GRAVADOS - RÉGIMEN COMÚN - SERVICIOS"/>
    <n v="412782623"/>
    <n v="32715"/>
    <x v="889"/>
    <n v="218102.23"/>
    <s v="15,000%"/>
    <s v="13-01-01-DT"/>
    <s v="41-04-00"/>
    <s v="412782623"/>
    <s v="2134523"/>
    <s v="NIT"/>
    <s v="860067479"/>
    <s v="SERVIASEO S A"/>
    <s v="NIT"/>
    <s v="800197268"/>
    <x v="25"/>
  </r>
  <r>
    <x v="30"/>
    <s v="RETE IVA - SERVICIOS GRAVADOS - RÉGIMEN COMÚN - SERVICIOS"/>
    <n v="411668023"/>
    <n v="6472"/>
    <x v="1440"/>
    <n v="43145"/>
    <s v="15,000%"/>
    <s v="13-01-01-DT"/>
    <s v="41-04-00"/>
    <s v="411668023"/>
    <s v="2119523"/>
    <s v="NIT"/>
    <s v="800041433"/>
    <s v="CLEANER S.A."/>
    <s v="NIT"/>
    <s v="800197268"/>
    <x v="25"/>
  </r>
  <r>
    <x v="30"/>
    <s v="RETE IVA - SERVICIOS GRAVADOS - RÉGIMEN COMÚN - SERVICIOS"/>
    <n v="411601623"/>
    <n v="103206041"/>
    <x v="1441"/>
    <n v="688040275"/>
    <s v="15,000%"/>
    <s v="13-01-01-DT"/>
    <s v="41-04-00"/>
    <s v="411601623"/>
    <s v="2126223"/>
    <s v="NIT"/>
    <s v="900664206"/>
    <s v="GRUPO EMPRESARIAL SHALOM GES S.A.S."/>
    <s v="NIT"/>
    <s v="800197268"/>
    <x v="25"/>
  </r>
  <r>
    <x v="30"/>
    <s v="RETE IVA - SERVICIOS GRAVADOS - RÉGIMEN COMÚN - SERVICIOS"/>
    <n v="411867823"/>
    <n v="15379"/>
    <x v="1442"/>
    <n v="102529"/>
    <s v="15,000%"/>
    <s v="13-01-01-DT"/>
    <s v="41-04-00"/>
    <s v="411867823"/>
    <s v="2119623"/>
    <s v="NIT"/>
    <s v="900120053"/>
    <s v="SERVICIO INTEGRAL TALENTOS LTDA."/>
    <s v="NIT"/>
    <s v="800197268"/>
    <x v="25"/>
  </r>
  <r>
    <x v="32"/>
    <s v="RETEIVA COMPRA DE BIENES GRAVADOS - RÉGIMEN COMÚN"/>
    <n v="412176223"/>
    <n v="144292"/>
    <x v="1443"/>
    <n v="961946"/>
    <s v="15,000%"/>
    <s v="13-01-01-DT"/>
    <s v="41-04-00"/>
    <s v="412176223"/>
    <s v="2041323"/>
    <s v="Cédula de Ciudadanía"/>
    <s v="40402211"/>
    <s v="BETTY MONZON CIFUENTES"/>
    <s v="NIT"/>
    <s v="800197268"/>
    <x v="25"/>
  </r>
  <r>
    <x v="39"/>
    <s v="RETENCION ICA INDUSTRIAL DEMÁS ACTIVIDADES INDUSTRIALES"/>
    <n v="411601623"/>
    <n v="23444876"/>
    <x v="1444"/>
    <n v="5663013600"/>
    <s v="0,414%"/>
    <s v="13-01-01-DT"/>
    <s v="41-04-00"/>
    <s v="411601623"/>
    <s v="2126223"/>
    <s v="NIT"/>
    <s v="900664206"/>
    <s v="GRUPO EMPRESARIAL SHALOM GES S.A.S."/>
    <s v="NIT"/>
    <s v="899999061"/>
    <x v="71"/>
  </r>
  <r>
    <x v="28"/>
    <s v="RETENCION ICA COMERCIAL SERVICIOS TRANSPORTE PUBLICACIÓN DE REVISTAS, LIBROS Y PERIÓDICOS RADIODIFUSIÓN Y PROGRAMACIÓN DE TELEVISIÓN"/>
    <n v="411633823"/>
    <n v="114424"/>
    <x v="1445"/>
    <n v="27638625"/>
    <s v="0,414%"/>
    <s v="13-01-01-DT"/>
    <s v="41-04-00"/>
    <s v="411633823"/>
    <s v="2125323"/>
    <s v="NIT"/>
    <s v="811036515"/>
    <s v="ASOCIACION DE TRANSPORTADORES ESPECIALES"/>
    <s v="NIT"/>
    <s v="899999061"/>
    <x v="71"/>
  </r>
  <r>
    <x v="24"/>
    <s v="RETENCION ICA COMERCIAL SERVICIOS DEMÁS ACTIVIDADES DE SERVICIOS"/>
    <n v="412198623"/>
    <n v="68902"/>
    <x v="1016"/>
    <n v="8995070"/>
    <s v="0,766%"/>
    <s v="13-01-01-DT"/>
    <s v="41-04-00"/>
    <s v="412198623"/>
    <s v="2125823"/>
    <s v="Cédula de Ciudadanía"/>
    <s v="51890449"/>
    <s v="DERLY ALDANA QUICENO"/>
    <s v="NIT"/>
    <s v="899999061"/>
    <x v="71"/>
  </r>
  <r>
    <x v="24"/>
    <s v="RETENCION ICA COMERCIAL SERVICIOS DEMÁS ACTIVIDADES DE SERVICIOS"/>
    <n v="412176723"/>
    <n v="25280"/>
    <x v="1446"/>
    <n v="3300300"/>
    <s v="0,766%"/>
    <s v="13-01-01-DT"/>
    <s v="41-04-00"/>
    <s v="412176723"/>
    <s v="2107323"/>
    <s v="Cédula de Ciudadanía"/>
    <s v="1110560650"/>
    <s v="LAURA SANCHEZ GIRALDO"/>
    <s v="NIT"/>
    <s v="899999061"/>
    <x v="71"/>
  </r>
  <r>
    <x v="24"/>
    <s v="RETENCION ICA COMERCIAL SERVICIOS DEMÁS ACTIVIDADES DE SERVICIOS"/>
    <n v="412179123"/>
    <n v="36065"/>
    <x v="1447"/>
    <n v="4708160"/>
    <s v="0,766%"/>
    <s v="13-01-01-DT"/>
    <s v="41-04-00"/>
    <s v="412179123"/>
    <s v="2123123"/>
    <s v="Cédula de Ciudadanía"/>
    <s v="1010208716"/>
    <s v="NATALIA VARGAS ZAMORA"/>
    <s v="NIT"/>
    <s v="899999061"/>
    <x v="71"/>
  </r>
  <r>
    <x v="24"/>
    <s v="RETENCION ICA COMERCIAL SERVICIOS DEMÁS ACTIVIDADES DE SERVICIOS"/>
    <n v="412198723"/>
    <n v="28324"/>
    <x v="1448"/>
    <n v="2932040"/>
    <s v="0,966%"/>
    <s v="13-01-01-DT"/>
    <s v="41-04-00"/>
    <s v="412198723"/>
    <s v="2126123"/>
    <s v="Cédula de Ciudadanía"/>
    <s v="80773242"/>
    <s v="ANDRES CUBILLOS GONZALEZ"/>
    <s v="NIT"/>
    <s v="899999061"/>
    <x v="71"/>
  </r>
  <r>
    <x v="24"/>
    <s v="RETENCION ICA COMERCIAL SERVICIOS DEMÁS ACTIVIDADES DE SERVICIOS"/>
    <n v="412179323"/>
    <n v="56041"/>
    <x v="573"/>
    <n v="5801330"/>
    <s v="0,966%"/>
    <s v="13-01-01-DT"/>
    <s v="41-04-00"/>
    <s v="412179323"/>
    <s v="2123323"/>
    <s v="Cédula de Ciudadanía"/>
    <s v="53140608"/>
    <s v="CLAUDIA TRUJILLO CAMPO"/>
    <s v="NIT"/>
    <s v="899999061"/>
    <x v="71"/>
  </r>
  <r>
    <x v="24"/>
    <s v="RETENCION ICA COMERCIAL SERVICIOS DEMÁS ACTIVIDADES DE SERVICIOS"/>
    <n v="413000423"/>
    <n v="43884312"/>
    <x v="1449"/>
    <n v="4542889409"/>
    <s v="0,966%"/>
    <s v="13-01-01-DT"/>
    <s v="41-04-00"/>
    <s v="413000423"/>
    <s v="2134623"/>
    <s v="NIT"/>
    <s v="800211401"/>
    <s v="OUTSOURCING SERVICIOS INFORMATICOS S.A.S BIC"/>
    <s v="NIT"/>
    <s v="899999061"/>
    <x v="71"/>
  </r>
  <r>
    <x v="24"/>
    <s v="RETENCION ICA COMERCIAL SERVICIOS DEMÁS ACTIVIDADES DE SERVICIOS"/>
    <n v="412177123"/>
    <n v="63252"/>
    <x v="298"/>
    <n v="6547830"/>
    <s v="0,966%"/>
    <s v="13-01-01-DT"/>
    <s v="41-04-00"/>
    <s v="412177123"/>
    <s v="2120423"/>
    <s v="Cédula de Ciudadanía"/>
    <s v="1032367773"/>
    <s v="YOLANDA MILLAN PARRA"/>
    <s v="NIT"/>
    <s v="899999061"/>
    <x v="71"/>
  </r>
  <r>
    <x v="24"/>
    <s v="RETENCION ICA COMERCIAL SERVICIOS DEMÁS ACTIVIDADES DE SERVICIOS"/>
    <n v="412179923"/>
    <n v="50156"/>
    <x v="303"/>
    <n v="6547830"/>
    <s v="0,766%"/>
    <s v="13-01-01-DT"/>
    <s v="41-04-00"/>
    <s v="412179923"/>
    <s v="2123923"/>
    <s v="Cédula de Ciudadanía"/>
    <s v="1023022111"/>
    <s v="DANIELA ROJAS GARNICA"/>
    <s v="NIT"/>
    <s v="899999061"/>
    <x v="71"/>
  </r>
  <r>
    <x v="24"/>
    <s v="RETENCION ICA COMERCIAL SERVICIOS DEMÁS ACTIVIDADES DE SERVICIOS"/>
    <n v="411981523"/>
    <n v="63252"/>
    <x v="298"/>
    <n v="6547830"/>
    <s v="0,966%"/>
    <s v="13-01-01-DT"/>
    <s v="41-04-00"/>
    <s v="411981523"/>
    <s v="2120123"/>
    <s v="Cédula de Ciudadanía"/>
    <s v="1015995439"/>
    <s v="DIEGO FRANCO LIZARAZO"/>
    <s v="NIT"/>
    <s v="899999061"/>
    <x v="71"/>
  </r>
  <r>
    <x v="24"/>
    <s v="RETENCION ICA COMERCIAL SERVICIOS DEMÁS ACTIVIDADES DE SERVICIOS"/>
    <n v="412176623"/>
    <n v="78980"/>
    <x v="1450"/>
    <n v="10310770"/>
    <s v="0,766%"/>
    <s v="13-01-01-DT"/>
    <s v="41-04-00"/>
    <s v="412176623"/>
    <s v="2106323"/>
    <s v="Cédula de Ciudadanía"/>
    <s v="14606687"/>
    <s v="RODRIGO CASTILLO RODALLEGA"/>
    <s v="NIT"/>
    <s v="899999061"/>
    <x v="71"/>
  </r>
  <r>
    <x v="24"/>
    <s v="RETENCION ICA COMERCIAL SERVICIOS DEMÁS ACTIVIDADES DE SERVICIOS"/>
    <n v="412178123"/>
    <n v="50156"/>
    <x v="303"/>
    <n v="6547830"/>
    <s v="0,766%"/>
    <s v="13-01-01-DT"/>
    <s v="41-04-00"/>
    <s v="412178123"/>
    <s v="2122223"/>
    <s v="Cédula de Ciudadanía"/>
    <s v="1026257638"/>
    <s v="YENNY BELTRAN GUEVARA"/>
    <s v="NIT"/>
    <s v="899999061"/>
    <x v="71"/>
  </r>
  <r>
    <x v="24"/>
    <s v="RETENCION ICA COMERCIAL SERVICIOS DEMÁS ACTIVIDADES DE SERVICIOS"/>
    <n v="412178823"/>
    <n v="44438"/>
    <x v="447"/>
    <n v="5801330"/>
    <s v="0,766%"/>
    <s v="13-01-01-DT"/>
    <s v="41-04-00"/>
    <s v="412178823"/>
    <s v="2122823"/>
    <s v="Cédula de Ciudadanía"/>
    <s v="13569425"/>
    <s v="FRANCISCO TRIANA CASTILLO"/>
    <s v="NIT"/>
    <s v="899999061"/>
    <x v="71"/>
  </r>
  <r>
    <x v="24"/>
    <s v="RETENCION ICA COMERCIAL SERVICIOS DEMÁS ACTIVIDADES DE SERVICIOS"/>
    <n v="412177423"/>
    <n v="32844"/>
    <x v="893"/>
    <n v="4287720"/>
    <s v="0,766%"/>
    <s v="13-01-01-DT"/>
    <s v="41-04-00"/>
    <s v="412177423"/>
    <s v="2120923"/>
    <s v="Cédula de Ciudadanía"/>
    <s v="1030672722"/>
    <s v="DIANA PIÑA ROBLEDO"/>
    <s v="NIT"/>
    <s v="899999061"/>
    <x v="71"/>
  </r>
  <r>
    <x v="24"/>
    <s v="RETENCION ICA COMERCIAL SERVICIOS DEMÁS ACTIVIDADES DE SERVICIOS"/>
    <n v="411981923"/>
    <n v="44438"/>
    <x v="447"/>
    <n v="5801330"/>
    <s v="0,766%"/>
    <s v="13-01-01-DT"/>
    <s v="41-04-00"/>
    <s v="411981923"/>
    <s v="2120623"/>
    <s v="Cédula de Ciudadanía"/>
    <s v="1013556042"/>
    <s v="ANAIS PALACIO QUEJADA"/>
    <s v="NIT"/>
    <s v="899999061"/>
    <x v="71"/>
  </r>
  <r>
    <x v="24"/>
    <s v="RETENCION ICA COMERCIAL SERVICIOS DEMÁS ACTIVIDADES DE SERVICIOS"/>
    <n v="411981823"/>
    <n v="50156"/>
    <x v="303"/>
    <n v="6547830"/>
    <s v="0,766%"/>
    <s v="13-01-01-DT"/>
    <s v="41-04-00"/>
    <s v="411981823"/>
    <s v="2120323"/>
    <s v="Cédula de Ciudadanía"/>
    <s v="1219713068"/>
    <s v="GUSTAVO AFRICANO DUARTE"/>
    <s v="NIT"/>
    <s v="899999061"/>
    <x v="71"/>
  </r>
  <r>
    <x v="24"/>
    <s v="RETENCION ICA COMERCIAL SERVICIOS DEMÁS ACTIVIDADES DE SERVICIOS"/>
    <n v="412198823"/>
    <n v="18229"/>
    <x v="1451"/>
    <n v="2379738"/>
    <s v="0,766%"/>
    <s v="13-01-01-DT"/>
    <s v="41-04-00"/>
    <s v="412198823"/>
    <s v="2133923"/>
    <s v="Cédula de Ciudadanía"/>
    <s v="40402211"/>
    <s v="BETTY MONZON CIFUENTES"/>
    <s v="NIT"/>
    <s v="899999061"/>
    <x v="71"/>
  </r>
  <r>
    <x v="24"/>
    <s v="RETENCION ICA COMERCIAL SERVICIOS DEMÁS ACTIVIDADES DE SERVICIOS"/>
    <n v="411981723"/>
    <n v="52774"/>
    <x v="1452"/>
    <n v="5463140"/>
    <s v="0,966%"/>
    <s v="13-01-01-DT"/>
    <s v="41-04-00"/>
    <s v="411981723"/>
    <s v="2120223"/>
    <s v="Cédula de Ciudadanía"/>
    <s v="1085290686"/>
    <s v="ANDREA SOLARTE ORBES"/>
    <s v="NIT"/>
    <s v="899999061"/>
    <x v="71"/>
  </r>
  <r>
    <x v="24"/>
    <s v="RETENCION ICA COMERCIAL SERVICIOS DEMÁS ACTIVIDADES DE SERVICIOS"/>
    <n v="412179723"/>
    <n v="50354"/>
    <x v="1453"/>
    <n v="6573620"/>
    <s v="0,766%"/>
    <s v="13-01-01-DT"/>
    <s v="41-04-00"/>
    <s v="412179723"/>
    <s v="2123623"/>
    <s v="Cédula de Ciudadanía"/>
    <s v="52429160"/>
    <s v="SANDRA RODRIGUEZ DIAZ"/>
    <s v="NIT"/>
    <s v="899999061"/>
    <x v="71"/>
  </r>
  <r>
    <x v="24"/>
    <s v="RETENCION ICA COMERCIAL SERVICIOS DEMÁS ACTIVIDADES DE SERVICIOS"/>
    <n v="412198523"/>
    <n v="3596"/>
    <x v="1454"/>
    <n v="372248"/>
    <s v="0,966%"/>
    <s v="13-01-01-DT"/>
    <s v="41-04-00"/>
    <s v="412198523"/>
    <s v="2125023"/>
    <s v="Cédula de Ciudadanía"/>
    <s v="1016034283"/>
    <s v="CRISTIAN RUBIO MOYA"/>
    <s v="NIT"/>
    <s v="899999061"/>
    <x v="71"/>
  </r>
  <r>
    <x v="24"/>
    <s v="RETENCION ICA COMERCIAL SERVICIOS DEMÁS ACTIVIDADES DE SERVICIOS"/>
    <n v="412179523"/>
    <n v="31890"/>
    <x v="1455"/>
    <n v="4163176"/>
    <s v="0,766%"/>
    <s v="13-01-01-DT"/>
    <s v="41-04-00"/>
    <s v="412179523"/>
    <s v="2123523"/>
    <s v="Cédula de Ciudadanía"/>
    <s v="1065627990"/>
    <s v="CELSO CASTRO ROMERO"/>
    <s v="NIT"/>
    <s v="899999061"/>
    <x v="71"/>
  </r>
  <r>
    <x v="24"/>
    <s v="RETENCION ICA COMERCIAL SERVICIOS DEMÁS ACTIVIDADES DE SERVICIOS"/>
    <n v="412176523"/>
    <n v="12018"/>
    <x v="1456"/>
    <n v="1568968"/>
    <s v="0,766%"/>
    <s v="13-01-01-DT"/>
    <s v="41-04-00"/>
    <s v="412176523"/>
    <s v="2105223"/>
    <s v="Cédula de Ciudadanía"/>
    <s v="1083886518"/>
    <s v="STEFFANY SALAMANCA GUZMAN"/>
    <s v="NIT"/>
    <s v="899999061"/>
    <x v="71"/>
  </r>
  <r>
    <x v="1"/>
    <s v="RETE-ICA-OTRAS CIUDADES-SERVICIOS"/>
    <n v="412179423"/>
    <n v="35356"/>
    <x v="1135"/>
    <n v="4419480"/>
    <s v="0,800%"/>
    <s v="13-01-01-DT"/>
    <s v="41-04-00"/>
    <s v="412179423"/>
    <s v="2123423"/>
    <s v="Cédula de Ciudadanía"/>
    <s v="1018437913"/>
    <s v="JULIETH MENDOZA MACHADO"/>
    <s v="NIT"/>
    <s v="890980095"/>
    <x v="57"/>
  </r>
  <r>
    <x v="1"/>
    <s v="RETE-ICA-OTRAS CIUDADES-SERVICIOS"/>
    <n v="412176423"/>
    <n v="3444"/>
    <x v="1457"/>
    <n v="1722224"/>
    <s v="0,200%"/>
    <s v="13-01-01-DT"/>
    <s v="41-04-00"/>
    <s v="412176423"/>
    <s v="2102423"/>
    <s v="Cédula de Ciudadanía"/>
    <s v="75038072"/>
    <s v="Luis Vanegas Castillo"/>
    <s v="NIT"/>
    <s v="891480030"/>
    <x v="60"/>
  </r>
  <r>
    <x v="1"/>
    <s v="RETE-ICA-OTRAS CIUDADES-SERVICIOS"/>
    <n v="412210823"/>
    <n v="8575"/>
    <x v="325"/>
    <n v="4287720"/>
    <s v="0,200%"/>
    <s v="13-01-01-DT"/>
    <s v="41-04-00"/>
    <s v="412210823"/>
    <s v="2120023"/>
    <s v="Cédula de Ciudadanía"/>
    <s v="76263519"/>
    <s v="JESUS CORREA OBANDO"/>
    <s v="NIT"/>
    <s v="891580006"/>
    <x v="70"/>
  </r>
  <r>
    <x v="1"/>
    <s v="RETE-ICA-OTRAS CIUDADES-SERVICIOS"/>
    <n v="412176923"/>
    <n v="20646"/>
    <x v="1458"/>
    <n v="4129280"/>
    <s v="0,500%"/>
    <s v="13-01-01-DT"/>
    <s v="41-04-00"/>
    <s v="412176923"/>
    <s v="2107923"/>
    <s v="Cédula de Ciudadanía"/>
    <s v="12964375"/>
    <s v="ALBERTO CUARAN CHACON"/>
    <s v="NIT"/>
    <s v="891280000"/>
    <x v="66"/>
  </r>
  <r>
    <x v="1"/>
    <s v="RETE-ICA-OTRAS CIUDADES-SERVICIOS"/>
    <n v="412178023"/>
    <n v="23900"/>
    <x v="1459"/>
    <n v="2390040"/>
    <s v="1,000%"/>
    <s v="13-01-01-DT"/>
    <s v="41-04-00"/>
    <s v="412178023"/>
    <s v="2122123"/>
    <s v="Cédula de Ciudadanía"/>
    <s v="1102803517"/>
    <s v="KAREN CONTRERAS CENTANARO"/>
    <s v="NIT"/>
    <s v="800104062"/>
    <x v="59"/>
  </r>
  <r>
    <x v="1"/>
    <s v="RETE-ICA-OTRAS CIUDADES-SERVICIOS"/>
    <n v="411668023"/>
    <n v="2271"/>
    <x v="1460"/>
    <n v="227078"/>
    <s v="1,000%"/>
    <s v="13-01-01-DT"/>
    <s v="41-04-00"/>
    <s v="411668023"/>
    <s v="2119523"/>
    <s v="NIT"/>
    <s v="800041433"/>
    <s v="CLEANER S.A."/>
    <s v="NIT"/>
    <s v="892099105"/>
    <x v="63"/>
  </r>
  <r>
    <x v="1"/>
    <s v="RETE-ICA-OTRAS CIUDADES-SERVICIOS"/>
    <n v="411982323"/>
    <n v="31826"/>
    <x v="1461"/>
    <n v="3978240"/>
    <s v="0,800%"/>
    <s v="13-01-01-DT"/>
    <s v="41-04-00"/>
    <s v="411982323"/>
    <s v="2121323"/>
    <s v="Cédula de Ciudadanía"/>
    <s v="1127388507"/>
    <s v="ELSA RODRIGUEZ BLANCO"/>
    <s v="NIT"/>
    <s v="892099305"/>
    <x v="65"/>
  </r>
  <r>
    <x v="1"/>
    <s v="RETE-ICA-OTRAS CIUDADES-SERVICIOS"/>
    <n v="412177823"/>
    <n v="12246"/>
    <x v="1462"/>
    <n v="4082100"/>
    <s v="0,300%"/>
    <s v="13-01-01-DT"/>
    <s v="41-04-00"/>
    <s v="412177823"/>
    <s v="2121523"/>
    <s v="Cédula de Ciudadanía"/>
    <s v="91046770"/>
    <s v="JECSON RUEDA PEREIRA"/>
    <s v="NIT"/>
    <s v="890201222"/>
    <x v="31"/>
  </r>
  <r>
    <x v="1"/>
    <s v="RETE-ICA-OTRAS CIUDADES-SERVICIOS"/>
    <n v="412178423"/>
    <n v="21439"/>
    <x v="922"/>
    <n v="4287720"/>
    <s v="0,500%"/>
    <s v="13-01-01-DT"/>
    <s v="41-04-00"/>
    <s v="412178423"/>
    <s v="2122623"/>
    <s v="Cédula de Ciudadanía"/>
    <s v="37727149"/>
    <s v="CUADROS D VERA"/>
    <s v="NIT"/>
    <s v="892099324"/>
    <x v="61"/>
  </r>
  <r>
    <x v="1"/>
    <s v="RETE-ICA-OTRAS CIUDADES-SERVICIOS"/>
    <n v="412180023"/>
    <n v="18994"/>
    <x v="908"/>
    <n v="3798820"/>
    <s v="0,500%"/>
    <s v="13-01-01-DT"/>
    <s v="41-04-00"/>
    <s v="412180023"/>
    <s v="2124023"/>
    <s v="Cédula de Ciudadanía"/>
    <s v="1023903333"/>
    <s v="JENNIFER CRUZ MONCAYO"/>
    <s v="NIT"/>
    <s v="891280000"/>
    <x v="66"/>
  </r>
  <r>
    <x v="1"/>
    <s v="RETE-ICA-OTRAS CIUDADES-SERVICIOS"/>
    <n v="412782623"/>
    <n v="2388"/>
    <x v="1463"/>
    <n v="298459.61"/>
    <s v="0,800%"/>
    <s v="13-01-01-DT"/>
    <s v="41-04-00"/>
    <s v="412782623"/>
    <s v="2134523"/>
    <s v="NIT"/>
    <s v="860067479"/>
    <s v="SERVIASEO S A"/>
    <s v="NIT"/>
    <s v="890980095"/>
    <x v="57"/>
  </r>
  <r>
    <x v="1"/>
    <s v="RETE-ICA-OTRAS CIUDADES-SERVICIOS"/>
    <n v="412198423"/>
    <n v="18994"/>
    <x v="908"/>
    <n v="3798820"/>
    <s v="0,500%"/>
    <s v="13-01-01-DT"/>
    <s v="41-04-00"/>
    <s v="412198423"/>
    <s v="2124923"/>
    <s v="Cédula de Ciudadanía"/>
    <s v="59683436"/>
    <s v="LUCY GUTIERREZ QUIÑONES"/>
    <s v="NIT"/>
    <s v="891280000"/>
    <x v="66"/>
  </r>
  <r>
    <x v="1"/>
    <s v="RETE-ICA-OTRAS CIUDADES-SERVICIOS"/>
    <n v="411867823"/>
    <n v="2565"/>
    <x v="1464"/>
    <n v="256503"/>
    <s v="1,000%"/>
    <s v="13-01-01-DT"/>
    <s v="41-04-00"/>
    <s v="411867823"/>
    <s v="2119623"/>
    <s v="NIT"/>
    <s v="900120053"/>
    <s v="SERVICIO INTEGRAL TALENTOS LTDA."/>
    <s v="NIT"/>
    <s v="800103180"/>
    <x v="74"/>
  </r>
  <r>
    <x v="1"/>
    <s v="RETE-ICA-OTRAS CIUDADES-SERVICIOS"/>
    <n v="412178623"/>
    <n v="14550"/>
    <x v="1465"/>
    <n v="1454970"/>
    <s v="1,000%"/>
    <s v="13-01-01-DT"/>
    <s v="41-04-00"/>
    <s v="412178623"/>
    <s v="2122723"/>
    <s v="Cédula de Ciudadanía"/>
    <s v="1088334127"/>
    <s v="HECTIR QUIÑONEZ IBARRA"/>
    <s v="NIT"/>
    <s v="800102891"/>
    <x v="64"/>
  </r>
  <r>
    <x v="1"/>
    <s v="RETE-ICA-OTRAS CIUDADES-SERVICIOS"/>
    <n v="412179823"/>
    <n v="30244"/>
    <x v="940"/>
    <n v="3024410"/>
    <s v="1,000%"/>
    <s v="13-01-01-DT"/>
    <s v="41-04-00"/>
    <s v="412179823"/>
    <s v="2123823"/>
    <s v="Cédula de Ciudadanía"/>
    <s v="26265086"/>
    <s v="CLISIA CHAMI BAILARIN"/>
    <s v="NIT"/>
    <s v="891680011"/>
    <x v="72"/>
  </r>
  <r>
    <x v="1"/>
    <s v="RETE-ICA-OTRAS CIUDADES-SERVICIOS"/>
    <n v="412774923"/>
    <n v="2799"/>
    <x v="1466"/>
    <n v="279881"/>
    <s v="1,000%"/>
    <s v="13-01-01-DT"/>
    <s v="41-04-00"/>
    <s v="412774923"/>
    <s v="2138023"/>
    <s v="NIT"/>
    <s v="901346888"/>
    <s v="GRUPO GESTIÓN EMPRESARIAL COLOMBIA S.A.S"/>
    <s v="NIT"/>
    <s v="800098911"/>
    <x v="73"/>
  </r>
  <r>
    <x v="1"/>
    <s v="RETE-ICA-OTRAS CIUDADES-SERVICIOS"/>
    <n v="412198223"/>
    <n v="18994"/>
    <x v="908"/>
    <n v="3798820"/>
    <s v="0,500%"/>
    <s v="13-01-01-DT"/>
    <s v="41-04-00"/>
    <s v="412198223"/>
    <s v="2124723"/>
    <s v="Cédula de Ciudadanía"/>
    <s v="1087187597"/>
    <s v="MARIA CAICEDO CORTES"/>
    <s v="NIT"/>
    <s v="891280000"/>
    <x v="66"/>
  </r>
  <r>
    <x v="1"/>
    <s v="RETE-ICA-OTRAS CIUDADES-SERVICIOS"/>
    <n v="412176223"/>
    <n v="34360"/>
    <x v="1467"/>
    <n v="4485578"/>
    <s v="0,766%"/>
    <s v="13-01-01-DT"/>
    <s v="41-04-00"/>
    <s v="412176223"/>
    <s v="2041323"/>
    <s v="Cédula de Ciudadanía"/>
    <s v="40402211"/>
    <s v="BETTY MONZON CIFUENTES"/>
    <s v="NIT"/>
    <s v="899999061"/>
    <x v="71"/>
  </r>
  <r>
    <x v="1"/>
    <s v="RETE-ICA-OTRAS CIUDADES-SERVICIOS"/>
    <n v="412177623"/>
    <n v="15086"/>
    <x v="1468"/>
    <n v="3017210"/>
    <s v="0,500%"/>
    <s v="13-01-01-DT"/>
    <s v="41-04-00"/>
    <s v="412177623"/>
    <s v="2121223"/>
    <s v="Cédula de Ciudadanía"/>
    <s v="59679735"/>
    <s v="LEIDY BIOJO SOLIS"/>
    <s v="NIT"/>
    <s v="891280000"/>
    <x v="66"/>
  </r>
  <r>
    <x v="1"/>
    <s v="RETE-ICA-OTRAS CIUDADES-SERVICIOS"/>
    <n v="411982423"/>
    <n v="21439"/>
    <x v="922"/>
    <n v="4287720"/>
    <s v="0,500%"/>
    <s v="13-01-01-DT"/>
    <s v="41-04-00"/>
    <s v="411982423"/>
    <s v="2121423"/>
    <s v="Cédula de Ciudadanía"/>
    <s v="1121865711"/>
    <s v="CINDY JARAMILLO MEJIA"/>
    <s v="NIT"/>
    <s v="892099324"/>
    <x v="61"/>
  </r>
  <r>
    <x v="1"/>
    <s v="RETE-ICA-OTRAS CIUDADES-SERVICIOS"/>
    <n v="412210923"/>
    <n v="21439"/>
    <x v="922"/>
    <n v="4287720"/>
    <s v="0,500%"/>
    <s v="13-01-01-DT"/>
    <s v="41-04-00"/>
    <s v="412210923"/>
    <s v="2125723"/>
    <s v="Cédula de Ciudadanía"/>
    <s v="1085323149"/>
    <s v="KAROL CHAVEZ MONTAÑO"/>
    <s v="NIT"/>
    <s v="891280000"/>
    <x v="66"/>
  </r>
  <r>
    <x v="1"/>
    <s v="RETE-ICA-OTRAS CIUDADES-SERVICIOS"/>
    <n v="412774923"/>
    <n v="2691"/>
    <x v="1469"/>
    <n v="269089"/>
    <s v="1,000%"/>
    <s v="13-01-01-DT"/>
    <s v="41-04-00"/>
    <s v="412774923"/>
    <s v="2138023"/>
    <s v="NIT"/>
    <s v="901346888"/>
    <s v="GRUPO GESTIÓN EMPRESARIAL COLOMBIA S.A.S"/>
    <s v="NIT"/>
    <s v="891780009"/>
    <x v="75"/>
  </r>
  <r>
    <x v="1"/>
    <s v="RETE-ICA-OTRAS CIUDADES-SERVICIOS"/>
    <n v="412211423"/>
    <n v="30244"/>
    <x v="940"/>
    <n v="3024410"/>
    <s v="1,000%"/>
    <s v="13-01-01-DT"/>
    <s v="41-04-00"/>
    <s v="412211423"/>
    <s v="2134323"/>
    <s v="Cédula de Ciudadanía"/>
    <s v="69802424"/>
    <s v="LUZ LOPEZ CASTILLO"/>
    <s v="NIT"/>
    <s v="892099233"/>
    <x v="32"/>
  </r>
  <r>
    <x v="1"/>
    <s v="RETE-ICA-OTRAS CIUDADES-SERVICIOS"/>
    <n v="412177523"/>
    <n v="18994"/>
    <x v="908"/>
    <n v="3798820"/>
    <s v="0,500%"/>
    <s v="13-01-01-DT"/>
    <s v="41-04-00"/>
    <s v="412177523"/>
    <s v="2121023"/>
    <s v="Cédula de Ciudadanía"/>
    <s v="30082662"/>
    <s v="DAMARIS ORTIZ"/>
    <s v="NIT"/>
    <s v="892099324"/>
    <x v="61"/>
  </r>
  <r>
    <x v="1"/>
    <s v="RETE-ICA-OTRAS CIUDADES-SERVICIOS"/>
    <n v="412177023"/>
    <n v="9108"/>
    <x v="1470"/>
    <n v="4554120"/>
    <s v="0,200%"/>
    <s v="13-01-01-DT"/>
    <s v="41-04-00"/>
    <s v="412177023"/>
    <s v="2119923"/>
    <s v="Cédula de Ciudadanía"/>
    <s v="34331302"/>
    <s v="NANCY CHALA OROZCO"/>
    <s v="NIT"/>
    <s v="891580006"/>
    <x v="70"/>
  </r>
  <r>
    <x v="1"/>
    <s v="RETE-ICA-OTRAS CIUDADES-SERVICIOS"/>
    <n v="412179023"/>
    <n v="15257"/>
    <x v="1471"/>
    <n v="1525724"/>
    <s v="1,000%"/>
    <s v="13-01-01-DT"/>
    <s v="41-04-00"/>
    <s v="412179023"/>
    <s v="2123023"/>
    <s v="Cédula de Ciudadanía"/>
    <s v="1077448763"/>
    <s v="ANGIE ASPRILLA GARCES"/>
    <s v="NIT"/>
    <s v="891680011"/>
    <x v="72"/>
  </r>
  <r>
    <x v="1"/>
    <s v="RETE-ICA-OTRAS CIUDADES-SERVICIOS"/>
    <n v="412198323"/>
    <n v="21439"/>
    <x v="922"/>
    <n v="4287720"/>
    <s v="0,500%"/>
    <s v="13-01-01-DT"/>
    <s v="41-04-00"/>
    <s v="412198323"/>
    <s v="2124823"/>
    <s v="Cédula de Ciudadanía"/>
    <s v="1085331301"/>
    <s v="ALBA MONTENEGRO TERAN"/>
    <s v="NIT"/>
    <s v="891280000"/>
    <x v="66"/>
  </r>
  <r>
    <x v="1"/>
    <s v="RETE-ICA-OTRAS CIUDADES-SERVICIOS"/>
    <n v="411982123"/>
    <n v="11332"/>
    <x v="1472"/>
    <n v="3777451"/>
    <s v="0,300%"/>
    <s v="13-01-01-DT"/>
    <s v="41-04-00"/>
    <s v="411982123"/>
    <s v="2120823"/>
    <s v="Cédula de Ciudadanía"/>
    <s v="8726231"/>
    <s v="VICENTE ARCIERI GUTIERREZ"/>
    <s v="NIT"/>
    <s v="890480184"/>
    <x v="52"/>
  </r>
  <r>
    <x v="1"/>
    <s v="RETE-ICA-OTRAS CIUDADES-SERVICIOS"/>
    <n v="412211123"/>
    <n v="30014"/>
    <x v="486"/>
    <n v="4287720"/>
    <s v="0,700%"/>
    <s v="13-01-01-DT"/>
    <s v="41-04-00"/>
    <s v="412211123"/>
    <s v="2134023"/>
    <s v="Cédula de Ciudadanía"/>
    <s v="87719497"/>
    <s v="DANIEL REVELO ERAZO"/>
    <s v="NIT"/>
    <s v="891500269"/>
    <x v="53"/>
  </r>
  <r>
    <x v="1"/>
    <s v="RETE-ICA-OTRAS CIUDADES-SERVICIOS"/>
    <n v="412178323"/>
    <n v="23303"/>
    <x v="1121"/>
    <n v="4660680"/>
    <s v="0,500%"/>
    <s v="13-01-01-DT"/>
    <s v="41-04-00"/>
    <s v="412178323"/>
    <s v="2122423"/>
    <s v="Cédula de Ciudadanía"/>
    <s v="29230971"/>
    <s v="DIANA LANDAZURI CAICEDO"/>
    <s v="NIT"/>
    <s v="891280000"/>
    <x v="66"/>
  </r>
  <r>
    <x v="1"/>
    <s v="RETE-ICA-OTRAS CIUDADES-SERVICIOS"/>
    <n v="412177923"/>
    <n v="2786"/>
    <x v="1473"/>
    <n v="1392764"/>
    <s v="0,200%"/>
    <s v="13-01-01-DT"/>
    <s v="41-04-00"/>
    <s v="412177923"/>
    <s v="2122023"/>
    <s v="Cédula de Ciudadanía"/>
    <s v="14699365"/>
    <s v="ALEXANDER MERA MEZU"/>
    <s v="NIT"/>
    <s v="891580006"/>
    <x v="70"/>
  </r>
  <r>
    <x v="1"/>
    <s v="RETE-ICA-OTRAS CIUDADES-SERVICIOS"/>
    <n v="412180123"/>
    <n v="22793"/>
    <x v="122"/>
    <n v="3798820"/>
    <s v="0,600%"/>
    <s v="13-01-01-DT"/>
    <s v="41-04-00"/>
    <s v="412180123"/>
    <s v="2124123"/>
    <s v="Cédula de Ciudadanía"/>
    <s v="64867441"/>
    <s v="YIRA RETAMOZA ROBLES"/>
    <s v="NIT"/>
    <s v="890201900"/>
    <x v="77"/>
  </r>
  <r>
    <x v="1"/>
    <s v="RETE-ICA-OTRAS CIUDADES-SERVICIOS"/>
    <n v="411982223"/>
    <n v="13296"/>
    <x v="938"/>
    <n v="3798820"/>
    <s v="0,350%"/>
    <s v="13-01-01-DT"/>
    <s v="41-04-00"/>
    <s v="411982223"/>
    <s v="2121123"/>
    <s v="Cédula de Ciudadanía"/>
    <s v="55172789"/>
    <s v="ERICA ARANA CALDERON"/>
    <s v="NIT"/>
    <s v="891180009"/>
    <x v="49"/>
  </r>
  <r>
    <x v="1"/>
    <s v="RETE-ICA-OTRAS CIUDADES-SERVICIOS"/>
    <n v="411867823"/>
    <n v="1416"/>
    <x v="1474"/>
    <n v="283120"/>
    <s v="0,500%"/>
    <s v="13-01-01-DT"/>
    <s v="41-04-00"/>
    <s v="411867823"/>
    <s v="2119623"/>
    <s v="NIT"/>
    <s v="900120053"/>
    <s v="SERVICIO INTEGRAL TALENTOS LTDA."/>
    <s v="NIT"/>
    <s v="892099324"/>
    <x v="61"/>
  </r>
  <r>
    <x v="1"/>
    <s v="RETE-ICA-OTRAS CIUDADES-SERVICIOS"/>
    <n v="412210523"/>
    <n v="11396"/>
    <x v="591"/>
    <n v="3798820"/>
    <s v="0,300%"/>
    <s v="13-01-01-DT"/>
    <s v="41-04-00"/>
    <s v="412210523"/>
    <s v="2119823"/>
    <s v="Cédula de Ciudadanía"/>
    <s v="1098741626"/>
    <s v="SILVIA VALERO BAYONA"/>
    <s v="NIT"/>
    <s v="890201222"/>
    <x v="31"/>
  </r>
  <r>
    <x v="1"/>
    <s v="RETE-ICA-OTRAS CIUDADES-SERVICIOS"/>
    <n v="412178923"/>
    <n v="18994"/>
    <x v="908"/>
    <n v="3798820"/>
    <s v="0,500%"/>
    <s v="13-01-01-DT"/>
    <s v="41-04-00"/>
    <s v="412178923"/>
    <s v="2122923"/>
    <s v="Cédula de Ciudadanía"/>
    <s v="1121926629"/>
    <s v="VICKY ALEJANDRA BAQUERO"/>
    <s v="NIT"/>
    <s v="892099324"/>
    <x v="61"/>
  </r>
  <r>
    <x v="1"/>
    <s v="RETE-ICA-OTRAS CIUDADES-SERVICIOS"/>
    <n v="412210423"/>
    <n v="18994"/>
    <x v="908"/>
    <n v="3798820"/>
    <s v="0,500%"/>
    <s v="13-01-01-DT"/>
    <s v="41-04-00"/>
    <s v="412210423"/>
    <s v="2118523"/>
    <s v="Cédula de Ciudadanía"/>
    <s v="6316674"/>
    <s v="HERNANDO SAAVEDRA CONDE"/>
    <s v="NIT"/>
    <s v="891280000"/>
    <x v="66"/>
  </r>
  <r>
    <x v="1"/>
    <s v="RETE-ICA-OTRAS CIUDADES-SERVICIOS"/>
    <n v="412774923"/>
    <n v="1626"/>
    <x v="1475"/>
    <n v="270981"/>
    <s v="0,600%"/>
    <s v="13-01-01-DT"/>
    <s v="41-04-00"/>
    <s v="412774923"/>
    <s v="2138023"/>
    <s v="NIT"/>
    <s v="901346888"/>
    <s v="GRUPO GESTIÓN EMPRESARIAL COLOMBIA S.A.S"/>
    <s v="NIT"/>
    <s v="892115007"/>
    <x v="79"/>
  </r>
  <r>
    <x v="1"/>
    <s v="RETE-ICA-OTRAS CIUDADES-SERVICIOS"/>
    <n v="412782623"/>
    <n v="8494"/>
    <x v="1476"/>
    <n v="849446.9"/>
    <s v="1,000%"/>
    <s v="13-01-01-DT"/>
    <s v="41-04-00"/>
    <s v="412782623"/>
    <s v="2134523"/>
    <s v="NIT"/>
    <s v="860067479"/>
    <s v="SERVIASEO S A"/>
    <s v="NIT"/>
    <s v="890905211"/>
    <x v="33"/>
  </r>
  <r>
    <x v="2"/>
    <s v="RETENCION DE OTROS IMPUESTOS DISTRITALES Y MUNICIPALES"/>
    <n v="412177823"/>
    <n v="1225"/>
    <x v="1477"/>
    <n v="12246"/>
    <s v="10,003%"/>
    <s v="13-01-01-DT"/>
    <s v="41-04-00"/>
    <s v="412177823"/>
    <s v="2121523"/>
    <s v="Cédula de Ciudadanía"/>
    <s v="91046770"/>
    <s v="JECSON RUEDA PEREIRA"/>
    <s v="NIT"/>
    <s v="890201222"/>
    <x v="31"/>
  </r>
  <r>
    <x v="2"/>
    <s v="RETENCION DE OTROS IMPUESTOS DISTRITALES Y MUNICIPALES"/>
    <n v="412210523"/>
    <n v="1140"/>
    <x v="1138"/>
    <n v="11396"/>
    <s v="10,004%"/>
    <s v="13-01-01-DT"/>
    <s v="41-04-00"/>
    <s v="412210523"/>
    <s v="2119823"/>
    <s v="Cédula de Ciudadanía"/>
    <s v="1098741626"/>
    <s v="SILVIA VALERO BAYONA"/>
    <s v="NIT"/>
    <s v="890201222"/>
    <x v="31"/>
  </r>
  <r>
    <x v="33"/>
    <s v="RETEFUENTE - SERVICIOS EN GENERAL - PERSONAS DECLARANTES"/>
    <n v="416904223"/>
    <n v="91014326"/>
    <x v="1478"/>
    <n v="2275358153"/>
    <s v="4,000%"/>
    <s v="13-01-01-DT"/>
    <s v="41-04-00"/>
    <s v="416904223"/>
    <s v="2157023"/>
    <s v="NIT"/>
    <s v="800211401"/>
    <s v="OUTSOURCING SERVICIOS INFORMATICOS S.A.S BIC"/>
    <s v="NIT"/>
    <s v="800197268"/>
    <x v="25"/>
  </r>
  <r>
    <x v="15"/>
    <s v="RETEFUENTE - ARRENDAMIENTOS BIENES INMUEBLES"/>
    <n v="416993023"/>
    <n v="150646"/>
    <x v="1479"/>
    <n v="4304166"/>
    <s v="3,500%"/>
    <s v="13-01-01-DT"/>
    <s v="41-04-00"/>
    <s v="416993023"/>
    <s v="2167123"/>
    <s v="Cédula de Ciudadanía"/>
    <s v="17805899"/>
    <s v="JAIRO TORO CURIEL"/>
    <s v="NIT"/>
    <s v="800197268"/>
    <x v="25"/>
  </r>
  <r>
    <x v="15"/>
    <s v="RETEFUENTE - ARRENDAMIENTOS BIENES INMUEBLES"/>
    <n v="416859223"/>
    <n v="849224"/>
    <x v="1352"/>
    <n v="24263543"/>
    <s v="3,500%"/>
    <s v="13-01-01-DT"/>
    <s v="41-04-00"/>
    <s v="416859223"/>
    <s v="1869023"/>
    <s v="NIT"/>
    <s v="830079147"/>
    <s v="COMUNICACIONES REDES Y SISTEMAS SOCIEDAD POR ACCIONES SIMPLIFICADA S A S"/>
    <s v="NIT"/>
    <s v="800197268"/>
    <x v="25"/>
  </r>
  <r>
    <x v="22"/>
    <s v="RETEFUENTE - RENTAS DE TRABAJO"/>
    <n v="416251723"/>
    <n v="89032"/>
    <x v="1480"/>
    <n v="4496587"/>
    <s v="1,980%"/>
    <s v="13-01-01-DT"/>
    <s v="41-04-00"/>
    <s v="416251723"/>
    <s v="2123723"/>
    <s v="Cédula de Ciudadanía"/>
    <s v="52052118"/>
    <s v="JUDITH SUAREZ OBANDO"/>
    <s v="NIT"/>
    <s v="800197268"/>
    <x v="25"/>
  </r>
  <r>
    <x v="22"/>
    <s v="RETEFUENTE - RENTAS DE TRABAJO"/>
    <n v="416158723"/>
    <n v="149234"/>
    <x v="1481"/>
    <n v="4813986"/>
    <s v="3,100%"/>
    <s v="13-01-01-DT"/>
    <s v="41-04-00"/>
    <s v="416158723"/>
    <s v="2125523"/>
    <s v="Cédula de Ciudadanía"/>
    <s v="1058842496"/>
    <s v="CAMILO ZULUAGA ZULUAGA"/>
    <s v="NIT"/>
    <s v="800197268"/>
    <x v="25"/>
  </r>
  <r>
    <x v="22"/>
    <s v="RETEFUENTE - RENTAS DE TRABAJO"/>
    <n v="416637423"/>
    <n v="223991"/>
    <x v="1482"/>
    <n v="5209088"/>
    <s v="4,300%"/>
    <s v="13-01-01-DT"/>
    <s v="41-04-00"/>
    <s v="416637423"/>
    <s v="2144723"/>
    <s v="Cédula de Ciudadanía"/>
    <s v="53106751"/>
    <s v="NATALIA GARCIA MATIZ"/>
    <s v="NIT"/>
    <s v="800197268"/>
    <x v="25"/>
  </r>
  <r>
    <x v="22"/>
    <s v="RETEFUENTE - RENTAS DE TRABAJO"/>
    <n v="416604723"/>
    <n v="61349"/>
    <x v="365"/>
    <n v="4350998"/>
    <s v="1,410%"/>
    <s v="13-01-01-DT"/>
    <s v="41-04-00"/>
    <s v="416604723"/>
    <s v="2144923"/>
    <s v="Cédula de Ciudadanía"/>
    <s v="66944203"/>
    <s v="PATRICIA OCORO CARDENAS"/>
    <s v="NIT"/>
    <s v="800197268"/>
    <x v="25"/>
  </r>
  <r>
    <x v="22"/>
    <s v="RETEFUENTE - RENTAS DE TRABAJO"/>
    <n v="416080623"/>
    <n v="251677"/>
    <x v="1483"/>
    <n v="5354826"/>
    <s v="4,700%"/>
    <s v="13-01-01-DT"/>
    <s v="41-04-00"/>
    <s v="416080623"/>
    <s v="2147123"/>
    <s v="Cédula de Ciudadanía"/>
    <s v="1026286783"/>
    <s v="GERALDINE GIRALDO MORENO"/>
    <s v="NIT"/>
    <s v="800197268"/>
    <x v="25"/>
  </r>
  <r>
    <x v="22"/>
    <s v="RETEFUENTE - RENTAS DE TRABAJO"/>
    <n v="416074523"/>
    <n v="37168"/>
    <x v="627"/>
    <n v="4223655"/>
    <s v="0,880%"/>
    <s v="13-01-01-DT"/>
    <s v="41-04-00"/>
    <s v="416074523"/>
    <s v="2134223"/>
    <s v="Cédula de Ciudadanía"/>
    <s v="32833698"/>
    <s v="ISABEL TORRES GONZALEZ"/>
    <s v="NIT"/>
    <s v="800197268"/>
    <x v="25"/>
  </r>
  <r>
    <x v="22"/>
    <s v="RETEFUENTE - RENTAS DE TRABAJO"/>
    <n v="416552823"/>
    <n v="167461"/>
    <x v="161"/>
    <n v="4910873"/>
    <s v="3,410%"/>
    <s v="13-01-01-DT"/>
    <s v="41-04-00"/>
    <s v="416552823"/>
    <s v="2145123"/>
    <s v="Cédula de Ciudadanía"/>
    <s v="52856940"/>
    <s v="PAOLA BLANCO GIRALDO"/>
    <s v="NIT"/>
    <s v="800197268"/>
    <x v="25"/>
  </r>
  <r>
    <x v="22"/>
    <s v="RETEFUENTE - RENTAS DE TRABAJO"/>
    <n v="416073023"/>
    <n v="355962"/>
    <x v="1484"/>
    <n v="5903183"/>
    <s v="6,030%"/>
    <s v="13-01-01-DT"/>
    <s v="41-04-00"/>
    <s v="416073023"/>
    <s v="2124623"/>
    <s v="Cédula de Ciudadanía"/>
    <s v="1082845169"/>
    <s v="STEFANY BALLESTEROS GARCIA"/>
    <s v="NIT"/>
    <s v="800197268"/>
    <x v="25"/>
  </r>
  <r>
    <x v="22"/>
    <s v="RETEFUENTE - RENTAS DE TRABAJO"/>
    <n v="416078523"/>
    <n v="244609"/>
    <x v="1485"/>
    <n v="5317589"/>
    <s v="4,600%"/>
    <s v="13-01-01-DT"/>
    <s v="41-04-00"/>
    <s v="416078523"/>
    <s v="2146123"/>
    <s v="Cédula de Ciudadanía"/>
    <s v="79952980"/>
    <s v="JORGE SIMANCAS CARDENAS"/>
    <s v="NIT"/>
    <s v="800197268"/>
    <x v="25"/>
  </r>
  <r>
    <x v="22"/>
    <s v="RETEFUENTE - RENTAS DE TRABAJO"/>
    <n v="416076323"/>
    <n v="410346"/>
    <x v="1486"/>
    <n v="6189225"/>
    <s v="6,630%"/>
    <s v="13-01-01-DT"/>
    <s v="41-04-00"/>
    <s v="416076323"/>
    <s v="2144123"/>
    <s v="Cédula de Ciudadanía"/>
    <s v="1059707881"/>
    <s v="ERIKA GIRALDO ZAMORA"/>
    <s v="NIT"/>
    <s v="800197268"/>
    <x v="25"/>
  </r>
  <r>
    <x v="22"/>
    <s v="RETEFUENTE - RENTAS DE TRABAJO"/>
    <n v="416573023"/>
    <n v="61349"/>
    <x v="365"/>
    <n v="4350998"/>
    <s v="1,410%"/>
    <s v="13-01-01-DT"/>
    <s v="41-04-00"/>
    <s v="416573023"/>
    <s v="2145023"/>
    <s v="Cédula de Ciudadanía"/>
    <s v="1130584595"/>
    <s v="JORGE VALLEJO CAMPO"/>
    <s v="NIT"/>
    <s v="800197268"/>
    <x v="25"/>
  </r>
  <r>
    <x v="22"/>
    <s v="RETEFUENTE - RENTAS DE TRABAJO"/>
    <n v="416075123"/>
    <n v="59034"/>
    <x v="345"/>
    <n v="4340723"/>
    <s v="1,360%"/>
    <s v="13-01-01-DT"/>
    <s v="41-04-00"/>
    <s v="416075123"/>
    <s v="2143723"/>
    <s v="Cédula de Ciudadanía"/>
    <s v="52045869"/>
    <s v="GALDYS CATOLICO ANGARITA"/>
    <s v="NIT"/>
    <s v="800197268"/>
    <x v="25"/>
  </r>
  <r>
    <x v="22"/>
    <s v="RETEFUENTE - RENTAS DE TRABAJO"/>
    <n v="416411623"/>
    <n v="148072"/>
    <x v="528"/>
    <n v="4807532"/>
    <s v="3,080%"/>
    <s v="13-01-01-DT"/>
    <s v="41-04-00"/>
    <s v="416411623"/>
    <s v="2145823"/>
    <s v="Cédula de Ciudadanía"/>
    <s v="40330989"/>
    <s v="YEIDI HERNANDEZ HERNANDEZ"/>
    <s v="NIT"/>
    <s v="800197268"/>
    <x v="25"/>
  </r>
  <r>
    <x v="22"/>
    <s v="RETEFUENTE - RENTAS DE TRABAJO"/>
    <n v="416079923"/>
    <n v="797012"/>
    <x v="1487"/>
    <n v="7693163"/>
    <s v="10,360%"/>
    <s v="13-01-01-DT"/>
    <s v="41-04-00"/>
    <s v="416079923"/>
    <s v="2146923"/>
    <s v="Cédula de Ciudadanía"/>
    <s v="1088728069"/>
    <s v="JOSE VILLOTA DELGADO"/>
    <s v="NIT"/>
    <s v="800197268"/>
    <x v="25"/>
  </r>
  <r>
    <x v="22"/>
    <s v="RETEFUENTE - RENTAS DE TRABAJO"/>
    <n v="416079623"/>
    <n v="171078"/>
    <x v="1371"/>
    <n v="4930215"/>
    <s v="3,470%"/>
    <s v="13-01-01-DT"/>
    <s v="41-04-00"/>
    <s v="416079623"/>
    <s v="2146723"/>
    <s v="Cédula de Ciudadanía"/>
    <s v="65728406"/>
    <s v="DEYSI RICO RODRIGUEZ"/>
    <s v="NIT"/>
    <s v="800197268"/>
    <x v="25"/>
  </r>
  <r>
    <x v="22"/>
    <s v="RETEFUENTE - RENTAS DE TRABAJO"/>
    <n v="416392423"/>
    <n v="21968"/>
    <x v="1488"/>
    <n v="4144870"/>
    <s v="0,530%"/>
    <s v="13-01-01-DT"/>
    <s v="41-04-00"/>
    <s v="416392423"/>
    <s v="2122523"/>
    <s v="Cédula de Ciudadanía"/>
    <s v="1085265166"/>
    <s v="ANDRES CARREO BENAVIDES"/>
    <s v="NIT"/>
    <s v="800197268"/>
    <x v="25"/>
  </r>
  <r>
    <x v="23"/>
    <s v="RETE IVA - SERVICIOS GRAVADOS - RÉGIMEN COMÚN - ARRENDAMIENTO"/>
    <n v="416959323"/>
    <n v="199500"/>
    <x v="205"/>
    <n v="1330000"/>
    <s v="15,000%"/>
    <s v="13-01-01-DT"/>
    <s v="41-04-00"/>
    <s v="416959323"/>
    <s v="2167023"/>
    <s v="NIT"/>
    <s v="900035457"/>
    <s v="FUNDACION CARBOANDES"/>
    <s v="NIT"/>
    <s v="800197268"/>
    <x v="25"/>
  </r>
  <r>
    <x v="23"/>
    <s v="RETE IVA - SERVICIOS GRAVADOS - RÉGIMEN COMÚN - ARRENDAMIENTO"/>
    <n v="417036223"/>
    <n v="199500"/>
    <x v="205"/>
    <n v="1330000"/>
    <s v="15,000%"/>
    <s v="13-01-01-DT"/>
    <s v="41-04-00"/>
    <s v="417036223"/>
    <s v="2167423"/>
    <s v="NIT"/>
    <s v="900035457"/>
    <s v="FUNDACION CARBOANDES"/>
    <s v="NIT"/>
    <s v="800197268"/>
    <x v="25"/>
  </r>
  <r>
    <x v="23"/>
    <s v="RETE IVA - SERVICIOS GRAVADOS - RÉGIMEN COMÚN - ARRENDAMIENTO"/>
    <n v="416993023"/>
    <n v="122669"/>
    <x v="1489"/>
    <n v="817791.61"/>
    <s v="15,000%"/>
    <s v="13-01-01-DT"/>
    <s v="41-04-00"/>
    <s v="416993023"/>
    <s v="2167123"/>
    <s v="Cédula de Ciudadanía"/>
    <s v="17805899"/>
    <s v="JAIRO TORO CURIEL"/>
    <s v="NIT"/>
    <s v="800197268"/>
    <x v="25"/>
  </r>
  <r>
    <x v="23"/>
    <s v="RETE IVA - SERVICIOS GRAVADOS - RÉGIMEN COMÚN - ARRENDAMIENTO"/>
    <n v="416859223"/>
    <n v="691511"/>
    <x v="1377"/>
    <n v="4610073.1399999997"/>
    <s v="15,000%"/>
    <s v="13-01-01-DT"/>
    <s v="41-04-00"/>
    <s v="416859223"/>
    <s v="1869023"/>
    <s v="NIT"/>
    <s v="830079147"/>
    <s v="COMUNICACIONES REDES Y SISTEMAS SOCIEDAD POR ACCIONES SIMPLIFICADA S A S"/>
    <s v="NIT"/>
    <s v="800197268"/>
    <x v="25"/>
  </r>
  <r>
    <x v="24"/>
    <s v="RETENCION ICA COMERCIAL SERVICIOS DEMÁS ACTIVIDADES DE SERVICIOS"/>
    <n v="416078923"/>
    <n v="48791"/>
    <x v="1490"/>
    <n v="5050840"/>
    <s v="0,966%"/>
    <s v="13-01-01-DT"/>
    <s v="41-04-00"/>
    <s v="416078923"/>
    <s v="2146523"/>
    <s v="Cédula de Ciudadanía"/>
    <s v="1098614926"/>
    <s v="ELBERTH FORERO GONZALEZ"/>
    <s v="NIT"/>
    <s v="899999061"/>
    <x v="71"/>
  </r>
  <r>
    <x v="24"/>
    <s v="RETENCION ICA COMERCIAL SERVICIOS DEMÁS ACTIVIDADES DE SERVICIOS"/>
    <n v="416073023"/>
    <n v="60291"/>
    <x v="468"/>
    <n v="7870910"/>
    <s v="0,766%"/>
    <s v="13-01-01-DT"/>
    <s v="41-04-00"/>
    <s v="416073023"/>
    <s v="2124623"/>
    <s v="Cédula de Ciudadanía"/>
    <s v="1082845169"/>
    <s v="STEFANY BALLESTEROS GARCIA"/>
    <s v="NIT"/>
    <s v="899999061"/>
    <x v="71"/>
  </r>
  <r>
    <x v="24"/>
    <s v="RETENCION ICA COMERCIAL SERVICIOS DEMÁS ACTIVIDADES DE SERVICIOS"/>
    <n v="416079623"/>
    <n v="50354"/>
    <x v="1453"/>
    <n v="6573620"/>
    <s v="0,766%"/>
    <s v="13-01-01-DT"/>
    <s v="41-04-00"/>
    <s v="416079623"/>
    <s v="2146723"/>
    <s v="Cédula de Ciudadanía"/>
    <s v="65728406"/>
    <s v="DEYSI RICO RODRIGUEZ"/>
    <s v="NIT"/>
    <s v="899999061"/>
    <x v="71"/>
  </r>
  <r>
    <x v="24"/>
    <s v="RETENCION ICA COMERCIAL SERVICIOS DEMÁS ACTIVIDADES DE SERVICIOS"/>
    <n v="416573023"/>
    <n v="44438"/>
    <x v="447"/>
    <n v="5801330"/>
    <s v="0,766%"/>
    <s v="13-01-01-DT"/>
    <s v="41-04-00"/>
    <s v="416573023"/>
    <s v="2145023"/>
    <s v="Cédula de Ciudadanía"/>
    <s v="1130584595"/>
    <s v="JORGE VALLEJO CAMPO"/>
    <s v="NIT"/>
    <s v="899999061"/>
    <x v="71"/>
  </r>
  <r>
    <x v="24"/>
    <s v="RETENCION ICA COMERCIAL SERVICIOS DEMÁS ACTIVIDADES DE SERVICIOS"/>
    <n v="416251723"/>
    <n v="54173"/>
    <x v="1491"/>
    <n v="5607969"/>
    <s v="0,966%"/>
    <s v="13-01-01-DT"/>
    <s v="41-04-00"/>
    <s v="416251723"/>
    <s v="2123723"/>
    <s v="Cédula de Ciudadanía"/>
    <s v="52052118"/>
    <s v="JUDITH SUAREZ OBANDO"/>
    <s v="NIT"/>
    <s v="899999061"/>
    <x v="71"/>
  </r>
  <r>
    <x v="24"/>
    <s v="RETENCION ICA COMERCIAL SERVICIOS DEMÁS ACTIVIDADES DE SERVICIOS"/>
    <n v="416080623"/>
    <n v="68363"/>
    <x v="754"/>
    <n v="8924710"/>
    <s v="0,766%"/>
    <s v="13-01-01-DT"/>
    <s v="41-04-00"/>
    <s v="416080623"/>
    <s v="2147123"/>
    <s v="Cédula de Ciudadanía"/>
    <s v="1026286783"/>
    <s v="GERALDINE GIRALDO MORENO"/>
    <s v="NIT"/>
    <s v="899999061"/>
    <x v="71"/>
  </r>
  <r>
    <x v="24"/>
    <s v="RETENCION ICA COMERCIAL SERVICIOS DEMÁS ACTIVIDADES DE SERVICIOS"/>
    <n v="416076323"/>
    <n v="43138"/>
    <x v="805"/>
    <n v="5631540"/>
    <s v="0,766%"/>
    <s v="13-01-01-DT"/>
    <s v="41-04-00"/>
    <s v="416076323"/>
    <s v="2144123"/>
    <s v="Cédula de Ciudadanía"/>
    <s v="1059707881"/>
    <s v="ERIKA GIRALDO ZAMORA"/>
    <s v="NIT"/>
    <s v="899999061"/>
    <x v="71"/>
  </r>
  <r>
    <x v="24"/>
    <s v="RETENCION ICA COMERCIAL SERVICIOS DEMÁS ACTIVIDADES DE SERVICIOS"/>
    <n v="416073323"/>
    <n v="16854"/>
    <x v="1492"/>
    <n v="1946247"/>
    <s v="0,866%"/>
    <s v="13-01-01-DT"/>
    <s v="41-04-00"/>
    <s v="416073323"/>
    <s v="2125123"/>
    <s v="Cédula de Ciudadanía"/>
    <s v="52834683"/>
    <s v="NADIA ANGEL PARDO"/>
    <s v="NIT"/>
    <s v="899999061"/>
    <x v="71"/>
  </r>
  <r>
    <x v="24"/>
    <s v="RETENCION ICA COMERCIAL SERVICIOS DEMÁS ACTIVIDADES DE SERVICIOS"/>
    <n v="416637423"/>
    <n v="44438"/>
    <x v="447"/>
    <n v="5801330"/>
    <s v="0,766%"/>
    <s v="13-01-01-DT"/>
    <s v="41-04-00"/>
    <s v="416637423"/>
    <s v="2144723"/>
    <s v="Cédula de Ciudadanía"/>
    <s v="53106751"/>
    <s v="NATALIA GARCIA MATIZ"/>
    <s v="NIT"/>
    <s v="899999061"/>
    <x v="71"/>
  </r>
  <r>
    <x v="24"/>
    <s v="RETENCION ICA COMERCIAL SERVICIOS DEMÁS ACTIVIDADES DE SERVICIOS"/>
    <n v="416080223"/>
    <n v="30519"/>
    <x v="442"/>
    <n v="3159360"/>
    <s v="0,966%"/>
    <s v="13-01-01-DT"/>
    <s v="41-04-00"/>
    <s v="416080223"/>
    <s v="2147023"/>
    <s v="Cédula de Ciudadanía"/>
    <s v="1018489193"/>
    <s v="HEIDY MORA GARCIA"/>
    <s v="NIT"/>
    <s v="899999061"/>
    <x v="71"/>
  </r>
  <r>
    <x v="24"/>
    <s v="RETENCION ICA COMERCIAL SERVICIOS DEMÁS ACTIVIDADES DE SERVICIOS"/>
    <n v="416552823"/>
    <n v="63252"/>
    <x v="298"/>
    <n v="6547830"/>
    <s v="0,966%"/>
    <s v="13-01-01-DT"/>
    <s v="41-04-00"/>
    <s v="416552823"/>
    <s v="2145123"/>
    <s v="Cédula de Ciudadanía"/>
    <s v="52856940"/>
    <s v="PAOLA BLANCO GIRALDO"/>
    <s v="NIT"/>
    <s v="899999061"/>
    <x v="71"/>
  </r>
  <r>
    <x v="24"/>
    <s v="RETENCION ICA COMERCIAL SERVICIOS DEMÁS ACTIVIDADES DE SERVICIOS"/>
    <n v="416341423"/>
    <n v="17732"/>
    <x v="1493"/>
    <n v="2314932"/>
    <s v="0,766%"/>
    <s v="13-01-01-DT"/>
    <s v="41-04-00"/>
    <s v="416341423"/>
    <s v="2144823"/>
    <s v="Cédula de Ciudadanía"/>
    <s v="1018495504"/>
    <s v="DIANA JAIMES BELTRAN"/>
    <s v="NIT"/>
    <s v="899999061"/>
    <x v="71"/>
  </r>
  <r>
    <x v="24"/>
    <s v="RETENCION ICA COMERCIAL SERVICIOS DEMÁS ACTIVIDADES DE SERVICIOS"/>
    <n v="416081923"/>
    <n v="1912"/>
    <x v="1494"/>
    <n v="197900"/>
    <s v="0,966%"/>
    <s v="13-01-01-DT"/>
    <s v="41-04-00"/>
    <s v="416081923"/>
    <s v="2156823"/>
    <s v="Cédula de Ciudadanía"/>
    <s v="52997723"/>
    <s v="DIANA ROJAS GUTIERREZ"/>
    <s v="NIT"/>
    <s v="899999061"/>
    <x v="71"/>
  </r>
  <r>
    <x v="24"/>
    <s v="RETENCION ICA COMERCIAL SERVICIOS DEMÁS ACTIVIDADES DE SERVICIOS"/>
    <n v="416073823"/>
    <n v="20609"/>
    <x v="1495"/>
    <n v="2379736"/>
    <s v="0,866%"/>
    <s v="13-01-01-DT"/>
    <s v="41-04-00"/>
    <s v="416073823"/>
    <s v="2125223"/>
    <s v="Cédula de Ciudadanía"/>
    <s v="52962990"/>
    <s v="JOHANNA LOZANO RAMIREZ"/>
    <s v="NIT"/>
    <s v="899999061"/>
    <x v="71"/>
  </r>
  <r>
    <x v="24"/>
    <s v="RETENCION ICA COMERCIAL SERVICIOS DEMÁS ACTIVIDADES DE SERVICIOS"/>
    <n v="416077423"/>
    <n v="7741"/>
    <x v="1496"/>
    <n v="1010592"/>
    <s v="0,766%"/>
    <s v="13-01-01-DT"/>
    <s v="41-04-00"/>
    <s v="416077423"/>
    <s v="2144423"/>
    <s v="Cédula de Ciudadanía"/>
    <s v="1019113425"/>
    <s v="YEIMI GOMEZ MUÑOZ"/>
    <s v="NIT"/>
    <s v="899999061"/>
    <x v="71"/>
  </r>
  <r>
    <x v="24"/>
    <s v="RETENCION ICA COMERCIAL SERVICIOS DEMÁS ACTIVIDADES DE SERVICIOS"/>
    <n v="416904223"/>
    <n v="21979960"/>
    <x v="1497"/>
    <n v="2275358153"/>
    <s v="0,966%"/>
    <s v="13-01-01-DT"/>
    <s v="41-04-00"/>
    <s v="416904223"/>
    <s v="2157023"/>
    <s v="NIT"/>
    <s v="800211401"/>
    <s v="OUTSOURCING SERVICIOS INFORMATICOS S.A.S BIC"/>
    <s v="NIT"/>
    <s v="899999061"/>
    <x v="71"/>
  </r>
  <r>
    <x v="24"/>
    <s v="RETENCION ICA COMERCIAL SERVICIOS DEMÁS ACTIVIDADES DE SERVICIOS"/>
    <n v="416078523"/>
    <n v="60345"/>
    <x v="1498"/>
    <n v="7877910"/>
    <s v="0,766%"/>
    <s v="13-01-01-DT"/>
    <s v="41-04-00"/>
    <s v="416078523"/>
    <s v="2146123"/>
    <s v="Cédula de Ciudadanía"/>
    <s v="79952980"/>
    <s v="JORGE SIMANCAS CARDENAS"/>
    <s v="NIT"/>
    <s v="899999061"/>
    <x v="71"/>
  </r>
  <r>
    <x v="24"/>
    <s v="RETENCION ICA COMERCIAL SERVICIOS DEMÁS ACTIVIDADES DE SERVICIOS"/>
    <n v="416075123"/>
    <n v="44333"/>
    <x v="444"/>
    <n v="5787630"/>
    <s v="0,766%"/>
    <s v="13-01-01-DT"/>
    <s v="41-04-00"/>
    <s v="416075123"/>
    <s v="2143723"/>
    <s v="Cédula de Ciudadanía"/>
    <s v="52045869"/>
    <s v="GALDYS CATOLICO ANGARITA"/>
    <s v="NIT"/>
    <s v="899999061"/>
    <x v="71"/>
  </r>
  <r>
    <x v="24"/>
    <s v="RETENCION ICA COMERCIAL SERVICIOS DEMÁS ACTIVIDADES DE SERVICIOS"/>
    <n v="416076723"/>
    <n v="29596"/>
    <x v="1499"/>
    <n v="3863730"/>
    <s v="0,766%"/>
    <s v="13-01-01-DT"/>
    <s v="41-04-00"/>
    <s v="416076723"/>
    <s v="2144223"/>
    <s v="Cédula de Ciudadanía"/>
    <s v="1121932752"/>
    <s v="JAKSON SALCEDO PONARE"/>
    <s v="NIT"/>
    <s v="899999061"/>
    <x v="71"/>
  </r>
  <r>
    <x v="24"/>
    <s v="RETENCION ICA COMERCIAL SERVICIOS DEMÁS ACTIVIDADES DE SERVICIOS"/>
    <n v="416438323"/>
    <n v="23088"/>
    <x v="299"/>
    <n v="2390040"/>
    <s v="0,966%"/>
    <s v="13-01-01-DT"/>
    <s v="41-04-00"/>
    <s v="416438323"/>
    <s v="2145523"/>
    <s v="Cédula de Ciudadanía"/>
    <s v="1193047303"/>
    <s v="LIANA PEREA MURILLO"/>
    <s v="NIT"/>
    <s v="899999061"/>
    <x v="71"/>
  </r>
  <r>
    <x v="24"/>
    <s v="RETENCION ICA COMERCIAL SERVICIOS DEMÁS ACTIVIDADES DE SERVICIOS"/>
    <n v="416604723"/>
    <n v="44438"/>
    <x v="447"/>
    <n v="5801330"/>
    <s v="0,766%"/>
    <s v="13-01-01-DT"/>
    <s v="41-04-00"/>
    <s v="416604723"/>
    <s v="2144923"/>
    <s v="Cédula de Ciudadanía"/>
    <s v="66944203"/>
    <s v="PATRICIA OCORO CARDENAS"/>
    <s v="NIT"/>
    <s v="899999061"/>
    <x v="71"/>
  </r>
  <r>
    <x v="24"/>
    <s v="RETENCION ICA COMERCIAL SERVICIOS DEMÁS ACTIVIDADES DE SERVICIOS"/>
    <n v="416392423"/>
    <n v="48222"/>
    <x v="538"/>
    <n v="6295270"/>
    <s v="0,766%"/>
    <s v="13-01-01-DT"/>
    <s v="41-04-00"/>
    <s v="416392423"/>
    <s v="2122523"/>
    <s v="Cédula de Ciudadanía"/>
    <s v="1085265166"/>
    <s v="ANDRES CARREO BENAVIDES"/>
    <s v="NIT"/>
    <s v="899999061"/>
    <x v="71"/>
  </r>
  <r>
    <x v="24"/>
    <s v="RETENCION ICA COMERCIAL SERVICIOS DEMÁS ACTIVIDADES DE SERVICIOS"/>
    <n v="416455523"/>
    <n v="28269"/>
    <x v="1500"/>
    <n v="3690480"/>
    <s v="0,766%"/>
    <s v="13-01-01-DT"/>
    <s v="41-04-00"/>
    <s v="416455523"/>
    <s v="2145923"/>
    <s v="Cédula de Ciudadanía"/>
    <s v="11481164"/>
    <s v="CESAR BELTRAN CORTES"/>
    <s v="NIT"/>
    <s v="899999061"/>
    <x v="71"/>
  </r>
  <r>
    <x v="24"/>
    <s v="RETENCION ICA COMERCIAL SERVICIOS DEMÁS ACTIVIDADES DE SERVICIOS"/>
    <n v="416072623"/>
    <n v="10330"/>
    <x v="330"/>
    <n v="1069400"/>
    <s v="0,966%"/>
    <s v="13-01-01-DT"/>
    <s v="41-04-00"/>
    <s v="416072623"/>
    <s v="2124523"/>
    <s v="Cédula de Ciudadanía"/>
    <s v="88228247"/>
    <s v="JOSE PALOMINO RONDON"/>
    <s v="NIT"/>
    <s v="899999061"/>
    <x v="71"/>
  </r>
  <r>
    <x v="24"/>
    <s v="RETENCION ICA COMERCIAL SERVICIOS DEMÁS ACTIVIDADES DE SERVICIOS"/>
    <n v="416411623"/>
    <n v="54557"/>
    <x v="424"/>
    <n v="7122270"/>
    <s v="0,766%"/>
    <s v="13-01-01-DT"/>
    <s v="41-04-00"/>
    <s v="416411623"/>
    <s v="2145823"/>
    <s v="Cédula de Ciudadanía"/>
    <s v="40330989"/>
    <s v="YEIDI HERNANDEZ HERNANDEZ"/>
    <s v="NIT"/>
    <s v="899999061"/>
    <x v="71"/>
  </r>
  <r>
    <x v="1"/>
    <s v="RETE-ICA-OTRAS CIUDADES-SERVICIOS"/>
    <n v="416959323"/>
    <n v="70000"/>
    <x v="68"/>
    <n v="7000000"/>
    <s v="1,000%"/>
    <s v="13-01-01-DT"/>
    <s v="41-04-00"/>
    <s v="416959323"/>
    <s v="2167023"/>
    <s v="NIT"/>
    <s v="900035457"/>
    <s v="FUNDACION CARBOANDES"/>
    <s v="NIT"/>
    <s v="800098911"/>
    <x v="73"/>
  </r>
  <r>
    <x v="1"/>
    <s v="RETE-ICA-OTRAS CIUDADES-SERVICIOS"/>
    <n v="416497223"/>
    <n v="8731"/>
    <x v="491"/>
    <n v="4365310"/>
    <s v="0,200%"/>
    <s v="13-01-01-DT"/>
    <s v="41-04-00"/>
    <s v="416497223"/>
    <s v="2145623"/>
    <s v="Cédula de Ciudadanía"/>
    <s v="18603061"/>
    <s v="RAUL GUASIRUMA NACABERA"/>
    <s v="NIT"/>
    <s v="891480030"/>
    <x v="60"/>
  </r>
  <r>
    <x v="1"/>
    <s v="RETE-ICA-OTRAS CIUDADES-SERVICIOS"/>
    <n v="416070823"/>
    <n v="2001"/>
    <x v="1501"/>
    <n v="285848"/>
    <s v="0,700%"/>
    <s v="13-01-01-DT"/>
    <s v="41-04-00"/>
    <s v="416070823"/>
    <s v="2121723"/>
    <s v="Cédula de Ciudadanía"/>
    <s v="24228450"/>
    <s v="GLORIA CAMARGO"/>
    <s v="NIT"/>
    <s v="891855017"/>
    <x v="3"/>
  </r>
  <r>
    <x v="1"/>
    <s v="RETE-ICA-OTRAS CIUDADES-SERVICIOS"/>
    <n v="416308823"/>
    <n v="8575"/>
    <x v="325"/>
    <n v="4287720"/>
    <s v="0,200%"/>
    <s v="13-01-01-DT"/>
    <s v="41-04-00"/>
    <s v="416308823"/>
    <s v="2126323"/>
    <s v="Cédula de Ciudadanía"/>
    <s v="76263519"/>
    <s v="JESUS CORREA OBANDO"/>
    <s v="NIT"/>
    <s v="891580006"/>
    <x v="70"/>
  </r>
  <r>
    <x v="1"/>
    <s v="RETE-ICA-OTRAS CIUDADES-SERVICIOS"/>
    <n v="416080923"/>
    <n v="28575"/>
    <x v="1502"/>
    <n v="4082100"/>
    <s v="0,700%"/>
    <s v="13-01-01-DT"/>
    <s v="41-04-00"/>
    <s v="416080923"/>
    <s v="2147323"/>
    <s v="Cédula de Ciudadanía"/>
    <s v="40446541"/>
    <s v="INGRID ROZO ALMONACID"/>
    <s v="NIT"/>
    <s v="800136458"/>
    <x v="44"/>
  </r>
  <r>
    <x v="1"/>
    <s v="RETE-ICA-OTRAS CIUDADES-SERVICIOS"/>
    <n v="416072423"/>
    <n v="30387"/>
    <x v="926"/>
    <n v="4341000"/>
    <s v="0,700%"/>
    <s v="13-01-01-DT"/>
    <s v="41-04-00"/>
    <s v="416072423"/>
    <s v="2124423"/>
    <s v="Cédula de Ciudadanía"/>
    <s v="1045719841"/>
    <s v="KATHERINE LONDONO POSADA"/>
    <s v="NIT"/>
    <s v="891780009"/>
    <x v="75"/>
  </r>
  <r>
    <x v="1"/>
    <s v="RETE-ICA-OTRAS CIUDADES-SERVICIOS"/>
    <n v="416074523"/>
    <n v="56315"/>
    <x v="116"/>
    <n v="5631540"/>
    <s v="1,000%"/>
    <s v="13-01-01-DT"/>
    <s v="41-04-00"/>
    <s v="416074523"/>
    <s v="2134223"/>
    <s v="Cédula de Ciudadanía"/>
    <s v="32833698"/>
    <s v="ISABEL TORRES GONZALEZ"/>
    <s v="NIT"/>
    <s v="800094844"/>
    <x v="67"/>
  </r>
  <r>
    <x v="1"/>
    <s v="RETE-ICA-OTRAS CIUDADES-SERVICIOS"/>
    <n v="416079923"/>
    <n v="21827"/>
    <x v="1410"/>
    <n v="4365310"/>
    <s v="0,500%"/>
    <s v="13-01-01-DT"/>
    <s v="41-04-00"/>
    <s v="416079923"/>
    <s v="2146923"/>
    <s v="Cédula de Ciudadanía"/>
    <s v="1088728069"/>
    <s v="JOSE VILLOTA DELGADO"/>
    <s v="NIT"/>
    <s v="891280000"/>
    <x v="66"/>
  </r>
  <r>
    <x v="1"/>
    <s v="RETE-ICA-OTRAS CIUDADES-SERVICIOS"/>
    <n v="416081423"/>
    <n v="3615"/>
    <x v="1503"/>
    <n v="1205082"/>
    <s v="0,300%"/>
    <s v="13-01-01-DT"/>
    <s v="41-04-00"/>
    <s v="416081423"/>
    <s v="2156423"/>
    <s v="Cédula de Ciudadanía"/>
    <s v="1098790015"/>
    <s v="CARLOS MALDONADO RAMÍREZ"/>
    <s v="NIT"/>
    <s v="890201222"/>
    <x v="31"/>
  </r>
  <r>
    <x v="1"/>
    <s v="RETE-ICA-OTRAS CIUDADES-SERVICIOS"/>
    <n v="416531923"/>
    <n v="13078"/>
    <x v="1504"/>
    <n v="2179720"/>
    <s v="0,600%"/>
    <s v="13-01-01-DT"/>
    <s v="41-04-00"/>
    <s v="416531923"/>
    <s v="2143623"/>
    <s v="Cédula de Ciudadanía"/>
    <s v="1040495178"/>
    <s v="MARIA BARRERA MENESES"/>
    <s v="NIT"/>
    <s v="890201900"/>
    <x v="77"/>
  </r>
  <r>
    <x v="1"/>
    <s v="RETE-ICA-OTRAS CIUDADES-SERVICIOS"/>
    <n v="416075723"/>
    <n v="33034"/>
    <x v="1505"/>
    <n v="4129280"/>
    <s v="0,800%"/>
    <s v="13-01-01-DT"/>
    <s v="41-04-00"/>
    <s v="416075723"/>
    <s v="2143923"/>
    <s v="Cédula de Ciudadanía"/>
    <s v="39304716"/>
    <s v="BEATRIZ CONTRERAS PEDROZA"/>
    <s v="NIT"/>
    <s v="890980095"/>
    <x v="57"/>
  </r>
  <r>
    <x v="1"/>
    <s v="RETE-ICA-OTRAS CIUDADES-SERVICIOS"/>
    <n v="416993023"/>
    <n v="17217"/>
    <x v="1506"/>
    <n v="4304166"/>
    <s v="0,400%"/>
    <s v="13-01-01-DT"/>
    <s v="41-04-00"/>
    <s v="416993023"/>
    <s v="2167123"/>
    <s v="Cédula de Ciudadanía"/>
    <s v="17805899"/>
    <s v="JAIRO TORO CURIEL"/>
    <s v="NIT"/>
    <s v="892115007"/>
    <x v="79"/>
  </r>
  <r>
    <x v="1"/>
    <s v="RETE-ICA-OTRAS CIUDADES-SERVICIOS"/>
    <n v="416158723"/>
    <n v="19295"/>
    <x v="481"/>
    <n v="4287720"/>
    <s v="0,450%"/>
    <s v="13-01-01-DT"/>
    <s v="41-04-00"/>
    <s v="416158723"/>
    <s v="2125523"/>
    <s v="Cédula de Ciudadanía"/>
    <s v="1058842496"/>
    <s v="CAMILO ZULUAGA ZULUAGA"/>
    <s v="NIT"/>
    <s v="890801053"/>
    <x v="56"/>
  </r>
  <r>
    <x v="1"/>
    <s v="RETE-ICA-OTRAS CIUDADES-SERVICIOS"/>
    <n v="416071923"/>
    <n v="34388"/>
    <x v="1227"/>
    <n v="3438780"/>
    <s v="1,000%"/>
    <s v="13-01-01-DT"/>
    <s v="41-04-00"/>
    <s v="416071923"/>
    <s v="2124223"/>
    <s v="Cédula de Ciudadanía"/>
    <s v="11885777"/>
    <s v="EDISON MALAGA CHIRIMIA"/>
    <s v="NIT"/>
    <s v="890399045"/>
    <x v="69"/>
  </r>
  <r>
    <x v="1"/>
    <s v="RETE-ICA-OTRAS CIUDADES-SERVICIOS"/>
    <n v="416070523"/>
    <n v="4235"/>
    <x v="473"/>
    <n v="2117440"/>
    <s v="0,200%"/>
    <s v="13-01-01-DT"/>
    <s v="41-04-00"/>
    <s v="416070523"/>
    <s v="2104523"/>
    <s v="Cédula de Ciudadanía"/>
    <s v="25290613"/>
    <s v="BLANCA GIL CUEVAS"/>
    <s v="NIT"/>
    <s v="891580006"/>
    <x v="70"/>
  </r>
  <r>
    <x v="1"/>
    <s v="RETE-ICA-OTRAS CIUDADES-SERVICIOS"/>
    <n v="416077023"/>
    <n v="6352"/>
    <x v="1078"/>
    <n v="2117440"/>
    <s v="0,300%"/>
    <s v="13-01-01-DT"/>
    <s v="41-04-00"/>
    <s v="416077023"/>
    <s v="2144323"/>
    <s v="Cédula de Ciudadanía"/>
    <s v="22801399"/>
    <s v="ERIKA TORRES REDONDO"/>
    <s v="NIT"/>
    <s v="890480184"/>
    <x v="52"/>
  </r>
  <r>
    <x v="1"/>
    <s v="RETE-ICA-OTRAS CIUDADES-SERVICIOS"/>
    <n v="416859223"/>
    <n v="242635"/>
    <x v="1408"/>
    <n v="24263543"/>
    <s v="1,000%"/>
    <s v="13-01-01-DT"/>
    <s v="41-04-00"/>
    <s v="416859223"/>
    <s v="1869023"/>
    <s v="NIT"/>
    <s v="830079147"/>
    <s v="COMUNICACIONES REDES Y SISTEMAS SOCIEDAD POR ACCIONES SIMPLIFICADA S A S"/>
    <s v="NIT"/>
    <s v="890905211"/>
    <x v="33"/>
  </r>
  <r>
    <x v="1"/>
    <s v="RETE-ICA-OTRAS CIUDADES-SERVICIOS"/>
    <n v="416198923"/>
    <n v="3798"/>
    <x v="1507"/>
    <n v="633020"/>
    <s v="0,600%"/>
    <s v="13-01-01-DT"/>
    <s v="41-04-00"/>
    <s v="416198923"/>
    <s v="2156923"/>
    <s v="Cédula de Ciudadanía"/>
    <s v="71368157"/>
    <s v="JORGE EVAN LOPEZ"/>
    <s v="NIT"/>
    <s v="890201900"/>
    <x v="77"/>
  </r>
  <r>
    <x v="1"/>
    <s v="RETE-ICA-OTRAS CIUDADES-SERVICIOS"/>
    <n v="417036223"/>
    <n v="70000"/>
    <x v="68"/>
    <n v="7000000"/>
    <s v="1,000%"/>
    <s v="13-01-01-DT"/>
    <s v="41-04-00"/>
    <s v="417036223"/>
    <s v="2167423"/>
    <s v="NIT"/>
    <s v="900035457"/>
    <s v="FUNDACION CARBOANDES"/>
    <s v="NIT"/>
    <s v="800098911"/>
    <x v="73"/>
  </r>
  <r>
    <x v="1"/>
    <s v="RETE-ICA-OTRAS CIUDADES-SERVICIOS"/>
    <n v="416071223"/>
    <n v="21579"/>
    <x v="1508"/>
    <n v="2397652"/>
    <s v="0,900%"/>
    <s v="13-01-01-DT"/>
    <s v="41-04-00"/>
    <s v="416071223"/>
    <s v="2121823"/>
    <s v="Cédula de Ciudadanía"/>
    <s v="46382213"/>
    <s v="DIANA PARRA OLIVEROS"/>
    <s v="NIT"/>
    <s v="891800846"/>
    <x v="48"/>
  </r>
  <r>
    <x v="1"/>
    <s v="RETE-ICA-OTRAS CIUDADES-SERVICIOS"/>
    <n v="416078123"/>
    <n v="2866"/>
    <x v="1509"/>
    <n v="1433124"/>
    <s v="0,200%"/>
    <s v="13-01-01-DT"/>
    <s v="41-04-00"/>
    <s v="416078123"/>
    <s v="2145223"/>
    <s v="Cédula de Ciudadanía"/>
    <s v="1067461781"/>
    <s v="JOHN CARVAJAL TORRES"/>
    <s v="NIT"/>
    <s v="891580006"/>
    <x v="70"/>
  </r>
  <r>
    <x v="1"/>
    <s v="RETE-ICA-OTRAS CIUDADES-SERVICIOS"/>
    <n v="416077823"/>
    <n v="7598"/>
    <x v="329"/>
    <n v="3798820"/>
    <s v="0,200%"/>
    <s v="13-01-01-DT"/>
    <s v="41-04-00"/>
    <s v="416077823"/>
    <s v="2144623"/>
    <s v="Cédula de Ciudadanía"/>
    <s v="1061708716"/>
    <s v="ELIANA VELASCO NAVIA"/>
    <s v="NIT"/>
    <s v="891580006"/>
    <x v="70"/>
  </r>
  <r>
    <x v="2"/>
    <s v="RETENCION DE OTROS IMPUESTOS DISTRITALES Y MUNICIPALES"/>
    <n v="416081423"/>
    <n v="362"/>
    <x v="1510"/>
    <n v="3615"/>
    <s v="10,014%"/>
    <s v="13-01-01-DT"/>
    <s v="41-04-00"/>
    <s v="416081423"/>
    <s v="2156423"/>
    <s v="Cédula de Ciudadanía"/>
    <s v="1098790015"/>
    <s v="CARLOS MALDONADO RAMÍREZ"/>
    <s v="NIT"/>
    <s v="890201222"/>
    <x v="31"/>
  </r>
  <r>
    <x v="2"/>
    <s v="RETENCION DE OTROS IMPUESTOS DISTRITALES Y MUNICIPALES"/>
    <n v="416070823"/>
    <n v="40"/>
    <x v="1511"/>
    <n v="2001"/>
    <s v="2,000%"/>
    <s v="13-01-01-DT"/>
    <s v="41-04-00"/>
    <s v="416070823"/>
    <s v="2121723"/>
    <s v="Cédula de Ciudadanía"/>
    <s v="24228450"/>
    <s v="GLORIA CAMARGO"/>
    <s v="NIT"/>
    <s v="891855017"/>
    <x v="3"/>
  </r>
  <r>
    <x v="33"/>
    <s v="RETEFUENTE - SERVICIOS EN GENERAL - PERSONAS DECLARANTES"/>
    <n v="422059723"/>
    <n v="30642514"/>
    <x v="1512"/>
    <n v="766062848"/>
    <s v="4,000%"/>
    <s v="13-01-01-DT"/>
    <s v="41-04-00"/>
    <s v="422059723"/>
    <s v="2187923"/>
    <s v="NIT"/>
    <s v="901737031"/>
    <s v="CONSORCIO VU-23"/>
    <s v="NIT"/>
    <s v="800197268"/>
    <x v="25"/>
  </r>
  <r>
    <x v="33"/>
    <s v="RETEFUENTE - SERVICIOS EN GENERAL - PERSONAS DECLARANTES"/>
    <n v="421447023"/>
    <n v="30141630"/>
    <x v="1513"/>
    <n v="753540757.83000004"/>
    <s v="4,000%"/>
    <s v="13-01-01-DT"/>
    <s v="41-04-00"/>
    <s v="421447023"/>
    <s v="2175423"/>
    <s v="NIT"/>
    <s v="800211401"/>
    <s v="OUTSOURCING SERVICIOS INFORMATICOS S.A.S BIC"/>
    <s v="NIT"/>
    <s v="800197268"/>
    <x v="25"/>
  </r>
  <r>
    <x v="33"/>
    <s v="RETEFUENTE - SERVICIOS EN GENERAL - PERSONAS DECLARANTES"/>
    <n v="422068823"/>
    <n v="42843076"/>
    <x v="1514"/>
    <n v="1071076907"/>
    <s v="4,000%"/>
    <s v="13-01-01-DT"/>
    <s v="41-04-00"/>
    <s v="422068823"/>
    <s v="2187823"/>
    <s v="NIT"/>
    <s v="901737031"/>
    <s v="CONSORCIO VU-23"/>
    <s v="NIT"/>
    <s v="800197268"/>
    <x v="25"/>
  </r>
  <r>
    <x v="33"/>
    <s v="RETEFUENTE - SERVICIOS EN GENERAL - PERSONAS DECLARANTES"/>
    <n v="422084923"/>
    <n v="381800"/>
    <x v="1515"/>
    <n v="9545000"/>
    <s v="4,000%"/>
    <s v="13-01-01-DT"/>
    <s v="41-04-00"/>
    <s v="422084923"/>
    <s v="2187523"/>
    <s v="NIT"/>
    <s v="901737031"/>
    <s v="CONSORCIO VU-23"/>
    <s v="NIT"/>
    <s v="800197268"/>
    <x v="25"/>
  </r>
  <r>
    <x v="29"/>
    <s v="RETEFUENTE - SERVICIO DE VIGILANCIA Y ASEO"/>
    <n v="421821123"/>
    <n v="1071270"/>
    <x v="1516"/>
    <n v="53563517"/>
    <s v="2,000%"/>
    <s v="13-01-01-DT"/>
    <s v="41-04-00"/>
    <s v="421821123"/>
    <s v="2174323"/>
    <s v="NIT"/>
    <s v="800248541"/>
    <s v="SEGURIDAD DIGITAL LTDA"/>
    <s v="NIT"/>
    <s v="800197268"/>
    <x v="25"/>
  </r>
  <r>
    <x v="29"/>
    <s v="RETEFUENTE - SERVICIO DE VIGILANCIA Y ASEO"/>
    <n v="421204723"/>
    <n v="22451"/>
    <x v="1517"/>
    <n v="1122535"/>
    <s v="2,000%"/>
    <s v="13-01-01-DT"/>
    <s v="41-04-00"/>
    <s v="421204723"/>
    <s v="1870623"/>
    <s v="NIT"/>
    <s v="860067479"/>
    <s v="SERVIASEO S A"/>
    <s v="NIT"/>
    <s v="800197268"/>
    <x v="25"/>
  </r>
  <r>
    <x v="29"/>
    <s v="RETEFUENTE - SERVICIO DE VIGILANCIA Y ASEO"/>
    <n v="421546923"/>
    <n v="211801"/>
    <x v="1518"/>
    <n v="10590035"/>
    <s v="2,000%"/>
    <s v="13-01-01-DT"/>
    <s v="41-04-00"/>
    <s v="421546923"/>
    <s v="2174723"/>
    <s v="NIT"/>
    <s v="901677020"/>
    <s v="UNION TEMPORAL OUTSOURCING GIAF"/>
    <s v="NIT"/>
    <s v="800197268"/>
    <x v="25"/>
  </r>
  <r>
    <x v="27"/>
    <s v="RETEFUENTE - TRANSPORTE NACIONAL DE PASAJEROS - TERRESTRE"/>
    <n v="421228823"/>
    <n v="420150"/>
    <x v="1519"/>
    <n v="12004286"/>
    <s v="3,500%"/>
    <s v="13-01-01-DT"/>
    <s v="41-04-00"/>
    <s v="421228823"/>
    <s v="2031023"/>
    <s v="NIT"/>
    <s v="901668416"/>
    <s v="CONSORCIO TRANSPORTES CCE 2"/>
    <s v="NIT"/>
    <s v="800197268"/>
    <x v="25"/>
  </r>
  <r>
    <x v="27"/>
    <s v="RETEFUENTE - TRANSPORTE NACIONAL DE PASAJEROS - TERRESTRE"/>
    <n v="422139823"/>
    <n v="800641"/>
    <x v="1520"/>
    <n v="0"/>
    <s v="0,000%"/>
    <s v="13-01-01-DT"/>
    <s v="41-04-00"/>
    <s v="422139823"/>
    <s v="2187423"/>
    <s v="NIT"/>
    <s v="900470772"/>
    <s v="TRANSPORTES CSC S.A.S- EN REORGANIZACION"/>
    <s v="NIT"/>
    <s v="800197268"/>
    <x v="25"/>
  </r>
  <r>
    <x v="20"/>
    <s v="RETEFUENTE - COMPRAS Y OTROS INGRESOS TRIBUTARIOS EN GENERAL"/>
    <n v="421403023"/>
    <n v="1272792"/>
    <x v="1521"/>
    <n v="50911680"/>
    <s v="2,500%"/>
    <s v="13-01-01-DT"/>
    <s v="41-04-00"/>
    <s v="421403023"/>
    <s v="2174123"/>
    <s v="NIT"/>
    <s v="901301045"/>
    <s v="SOLUCIONES INTEGRALES NIRYA SAS"/>
    <s v="NIT"/>
    <s v="800197268"/>
    <x v="25"/>
  </r>
  <r>
    <x v="20"/>
    <s v="RETEFUENTE - COMPRAS Y OTROS INGRESOS TRIBUTARIOS EN GENERAL"/>
    <n v="421108823"/>
    <n v="3833379"/>
    <x v="1522"/>
    <n v="153335150"/>
    <s v="2,500%"/>
    <s v="13-01-01-DT"/>
    <s v="41-04-00"/>
    <s v="421108823"/>
    <s v="2182623"/>
    <s v="NIT"/>
    <s v="900488765"/>
    <s v="MULTIAGRO INVERSIONES S.A.S."/>
    <s v="NIT"/>
    <s v="800197268"/>
    <x v="25"/>
  </r>
  <r>
    <x v="22"/>
    <s v="RETEFUENTE - RENTAS DE TRABAJO"/>
    <n v="421450723"/>
    <n v="293756"/>
    <x v="613"/>
    <n v="5574120"/>
    <s v="5,270%"/>
    <s v="13-01-01-DT"/>
    <s v="41-04-00"/>
    <s v="421450723"/>
    <s v="2143223"/>
    <s v="Cédula de Ciudadanía"/>
    <s v="80843544"/>
    <s v="JUAN MARTINEZ MARTINEZ"/>
    <s v="NIT"/>
    <s v="800197268"/>
    <x v="25"/>
  </r>
  <r>
    <x v="22"/>
    <s v="RETEFUENTE - RENTAS DE TRABAJO"/>
    <n v="422293623"/>
    <n v="61349"/>
    <x v="365"/>
    <n v="4350998"/>
    <s v="1,410%"/>
    <s v="13-01-01-DT"/>
    <s v="41-04-00"/>
    <s v="422293623"/>
    <s v="2172023"/>
    <s v="Cédula de Ciudadanía"/>
    <s v="52536677"/>
    <s v="MARLEN RODRIGUEZ NEUTA"/>
    <s v="NIT"/>
    <s v="800197268"/>
    <x v="25"/>
  </r>
  <r>
    <x v="22"/>
    <s v="RETEFUENTE - RENTAS DE TRABAJO"/>
    <n v="420224623"/>
    <n v="209373"/>
    <x v="1523"/>
    <n v="5131681"/>
    <s v="4,080%"/>
    <s v="13-01-01-DT"/>
    <s v="41-04-00"/>
    <s v="420224623"/>
    <s v="2144523"/>
    <s v="Cédula de Ciudadanía"/>
    <s v="1019028647"/>
    <s v="CAMILO RIOS GARCIA"/>
    <s v="NIT"/>
    <s v="800197268"/>
    <x v="25"/>
  </r>
  <r>
    <x v="22"/>
    <s v="RETEFUENTE - RENTAS DE TRABAJO"/>
    <n v="422292423"/>
    <n v="181406"/>
    <x v="1524"/>
    <n v="4983668"/>
    <s v="3,640%"/>
    <s v="13-01-01-DT"/>
    <s v="41-04-00"/>
    <s v="422292423"/>
    <s v="2169523"/>
    <s v="Cédula de Ciudadanía"/>
    <s v="33751233"/>
    <s v="DERLY AGUIAR BARRIOS"/>
    <s v="NIT"/>
    <s v="800197268"/>
    <x v="25"/>
  </r>
  <r>
    <x v="22"/>
    <s v="RETEFUENTE - RENTAS DE TRABAJO"/>
    <n v="422292523"/>
    <n v="303191"/>
    <x v="1525"/>
    <n v="5625068"/>
    <s v="5,390%"/>
    <s v="13-01-01-DT"/>
    <s v="41-04-00"/>
    <s v="422292523"/>
    <s v="2169623"/>
    <s v="Cédula de Ciudadanía"/>
    <s v="1098623322"/>
    <s v="JULIETH LOPEZ ARCOS"/>
    <s v="NIT"/>
    <s v="800197268"/>
    <x v="25"/>
  </r>
  <r>
    <x v="22"/>
    <s v="RETEFUENTE - RENTAS DE TRABAJO"/>
    <n v="422291823"/>
    <n v="61349"/>
    <x v="365"/>
    <n v="4350998"/>
    <s v="1,410%"/>
    <s v="13-01-01-DT"/>
    <s v="41-04-00"/>
    <s v="422291823"/>
    <s v="2145723"/>
    <s v="Cédula de Ciudadanía"/>
    <s v="1010202072"/>
    <s v="OLGA MATIAS ORTIZ"/>
    <s v="NIT"/>
    <s v="800197268"/>
    <x v="25"/>
  </r>
  <r>
    <x v="22"/>
    <s v="RETEFUENTE - RENTAS DE TRABAJO"/>
    <n v="421451523"/>
    <n v="196396"/>
    <x v="1526"/>
    <n v="5061753"/>
    <s v="3,880%"/>
    <s v="13-01-01-DT"/>
    <s v="41-04-00"/>
    <s v="421451523"/>
    <s v="2173023"/>
    <s v="Cédula de Ciudadanía"/>
    <s v="30662664"/>
    <s v="BRENDA LIZ PADILLA CALAO"/>
    <s v="NIT"/>
    <s v="800197268"/>
    <x v="25"/>
  </r>
  <r>
    <x v="22"/>
    <s v="RETEFUENTE - RENTAS DE TRABAJO"/>
    <n v="422294523"/>
    <n v="99239"/>
    <x v="675"/>
    <n v="4552253"/>
    <s v="2,180%"/>
    <s v="13-01-01-DT"/>
    <s v="41-04-00"/>
    <s v="422294523"/>
    <s v="2186923"/>
    <s v="Cédula de Ciudadanía"/>
    <s v="55226018"/>
    <s v="ANGELA CARVAJALINO GARRIDO"/>
    <s v="NIT"/>
    <s v="800197268"/>
    <x v="25"/>
  </r>
  <r>
    <x v="22"/>
    <s v="RETEFUENTE - RENTAS DE TRABAJO"/>
    <n v="422342723"/>
    <n v="52978"/>
    <x v="1527"/>
    <n v="4307162"/>
    <s v="1,230%"/>
    <s v="13-01-01-DT"/>
    <s v="41-04-00"/>
    <s v="422342723"/>
    <s v="2182123"/>
    <s v="Cédula de Ciudadanía"/>
    <s v="25273189"/>
    <s v="LUZ LOPEZ AYALA"/>
    <s v="NIT"/>
    <s v="800197268"/>
    <x v="25"/>
  </r>
  <r>
    <x v="22"/>
    <s v="RETEFUENTE - RENTAS DE TRABAJO"/>
    <n v="422292023"/>
    <n v="65148"/>
    <x v="374"/>
    <n v="4372335"/>
    <s v="1,490%"/>
    <s v="13-01-01-DT"/>
    <s v="41-04-00"/>
    <s v="422292023"/>
    <s v="2169123"/>
    <s v="Cédula de Ciudadanía"/>
    <s v="52396342"/>
    <s v="JOVANNA PEÑA IBARRA"/>
    <s v="NIT"/>
    <s v="800197268"/>
    <x v="25"/>
  </r>
  <r>
    <x v="22"/>
    <s v="RETEFUENTE - RENTAS DE TRABAJO"/>
    <n v="422293023"/>
    <n v="24102"/>
    <x v="653"/>
    <n v="4155593"/>
    <s v="0,580%"/>
    <s v="13-01-01-DT"/>
    <s v="41-04-00"/>
    <s v="422293023"/>
    <s v="2171023"/>
    <s v="Cédula de Ciudadanía"/>
    <s v="1075296348"/>
    <s v="MARÍA ESPAÑA SILVA"/>
    <s v="NIT"/>
    <s v="800197268"/>
    <x v="25"/>
  </r>
  <r>
    <x v="22"/>
    <s v="RETEFUENTE - RENTAS DE TRABAJO"/>
    <n v="421897123"/>
    <n v="255854"/>
    <x v="1528"/>
    <n v="5375092"/>
    <s v="4,760%"/>
    <s v="13-01-01-DT"/>
    <s v="41-04-00"/>
    <s v="421897123"/>
    <s v="2170923"/>
    <s v="Cédula de Ciudadanía"/>
    <s v="1124313250"/>
    <s v="HOLLYSTEM JAJOY JUAGIBIOY"/>
    <s v="NIT"/>
    <s v="800197268"/>
    <x v="25"/>
  </r>
  <r>
    <x v="22"/>
    <s v="RETEFUENTE - RENTAS DE TRABAJO"/>
    <n v="421897823"/>
    <n v="265975"/>
    <x v="1529"/>
    <n v="5428058"/>
    <s v="4,900%"/>
    <s v="13-01-01-DT"/>
    <s v="41-04-00"/>
    <s v="421897823"/>
    <s v="2171823"/>
    <s v="Cédula de Ciudadanía"/>
    <s v="67028868"/>
    <s v="SANDRA DAZA MUÑOZ"/>
    <s v="NIT"/>
    <s v="800197268"/>
    <x v="25"/>
  </r>
  <r>
    <x v="22"/>
    <s v="RETEFUENTE - RENTAS DE TRABAJO"/>
    <n v="421898923"/>
    <n v="105924"/>
    <x v="1530"/>
    <n v="4585448"/>
    <s v="2,310%"/>
    <s v="13-01-01-DT"/>
    <s v="41-04-00"/>
    <s v="421898923"/>
    <s v="2173423"/>
    <s v="Cédula de Ciudadanía"/>
    <s v="39318813"/>
    <s v="YERLEDYS PALACIOS BLANDON"/>
    <s v="NIT"/>
    <s v="800197268"/>
    <x v="25"/>
  </r>
  <r>
    <x v="22"/>
    <s v="RETEFUENTE - RENTAS DE TRABAJO"/>
    <n v="421898523"/>
    <n v="834520"/>
    <x v="1531"/>
    <n v="7828517"/>
    <s v="10,660%"/>
    <s v="13-01-01-DT"/>
    <s v="41-04-00"/>
    <s v="421898523"/>
    <s v="2172923"/>
    <s v="Cédula de Ciudadanía"/>
    <s v="54257426"/>
    <s v="DORIS RODRIGUEZ CORREA"/>
    <s v="NIT"/>
    <s v="800197268"/>
    <x v="25"/>
  </r>
  <r>
    <x v="22"/>
    <s v="RETEFUENTE - RENTAS DE TRABAJO"/>
    <n v="422293123"/>
    <n v="315117"/>
    <x v="1532"/>
    <n v="5688038"/>
    <s v="5,540%"/>
    <s v="13-01-01-DT"/>
    <s v="41-04-00"/>
    <s v="422293123"/>
    <s v="2171423"/>
    <s v="Cédula de Ciudadanía"/>
    <s v="30739631"/>
    <s v="MARIA PALACIOS NOGUERA"/>
    <s v="NIT"/>
    <s v="800197268"/>
    <x v="25"/>
  </r>
  <r>
    <x v="22"/>
    <s v="RETEFUENTE - RENTAS DE TRABAJO"/>
    <n v="421896723"/>
    <n v="47032"/>
    <x v="346"/>
    <n v="4275630"/>
    <s v="1,100%"/>
    <s v="13-01-01-DT"/>
    <s v="41-04-00"/>
    <s v="421896723"/>
    <s v="2170323"/>
    <s v="Cédula de Ciudadanía"/>
    <s v="1019086651"/>
    <s v="ANA TOVAR ZULUAGA"/>
    <s v="NIT"/>
    <s v="800197268"/>
    <x v="25"/>
  </r>
  <r>
    <x v="22"/>
    <s v="RETEFUENTE - RENTAS DE TRABAJO"/>
    <n v="421896523"/>
    <n v="107513"/>
    <x v="1533"/>
    <n v="4594560"/>
    <s v="2,340%"/>
    <s v="13-01-01-DT"/>
    <s v="41-04-00"/>
    <s v="421896523"/>
    <s v="2169923"/>
    <s v="Cédula de Ciudadanía"/>
    <s v="1023937240"/>
    <s v="OSCAR RAMOS ANGEL"/>
    <s v="NIT"/>
    <s v="800197268"/>
    <x v="25"/>
  </r>
  <r>
    <x v="22"/>
    <s v="RETEFUENTE - RENTAS DE TRABAJO"/>
    <n v="420224923"/>
    <n v="282288"/>
    <x v="1534"/>
    <n v="5513438"/>
    <s v="5,120%"/>
    <s v="13-01-01-DT"/>
    <s v="41-04-00"/>
    <s v="420224923"/>
    <s v="2146323"/>
    <s v="Cédula de Ciudadanía"/>
    <s v="1013639690"/>
    <s v="MARIA JARA ROJAS"/>
    <s v="NIT"/>
    <s v="800197268"/>
    <x v="25"/>
  </r>
  <r>
    <x v="22"/>
    <s v="RETEFUENTE - RENTAS DE TRABAJO"/>
    <n v="421897723"/>
    <n v="100267"/>
    <x v="1535"/>
    <n v="4557580"/>
    <s v="2,200%"/>
    <s v="13-01-01-DT"/>
    <s v="41-04-00"/>
    <s v="421897723"/>
    <s v="2171523"/>
    <s v="Cédula de Ciudadanía"/>
    <s v="27470818"/>
    <s v="ROSA JACANAMIJOY CHASOY"/>
    <s v="NIT"/>
    <s v="800197268"/>
    <x v="25"/>
  </r>
  <r>
    <x v="22"/>
    <s v="RETEFUENTE - RENTAS DE TRABAJO"/>
    <n v="421898723"/>
    <n v="371659"/>
    <x v="1536"/>
    <n v="5984843"/>
    <s v="6,210%"/>
    <s v="13-01-01-DT"/>
    <s v="41-04-00"/>
    <s v="421898723"/>
    <s v="2173223"/>
    <s v="Cédula de Ciudadanía"/>
    <s v="52919466"/>
    <s v="JENNY FAJARDO GUIZA"/>
    <s v="NIT"/>
    <s v="800197268"/>
    <x v="25"/>
  </r>
  <r>
    <x v="22"/>
    <s v="RETEFUENTE - RENTAS DE TRABAJO"/>
    <n v="422292323"/>
    <n v="61349"/>
    <x v="365"/>
    <n v="4350998"/>
    <s v="1,410%"/>
    <s v="13-01-01-DT"/>
    <s v="41-04-00"/>
    <s v="422292323"/>
    <s v="2169423"/>
    <s v="Cédula de Ciudadanía"/>
    <s v="52931506"/>
    <s v="LUCY GONZALEZ RODRIGUEZ"/>
    <s v="NIT"/>
    <s v="800197268"/>
    <x v="25"/>
  </r>
  <r>
    <x v="22"/>
    <s v="RETEFUENTE - RENTAS DE TRABAJO"/>
    <n v="421897323"/>
    <n v="89550"/>
    <x v="652"/>
    <n v="4500000"/>
    <s v="1,990%"/>
    <s v="13-01-01-DT"/>
    <s v="41-04-00"/>
    <s v="421897323"/>
    <s v="2171223"/>
    <s v="Cédula de Ciudadanía"/>
    <s v="1030527497"/>
    <s v="ANDREA VELASQUEZ LOPEZ"/>
    <s v="NIT"/>
    <s v="800197268"/>
    <x v="25"/>
  </r>
  <r>
    <x v="22"/>
    <s v="RETEFUENTE - RENTAS DE TRABAJO"/>
    <n v="422407523"/>
    <n v="167461"/>
    <x v="161"/>
    <n v="4910873"/>
    <s v="3,410%"/>
    <s v="13-01-01-DT"/>
    <s v="41-04-00"/>
    <s v="422407523"/>
    <s v="2188323"/>
    <s v="Cédula de Ciudadanía"/>
    <s v="1128442044"/>
    <s v="HECTOR ORTIZ ARCOS"/>
    <s v="NIT"/>
    <s v="800197268"/>
    <x v="25"/>
  </r>
  <r>
    <x v="22"/>
    <s v="RETEFUENTE - RENTAS DE TRABAJO"/>
    <n v="421509423"/>
    <n v="119184"/>
    <x v="1537"/>
    <n v="4655610"/>
    <s v="2,560%"/>
    <s v="13-01-01-DT"/>
    <s v="41-04-00"/>
    <s v="421509423"/>
    <s v="2174823"/>
    <s v="Cédula de Ciudadanía"/>
    <s v="1087196789"/>
    <s v="IVETH ORTIZ CABEZAS"/>
    <s v="NIT"/>
    <s v="800197268"/>
    <x v="25"/>
  </r>
  <r>
    <x v="22"/>
    <s v="RETEFUENTE - RENTAS DE TRABAJO"/>
    <n v="422294323"/>
    <n v="516741"/>
    <x v="669"/>
    <n v="6693533"/>
    <s v="7,720%"/>
    <s v="13-01-01-DT"/>
    <s v="41-04-00"/>
    <s v="422294323"/>
    <s v="2186623"/>
    <s v="Cédula de Ciudadanía"/>
    <s v="71760377"/>
    <s v="ALEJANDRO QUICENO"/>
    <s v="NIT"/>
    <s v="800197268"/>
    <x v="25"/>
  </r>
  <r>
    <x v="22"/>
    <s v="RETEFUENTE - RENTAS DE TRABAJO"/>
    <n v="421450923"/>
    <n v="30148"/>
    <x v="533"/>
    <n v="4187282"/>
    <s v="0,720%"/>
    <s v="13-01-01-DT"/>
    <s v="41-04-00"/>
    <s v="421450923"/>
    <s v="2145323"/>
    <s v="Cédula de Ciudadanía"/>
    <s v="27094022"/>
    <s v="SANDRA CULCHAC BOTINA"/>
    <s v="NIT"/>
    <s v="800197268"/>
    <x v="25"/>
  </r>
  <r>
    <x v="40"/>
    <s v="RETE IVA - SERVICIOS GRAVADOS - RÉGIMEN COMÚN - COMISIONES"/>
    <n v="421517023"/>
    <n v="285134"/>
    <x v="1538"/>
    <n v="1900896"/>
    <s v="15,000%"/>
    <s v="13-01-01-DT"/>
    <s v="41-04-00"/>
    <s v="421517023"/>
    <s v="2175323"/>
    <s v="NIT"/>
    <s v="800095131"/>
    <s v="MIGUEL QUIJANO Y COMPAÑIA S A"/>
    <s v="NIT"/>
    <s v="800197268"/>
    <x v="25"/>
  </r>
  <r>
    <x v="30"/>
    <s v="RETE IVA - SERVICIOS GRAVADOS - RÉGIMEN COMÚN - SERVICIOS"/>
    <n v="422059723"/>
    <n v="21794202"/>
    <x v="1539"/>
    <n v="145294681.11000001"/>
    <s v="15,000%"/>
    <s v="13-01-01-DT"/>
    <s v="41-04-00"/>
    <s v="422059723"/>
    <s v="2187923"/>
    <s v="NIT"/>
    <s v="901737031"/>
    <s v="CONSORCIO VU-23"/>
    <s v="NIT"/>
    <s v="800197268"/>
    <x v="25"/>
  </r>
  <r>
    <x v="30"/>
    <s v="RETE IVA - SERVICIOS GRAVADOS - RÉGIMEN COMÚN - SERVICIOS"/>
    <n v="421546923"/>
    <n v="301816"/>
    <x v="1540"/>
    <n v="2012107"/>
    <s v="15,000%"/>
    <s v="13-01-01-DT"/>
    <s v="41-04-00"/>
    <s v="421546923"/>
    <s v="2174723"/>
    <s v="NIT"/>
    <s v="901677020"/>
    <s v="UNION TEMPORAL OUTSOURCING GIAF"/>
    <s v="NIT"/>
    <s v="800197268"/>
    <x v="25"/>
  </r>
  <r>
    <x v="30"/>
    <s v="RETE IVA - SERVICIOS GRAVADOS - RÉGIMEN COMÚN - SERVICIOS"/>
    <n v="421403023"/>
    <n v="1450983"/>
    <x v="1541"/>
    <n v="9673219"/>
    <s v="15,000%"/>
    <s v="13-01-01-DT"/>
    <s v="41-04-00"/>
    <s v="421403023"/>
    <s v="2174123"/>
    <s v="NIT"/>
    <s v="901301045"/>
    <s v="SOLUCIONES INTEGRALES NIRYA SAS"/>
    <s v="NIT"/>
    <s v="800197268"/>
    <x v="25"/>
  </r>
  <r>
    <x v="30"/>
    <s v="RETE IVA - SERVICIOS GRAVADOS - RÉGIMEN COMÚN - SERVICIOS"/>
    <n v="422084923"/>
    <n v="268613"/>
    <x v="1542"/>
    <n v="1790750"/>
    <s v="15,000%"/>
    <s v="13-01-01-DT"/>
    <s v="41-04-00"/>
    <s v="422084923"/>
    <s v="2187523"/>
    <s v="NIT"/>
    <s v="901737031"/>
    <s v="CONSORCIO VU-23"/>
    <s v="NIT"/>
    <s v="800197268"/>
    <x v="25"/>
  </r>
  <r>
    <x v="30"/>
    <s v="RETE IVA - SERVICIOS GRAVADOS - RÉGIMEN COMÚN - SERVICIOS"/>
    <n v="421821123"/>
    <n v="1526560"/>
    <x v="1543"/>
    <n v="10177068"/>
    <s v="15,000%"/>
    <s v="13-01-01-DT"/>
    <s v="41-04-00"/>
    <s v="421821123"/>
    <s v="2174323"/>
    <s v="NIT"/>
    <s v="800248541"/>
    <s v="SEGURIDAD DIGITAL LTDA"/>
    <s v="NIT"/>
    <s v="800197268"/>
    <x v="25"/>
  </r>
  <r>
    <x v="30"/>
    <s v="RETE IVA - SERVICIOS GRAVADOS - RÉGIMEN COMÚN - SERVICIOS"/>
    <n v="422068823"/>
    <n v="18004812"/>
    <x v="1544"/>
    <n v="120032080.48"/>
    <s v="15,000%"/>
    <s v="13-01-01-DT"/>
    <s v="41-04-00"/>
    <s v="422068823"/>
    <s v="2187823"/>
    <s v="NIT"/>
    <s v="901737031"/>
    <s v="CONSORCIO VU-23"/>
    <s v="NIT"/>
    <s v="800197268"/>
    <x v="25"/>
  </r>
  <r>
    <x v="30"/>
    <s v="RETE IVA - SERVICIOS GRAVADOS - RÉGIMEN COMÚN - SERVICIOS"/>
    <n v="421605823"/>
    <n v="13619"/>
    <x v="1545"/>
    <n v="90794"/>
    <s v="15,000%"/>
    <s v="13-01-01-DT"/>
    <s v="41-04-00"/>
    <s v="421605823"/>
    <s v="2183223"/>
    <s v="NIT"/>
    <s v="800249637"/>
    <s v="COOPERATIVA DE TRABAJO ASOCIADO SERCONAL"/>
    <s v="NIT"/>
    <s v="800197268"/>
    <x v="25"/>
  </r>
  <r>
    <x v="30"/>
    <s v="RETE IVA - SERVICIOS GRAVADOS - RÉGIMEN COMÚN - SERVICIOS"/>
    <n v="421204723"/>
    <n v="31992"/>
    <x v="1546"/>
    <n v="213281.67"/>
    <s v="15,000%"/>
    <s v="13-01-01-DT"/>
    <s v="41-04-00"/>
    <s v="421204723"/>
    <s v="1870623"/>
    <s v="NIT"/>
    <s v="860067479"/>
    <s v="SERVIASEO S A"/>
    <s v="NIT"/>
    <s v="800197268"/>
    <x v="25"/>
  </r>
  <r>
    <x v="32"/>
    <s v="RETEIVA COMPRA DE BIENES GRAVADOS - RÉGIMEN COMÚN"/>
    <n v="421108823"/>
    <n v="800262"/>
    <x v="1547"/>
    <n v="5335077.51"/>
    <s v="15,000%"/>
    <s v="13-01-01-DT"/>
    <s v="41-04-00"/>
    <s v="421108823"/>
    <s v="2182623"/>
    <s v="NIT"/>
    <s v="900488765"/>
    <s v="MULTIAGRO INVERSIONES S.A.S."/>
    <s v="NIT"/>
    <s v="800197268"/>
    <x v="25"/>
  </r>
  <r>
    <x v="39"/>
    <s v="RETENCION ICA INDUSTRIAL DEMÁS ACTIVIDADES INDUSTRIALES"/>
    <n v="421403023"/>
    <n v="562065"/>
    <x v="1548"/>
    <n v="50911680"/>
    <s v="1,104%"/>
    <s v="13-01-01-DT"/>
    <s v="41-04-00"/>
    <s v="421403023"/>
    <s v="2174123"/>
    <s v="NIT"/>
    <s v="901301045"/>
    <s v="SOLUCIONES INTEGRALES NIRYA SAS"/>
    <s v="NIT"/>
    <s v="899999061"/>
    <x v="71"/>
  </r>
  <r>
    <x v="41"/>
    <s v="RETENCION ICA COMERCIAL DEMÁS ACTIVIDADES COMERCIALES"/>
    <n v="421108823"/>
    <n v="1692820"/>
    <x v="1549"/>
    <n v="153335149.99000001"/>
    <s v="1,104%"/>
    <s v="13-01-01-DT"/>
    <s v="41-04-00"/>
    <s v="421108823"/>
    <s v="2182623"/>
    <s v="NIT"/>
    <s v="900488765"/>
    <s v="MULTIAGRO INVERSIONES S.A.S."/>
    <s v="NIT"/>
    <s v="899999061"/>
    <x v="71"/>
  </r>
  <r>
    <x v="28"/>
    <s v="RETENCION ICA COMERCIAL SERVICIOS TRANSPORTE PUBLICACIÓN DE REVISTAS, LIBROS Y PERIÓDICOS RADIODIFUSIÓN Y PROGRAMACIÓN DE TELEVISIÓN"/>
    <n v="421228823"/>
    <n v="49698"/>
    <x v="1550"/>
    <n v="12004286.4"/>
    <s v="0,414%"/>
    <s v="13-01-01-DT"/>
    <s v="41-04-00"/>
    <s v="421228823"/>
    <s v="2031023"/>
    <s v="NIT"/>
    <s v="901668416"/>
    <s v="CONSORCIO TRANSPORTES CCE 2"/>
    <s v="NIT"/>
    <s v="899999061"/>
    <x v="71"/>
  </r>
  <r>
    <x v="42"/>
    <s v="RETENCION ICA COMERCIAL SERVICIOS DE RESTAURANTE, CAFETERÍA, BAR, GRILL, DISCOTECA Y SIMILARES SERVICIOS DE HOTEL, MOTEL, HOSPEDAJE, AMOBLADO Y SIMILARES SERVICIO DE CASAS DE EMPEÑO Y SERVICIOS DE VIGILANCIA"/>
    <n v="421821123"/>
    <n v="739177"/>
    <x v="1551"/>
    <n v="53563517"/>
    <s v="1,380%"/>
    <s v="13-01-01-DT"/>
    <s v="41-04-00"/>
    <s v="421821123"/>
    <s v="2174323"/>
    <s v="NIT"/>
    <s v="800248541"/>
    <s v="SEGURIDAD DIGITAL LTDA"/>
    <s v="NIT"/>
    <s v="899999061"/>
    <x v="71"/>
  </r>
  <r>
    <x v="24"/>
    <s v="RETENCION ICA COMERCIAL SERVICIOS DEMÁS ACTIVIDADES DE SERVICIOS"/>
    <n v="421898223"/>
    <n v="21814"/>
    <x v="1552"/>
    <n v="2847754"/>
    <s v="0,766%"/>
    <s v="13-01-01-DT"/>
    <s v="41-04-00"/>
    <s v="421898223"/>
    <s v="2172623"/>
    <s v="Cédula de Ciudadanía"/>
    <s v="1019060639"/>
    <s v="SANDRA ROJAS RUIZ"/>
    <s v="NIT"/>
    <s v="899999061"/>
    <x v="71"/>
  </r>
  <r>
    <x v="24"/>
    <s v="RETENCION ICA COMERCIAL SERVICIOS DEMÁS ACTIVIDADES DE SERVICIOS"/>
    <n v="421896523"/>
    <n v="59178"/>
    <x v="1553"/>
    <n v="6126080"/>
    <s v="0,966%"/>
    <s v="13-01-01-DT"/>
    <s v="41-04-00"/>
    <s v="421896523"/>
    <s v="2169923"/>
    <s v="Cédula de Ciudadanía"/>
    <s v="1023937240"/>
    <s v="OSCAR RAMOS ANGEL"/>
    <s v="NIT"/>
    <s v="899999061"/>
    <x v="71"/>
  </r>
  <r>
    <x v="24"/>
    <s v="RETENCION ICA COMERCIAL SERVICIOS DEMÁS ACTIVIDADES DE SERVICIOS"/>
    <n v="422294223"/>
    <n v="43036"/>
    <x v="464"/>
    <n v="5618240"/>
    <s v="0,766%"/>
    <s v="13-01-01-DT"/>
    <s v="41-04-00"/>
    <s v="422294223"/>
    <s v="2186523"/>
    <s v="Cédula de Ciudadanía"/>
    <s v="52172222"/>
    <s v="ELMY MURILLO ARCE"/>
    <s v="NIT"/>
    <s v="899999061"/>
    <x v="71"/>
  </r>
  <r>
    <x v="24"/>
    <s v="RETENCION ICA COMERCIAL SERVICIOS DEMÁS ACTIVIDADES DE SERVICIOS"/>
    <n v="421898723"/>
    <n v="50156"/>
    <x v="303"/>
    <n v="6547830"/>
    <s v="0,766%"/>
    <s v="13-01-01-DT"/>
    <s v="41-04-00"/>
    <s v="421898723"/>
    <s v="2173223"/>
    <s v="Cédula de Ciudadanía"/>
    <s v="52919466"/>
    <s v="JENNY FAJARDO GUIZA"/>
    <s v="NIT"/>
    <s v="899999061"/>
    <x v="71"/>
  </r>
  <r>
    <x v="24"/>
    <s v="RETENCION ICA COMERCIAL SERVICIOS DEMÁS ACTIVIDADES DE SERVICIOS"/>
    <n v="422293023"/>
    <n v="42442"/>
    <x v="1554"/>
    <n v="5540790"/>
    <s v="0,766%"/>
    <s v="13-01-01-DT"/>
    <s v="41-04-00"/>
    <s v="422293023"/>
    <s v="2171023"/>
    <s v="Cédula de Ciudadanía"/>
    <s v="1075296348"/>
    <s v="MARÍA ESPAÑA SILVA"/>
    <s v="NIT"/>
    <s v="899999061"/>
    <x v="71"/>
  </r>
  <r>
    <x v="24"/>
    <s v="RETENCION ICA COMERCIAL SERVICIOS DEMÁS ACTIVIDADES DE SERVICIOS"/>
    <n v="421898023"/>
    <n v="43470"/>
    <x v="1555"/>
    <n v="4500000"/>
    <s v="0,966%"/>
    <s v="13-01-01-DT"/>
    <s v="41-04-00"/>
    <s v="421898023"/>
    <s v="2172123"/>
    <s v="Cédula de Ciudadanía"/>
    <s v="1081417722"/>
    <s v="LIDA TORRES GUALI"/>
    <s v="NIT"/>
    <s v="899999061"/>
    <x v="71"/>
  </r>
  <r>
    <x v="24"/>
    <s v="RETENCION ICA COMERCIAL SERVICIOS DEMÁS ACTIVIDADES DE SERVICIOS"/>
    <n v="421898823"/>
    <n v="43170"/>
    <x v="549"/>
    <n v="4468950"/>
    <s v="0,966%"/>
    <s v="13-01-01-DT"/>
    <s v="41-04-00"/>
    <s v="421898823"/>
    <s v="2173323"/>
    <s v="Cédula de Ciudadanía"/>
    <s v="1018408871"/>
    <s v="KATHERINE CASTAÑEDA GONZALEZ"/>
    <s v="NIT"/>
    <s v="899999061"/>
    <x v="71"/>
  </r>
  <r>
    <x v="24"/>
    <s v="RETENCION ICA COMERCIAL SERVICIOS DEMÁS ACTIVIDADES DE SERVICIOS"/>
    <n v="422292423"/>
    <n v="50900"/>
    <x v="1556"/>
    <n v="6644890"/>
    <s v="0,766%"/>
    <s v="13-01-01-DT"/>
    <s v="41-04-00"/>
    <s v="422292423"/>
    <s v="2169523"/>
    <s v="Cédula de Ciudadanía"/>
    <s v="33751233"/>
    <s v="DERLY AGUIAR BARRIOS"/>
    <s v="NIT"/>
    <s v="899999061"/>
    <x v="71"/>
  </r>
  <r>
    <x v="24"/>
    <s v="RETENCION ICA COMERCIAL SERVICIOS DEMÁS ACTIVIDADES DE SERVICIOS"/>
    <n v="421897223"/>
    <n v="40624"/>
    <x v="852"/>
    <n v="5303400"/>
    <s v="0,766%"/>
    <s v="13-01-01-DT"/>
    <s v="41-04-00"/>
    <s v="421897223"/>
    <s v="2171123"/>
    <s v="Cédula de Ciudadanía"/>
    <s v="52931141"/>
    <s v="NIDIA CARRILLO RODRIGUEZ"/>
    <s v="NIT"/>
    <s v="899999061"/>
    <x v="71"/>
  </r>
  <r>
    <x v="24"/>
    <s v="RETENCION ICA COMERCIAL SERVICIOS DEMÁS ACTIVIDADES DE SERVICIOS"/>
    <n v="422294423"/>
    <n v="43438"/>
    <x v="1557"/>
    <n v="5015886"/>
    <s v="0,866%"/>
    <s v="13-01-01-DT"/>
    <s v="41-04-00"/>
    <s v="422294423"/>
    <s v="2186823"/>
    <s v="Cédula de Ciudadanía"/>
    <s v="1032356156"/>
    <s v="KATHERINE PINEDA MARQUEZ"/>
    <s v="NIT"/>
    <s v="899999061"/>
    <x v="71"/>
  </r>
  <r>
    <x v="24"/>
    <s v="RETENCION ICA COMERCIAL SERVICIOS DEMÁS ACTIVIDADES DE SERVICIOS"/>
    <n v="421450923"/>
    <n v="48222"/>
    <x v="538"/>
    <n v="6295270"/>
    <s v="0,766%"/>
    <s v="13-01-01-DT"/>
    <s v="41-04-00"/>
    <s v="421450923"/>
    <s v="2145323"/>
    <s v="Cédula de Ciudadanía"/>
    <s v="27094022"/>
    <s v="SANDRA CULCHAC BOTINA"/>
    <s v="NIT"/>
    <s v="899999061"/>
    <x v="71"/>
  </r>
  <r>
    <x v="24"/>
    <s v="RETENCION ICA COMERCIAL SERVICIOS DEMÁS ACTIVIDADES DE SERVICIOS"/>
    <n v="421896423"/>
    <n v="1477"/>
    <x v="1558"/>
    <n v="192761"/>
    <s v="0,766%"/>
    <s v="13-01-01-DT"/>
    <s v="41-04-00"/>
    <s v="421896423"/>
    <s v="2146223"/>
    <s v="Cédula de Ciudadanía"/>
    <s v="1030564032"/>
    <s v="ANGELA LEON GUARIN"/>
    <s v="NIT"/>
    <s v="899999061"/>
    <x v="71"/>
  </r>
  <r>
    <x v="24"/>
    <s v="RETENCION ICA COMERCIAL SERVICIOS DEMÁS ACTIVIDADES DE SERVICIOS"/>
    <n v="421897723"/>
    <n v="52486"/>
    <x v="1559"/>
    <n v="6851970"/>
    <s v="0,766%"/>
    <s v="13-01-01-DT"/>
    <s v="41-04-00"/>
    <s v="421897723"/>
    <s v="2171523"/>
    <s v="Cédula de Ciudadanía"/>
    <s v="27470818"/>
    <s v="ROSA JACANAMIJOY CHASOY"/>
    <s v="NIT"/>
    <s v="899999061"/>
    <x v="71"/>
  </r>
  <r>
    <x v="24"/>
    <s v="RETENCION ICA COMERCIAL SERVICIOS DEMÁS ACTIVIDADES DE SERVICIOS"/>
    <n v="421451623"/>
    <n v="7987"/>
    <x v="1560"/>
    <n v="1042645"/>
    <s v="0,766%"/>
    <s v="13-01-01-DT"/>
    <s v="41-04-00"/>
    <s v="421451623"/>
    <s v="2173923"/>
    <s v="Cédula de Ciudadanía"/>
    <s v="1077440691"/>
    <s v="RONALD RAMOS VILLA"/>
    <s v="NIT"/>
    <s v="899999061"/>
    <x v="71"/>
  </r>
  <r>
    <x v="24"/>
    <s v="RETENCION ICA COMERCIAL SERVICIOS DEMÁS ACTIVIDADES DE SERVICIOS"/>
    <n v="421897023"/>
    <n v="43138"/>
    <x v="805"/>
    <n v="5631540"/>
    <s v="0,766%"/>
    <s v="13-01-01-DT"/>
    <s v="41-04-00"/>
    <s v="421897023"/>
    <s v="2170723"/>
    <s v="Cédula de Ciudadanía"/>
    <s v="80062202"/>
    <s v="CLAUDIO RODRIGUEZ CASTAÑEDA"/>
    <s v="NIT"/>
    <s v="899999061"/>
    <x v="71"/>
  </r>
  <r>
    <x v="24"/>
    <s v="RETENCION ICA COMERCIAL SERVICIOS DEMÁS ACTIVIDADES DE SERVICIOS"/>
    <n v="420224423"/>
    <n v="32975"/>
    <x v="388"/>
    <n v="3413610"/>
    <s v="0,966%"/>
    <s v="13-01-01-DT"/>
    <s v="41-04-00"/>
    <s v="420224423"/>
    <s v="2108323"/>
    <s v="Cédula de Ciudadanía"/>
    <s v="1128055622"/>
    <s v="jaime castañeda"/>
    <s v="NIT"/>
    <s v="899999061"/>
    <x v="71"/>
  </r>
  <r>
    <x v="24"/>
    <s v="RETENCION ICA COMERCIAL SERVICIOS DEMÁS ACTIVIDADES DE SERVICIOS"/>
    <n v="422294323"/>
    <n v="68363"/>
    <x v="754"/>
    <n v="8924710"/>
    <s v="0,766%"/>
    <s v="13-01-01-DT"/>
    <s v="41-04-00"/>
    <s v="422294323"/>
    <s v="2186623"/>
    <s v="Cédula de Ciudadanía"/>
    <s v="71760377"/>
    <s v="ALEJANDRO QUICENO"/>
    <s v="NIT"/>
    <s v="899999061"/>
    <x v="71"/>
  </r>
  <r>
    <x v="24"/>
    <s v="RETENCION ICA COMERCIAL SERVICIOS DEMÁS ACTIVIDADES DE SERVICIOS"/>
    <n v="421447023"/>
    <n v="7279204"/>
    <x v="1561"/>
    <n v="753540757"/>
    <s v="0,966%"/>
    <s v="13-01-01-DT"/>
    <s v="41-04-00"/>
    <s v="421447023"/>
    <s v="2175423"/>
    <s v="NIT"/>
    <s v="800211401"/>
    <s v="OUTSOURCING SERVICIOS INFORMATICOS S.A.S BIC"/>
    <s v="NIT"/>
    <s v="899999061"/>
    <x v="71"/>
  </r>
  <r>
    <x v="24"/>
    <s v="RETENCION ICA COMERCIAL SERVICIOS DEMÁS ACTIVIDADES DE SERVICIOS"/>
    <n v="422291823"/>
    <n v="44438"/>
    <x v="447"/>
    <n v="5801330"/>
    <s v="0,766%"/>
    <s v="13-01-01-DT"/>
    <s v="41-04-00"/>
    <s v="422291823"/>
    <s v="2145723"/>
    <s v="Cédula de Ciudadanía"/>
    <s v="1010202072"/>
    <s v="OLGA MATIAS ORTIZ"/>
    <s v="NIT"/>
    <s v="899999061"/>
    <x v="71"/>
  </r>
  <r>
    <x v="24"/>
    <s v="RETENCION ICA COMERCIAL SERVICIOS DEMÁS ACTIVIDADES DE SERVICIOS"/>
    <n v="421517023"/>
    <n v="96646"/>
    <x v="1562"/>
    <n v="10004717"/>
    <s v="0,966%"/>
    <s v="13-01-01-DT"/>
    <s v="41-04-00"/>
    <s v="421517023"/>
    <s v="2175323"/>
    <s v="NIT"/>
    <s v="800095131"/>
    <s v="MIGUEL QUIJANO Y COMPAÑIA S A"/>
    <s v="NIT"/>
    <s v="899999061"/>
    <x v="71"/>
  </r>
  <r>
    <x v="24"/>
    <s v="RETENCION ICA COMERCIAL SERVICIOS DEMÁS ACTIVIDADES DE SERVICIOS"/>
    <n v="421941823"/>
    <n v="41419"/>
    <x v="306"/>
    <n v="4287720"/>
    <s v="0,966%"/>
    <s v="13-01-01-DT"/>
    <s v="41-04-00"/>
    <s v="421941823"/>
    <s v="2182423"/>
    <s v="Cédula de Ciudadanía"/>
    <s v="51697639"/>
    <s v="ADRIANA CASAS PATARROYO"/>
    <s v="NIT"/>
    <s v="899999061"/>
    <x v="71"/>
  </r>
  <r>
    <x v="24"/>
    <s v="RETENCION ICA COMERCIAL SERVICIOS DEMÁS ACTIVIDADES DE SERVICIOS"/>
    <n v="422374323"/>
    <n v="23088"/>
    <x v="299"/>
    <n v="2390040"/>
    <s v="0,966%"/>
    <s v="13-01-01-DT"/>
    <s v="41-04-00"/>
    <s v="422374323"/>
    <s v="2169023"/>
    <s v="Cédula de Ciudadanía"/>
    <s v="1019026283"/>
    <s v="MICHAEL QUITIAN GALEANO"/>
    <s v="NIT"/>
    <s v="899999061"/>
    <x v="71"/>
  </r>
  <r>
    <x v="24"/>
    <s v="RETENCION ICA COMERCIAL SERVICIOS DEMÁS ACTIVIDADES DE SERVICIOS"/>
    <n v="422084923"/>
    <n v="92205"/>
    <x v="1563"/>
    <n v="9545000"/>
    <s v="0,966%"/>
    <s v="13-01-01-DT"/>
    <s v="41-04-00"/>
    <s v="422084923"/>
    <s v="2187523"/>
    <s v="NIT"/>
    <s v="901737031"/>
    <s v="CONSORCIO VU-23"/>
    <s v="NIT"/>
    <s v="899999061"/>
    <x v="71"/>
  </r>
  <r>
    <x v="24"/>
    <s v="RETENCION ICA COMERCIAL SERVICIOS DEMÁS ACTIVIDADES DE SERVICIOS"/>
    <n v="421896723"/>
    <n v="55070"/>
    <x v="412"/>
    <n v="5700840"/>
    <s v="0,966%"/>
    <s v="13-01-01-DT"/>
    <s v="41-04-00"/>
    <s v="421896723"/>
    <s v="2170323"/>
    <s v="Cédula de Ciudadanía"/>
    <s v="1019086651"/>
    <s v="ANA TOVAR ZULUAGA"/>
    <s v="NIT"/>
    <s v="899999061"/>
    <x v="71"/>
  </r>
  <r>
    <x v="24"/>
    <s v="RETENCION ICA COMERCIAL SERVICIOS DEMÁS ACTIVIDADES DE SERVICIOS"/>
    <n v="421899323"/>
    <n v="36344"/>
    <x v="1564"/>
    <n v="4196780"/>
    <s v="0,866%"/>
    <s v="13-01-01-DT"/>
    <s v="41-04-00"/>
    <s v="421899323"/>
    <s v="2173723"/>
    <s v="Cédula de Ciudadanía"/>
    <s v="52517356"/>
    <s v="CLAUDIA GARCIA CARVAJAL"/>
    <s v="NIT"/>
    <s v="899999061"/>
    <x v="71"/>
  </r>
  <r>
    <x v="24"/>
    <s v="RETENCION ICA COMERCIAL SERVICIOS DEMÁS ACTIVIDADES DE SERVICIOS"/>
    <n v="421899023"/>
    <n v="30939"/>
    <x v="1565"/>
    <n v="3202770"/>
    <s v="0,966%"/>
    <s v="13-01-01-DT"/>
    <s v="41-04-00"/>
    <s v="421899023"/>
    <s v="2173523"/>
    <s v="Cédula de Ciudadanía"/>
    <s v="1007548810"/>
    <s v="ALVARO GARRETA AGREDA"/>
    <s v="NIT"/>
    <s v="899999061"/>
    <x v="71"/>
  </r>
  <r>
    <x v="24"/>
    <s v="RETENCION ICA COMERCIAL SERVICIOS DEMÁS ACTIVIDADES DE SERVICIOS"/>
    <n v="422292323"/>
    <n v="44438"/>
    <x v="447"/>
    <n v="5801330"/>
    <s v="0,766%"/>
    <s v="13-01-01-DT"/>
    <s v="41-04-00"/>
    <s v="422292323"/>
    <s v="2169423"/>
    <s v="Cédula de Ciudadanía"/>
    <s v="52931506"/>
    <s v="LUCY GONZALEZ RODRIGUEZ"/>
    <s v="NIT"/>
    <s v="899999061"/>
    <x v="71"/>
  </r>
  <r>
    <x v="24"/>
    <s v="RETENCION ICA COMERCIAL SERVICIOS DEMÁS ACTIVIDADES DE SERVICIOS"/>
    <n v="422293123"/>
    <n v="58094"/>
    <x v="1566"/>
    <n v="7584050"/>
    <s v="0,766%"/>
    <s v="13-01-01-DT"/>
    <s v="41-04-00"/>
    <s v="422293123"/>
    <s v="2171423"/>
    <s v="Cédula de Ciudadanía"/>
    <s v="30739631"/>
    <s v="MARIA PALACIOS NOGUERA"/>
    <s v="NIT"/>
    <s v="899999061"/>
    <x v="71"/>
  </r>
  <r>
    <x v="24"/>
    <s v="RETENCION ICA COMERCIAL SERVICIOS DEMÁS ACTIVIDADES DE SERVICIOS"/>
    <n v="422293623"/>
    <n v="44438"/>
    <x v="447"/>
    <n v="5801330"/>
    <s v="0,766%"/>
    <s v="13-01-01-DT"/>
    <s v="41-04-00"/>
    <s v="422293623"/>
    <s v="2172023"/>
    <s v="Cédula de Ciudadanía"/>
    <s v="52536677"/>
    <s v="MARLEN RODRIGUEZ NEUTA"/>
    <s v="NIT"/>
    <s v="899999061"/>
    <x v="71"/>
  </r>
  <r>
    <x v="24"/>
    <s v="RETENCION ICA COMERCIAL SERVICIOS DEMÁS ACTIVIDADES DE SERVICIOS"/>
    <n v="420224323"/>
    <n v="41419"/>
    <x v="306"/>
    <n v="4287720"/>
    <s v="0,966%"/>
    <s v="13-01-01-DT"/>
    <s v="41-04-00"/>
    <s v="420224323"/>
    <s v="2167623"/>
    <s v="Cédula de Ciudadanía"/>
    <s v="35330979"/>
    <s v="CARMEN CARVAJAL RODRIGUEZ"/>
    <s v="NIT"/>
    <s v="899999061"/>
    <x v="71"/>
  </r>
  <r>
    <x v="24"/>
    <s v="RETENCION ICA COMERCIAL SERVICIOS DEMÁS ACTIVIDADES DE SERVICIOS"/>
    <n v="420224923"/>
    <n v="44438"/>
    <x v="447"/>
    <n v="5801330"/>
    <s v="0,766%"/>
    <s v="13-01-01-DT"/>
    <s v="41-04-00"/>
    <s v="420224923"/>
    <s v="2146323"/>
    <s v="Cédula de Ciudadanía"/>
    <s v="1013639690"/>
    <s v="MARIA JARA ROJAS"/>
    <s v="NIT"/>
    <s v="899999061"/>
    <x v="71"/>
  </r>
  <r>
    <x v="24"/>
    <s v="RETENCION ICA COMERCIAL SERVICIOS DEMÁS ACTIVIDADES DE SERVICIOS"/>
    <n v="421450723"/>
    <n v="56930"/>
    <x v="763"/>
    <n v="7432160"/>
    <s v="0,766%"/>
    <s v="13-01-01-DT"/>
    <s v="41-04-00"/>
    <s v="421450723"/>
    <s v="2143223"/>
    <s v="Cédula de Ciudadanía"/>
    <s v="80843544"/>
    <s v="JUAN MARTINEZ MARTINEZ"/>
    <s v="NIT"/>
    <s v="899999061"/>
    <x v="71"/>
  </r>
  <r>
    <x v="24"/>
    <s v="RETENCION ICA COMERCIAL SERVICIOS DEMÁS ACTIVIDADES DE SERVICIOS"/>
    <n v="422293323"/>
    <n v="34232"/>
    <x v="92"/>
    <n v="4468950"/>
    <s v="0,766%"/>
    <s v="13-01-01-DT"/>
    <s v="41-04-00"/>
    <s v="422293323"/>
    <s v="2171623"/>
    <s v="Cédula de Ciudadanía"/>
    <s v="1124379149"/>
    <s v="OSCAR VALBUENA VEGA"/>
    <s v="NIT"/>
    <s v="899999061"/>
    <x v="71"/>
  </r>
  <r>
    <x v="24"/>
    <s v="RETENCION ICA COMERCIAL SERVICIOS DEMÁS ACTIVIDADES DE SERVICIOS"/>
    <n v="422059723"/>
    <n v="7400167"/>
    <x v="1567"/>
    <n v="766062848"/>
    <s v="0,966%"/>
    <s v="13-01-01-DT"/>
    <s v="41-04-00"/>
    <s v="422059723"/>
    <s v="2187923"/>
    <s v="NIT"/>
    <s v="901737031"/>
    <s v="CONSORCIO VU-23"/>
    <s v="NIT"/>
    <s v="899999061"/>
    <x v="71"/>
  </r>
  <r>
    <x v="24"/>
    <s v="RETENCION ICA COMERCIAL SERVICIOS DEMÁS ACTIVIDADES DE SERVICIOS"/>
    <n v="421898423"/>
    <n v="23088"/>
    <x v="299"/>
    <n v="2390040"/>
    <s v="0,966%"/>
    <s v="13-01-01-DT"/>
    <s v="41-04-00"/>
    <s v="421898423"/>
    <s v="2172823"/>
    <s v="Cédula de Ciudadanía"/>
    <s v="1030537658"/>
    <s v="MAICOL MARTINEZ MORENO"/>
    <s v="NIT"/>
    <s v="899999061"/>
    <x v="71"/>
  </r>
  <r>
    <x v="24"/>
    <s v="RETENCION ICA COMERCIAL SERVICIOS DEMÁS ACTIVIDADES DE SERVICIOS"/>
    <n v="422407523"/>
    <n v="50156"/>
    <x v="303"/>
    <n v="6547830"/>
    <s v="0,766%"/>
    <s v="13-01-01-DT"/>
    <s v="41-04-00"/>
    <s v="422407523"/>
    <s v="2188323"/>
    <s v="Cédula de Ciudadanía"/>
    <s v="1128442044"/>
    <s v="HECTOR ORTIZ ARCOS"/>
    <s v="NIT"/>
    <s v="899999061"/>
    <x v="71"/>
  </r>
  <r>
    <x v="24"/>
    <s v="RETENCION ICA COMERCIAL SERVICIOS DEMÁS ACTIVIDADES DE SERVICIOS"/>
    <n v="422294723"/>
    <n v="28877"/>
    <x v="1568"/>
    <n v="3769842"/>
    <s v="0,766%"/>
    <s v="13-01-01-DT"/>
    <s v="41-04-00"/>
    <s v="422294723"/>
    <s v="2187023"/>
    <s v="Cédula de Ciudadanía"/>
    <s v="1037643156"/>
    <s v="LUIS LORA TOVAR"/>
    <s v="NIT"/>
    <s v="899999061"/>
    <x v="71"/>
  </r>
  <r>
    <x v="24"/>
    <s v="RETENCION ICA COMERCIAL SERVICIOS DEMÁS ACTIVIDADES DE SERVICIOS"/>
    <n v="421897423"/>
    <n v="1678"/>
    <x v="1569"/>
    <n v="219004"/>
    <s v="0,766%"/>
    <s v="13-01-01-DT"/>
    <s v="41-04-00"/>
    <s v="421897423"/>
    <s v="2171323"/>
    <s v="Cédula de Ciudadanía"/>
    <s v="1042064427"/>
    <s v="ANA PEÑA VALENCIA"/>
    <s v="NIT"/>
    <s v="899999061"/>
    <x v="71"/>
  </r>
  <r>
    <x v="24"/>
    <s v="RETENCION ICA COMERCIAL SERVICIOS DEMÁS ACTIVIDADES DE SERVICIOS"/>
    <n v="421898523"/>
    <n v="54494"/>
    <x v="1570"/>
    <n v="7114100"/>
    <s v="0,766%"/>
    <s v="13-01-01-DT"/>
    <s v="41-04-00"/>
    <s v="421898523"/>
    <s v="2172923"/>
    <s v="Cédula de Ciudadanía"/>
    <s v="54257426"/>
    <s v="DORIS RODRIGUEZ CORREA"/>
    <s v="NIT"/>
    <s v="899999061"/>
    <x v="71"/>
  </r>
  <r>
    <x v="24"/>
    <s v="RETENCION ICA COMERCIAL SERVICIOS DEMÁS ACTIVIDADES DE SERVICIOS"/>
    <n v="422292523"/>
    <n v="64951"/>
    <x v="830"/>
    <n v="7500090"/>
    <s v="0,866%"/>
    <s v="13-01-01-DT"/>
    <s v="41-04-00"/>
    <s v="422292523"/>
    <s v="2169623"/>
    <s v="Cédula de Ciudadanía"/>
    <s v="1098623322"/>
    <s v="JULIETH LOPEZ ARCOS"/>
    <s v="NIT"/>
    <s v="899999061"/>
    <x v="71"/>
  </r>
  <r>
    <x v="24"/>
    <s v="RETENCION ICA COMERCIAL SERVICIOS DEMÁS ACTIVIDADES DE SERVICIOS"/>
    <n v="421546923"/>
    <n v="102300"/>
    <x v="1571"/>
    <n v="10590035"/>
    <s v="0,966%"/>
    <s v="13-01-01-DT"/>
    <s v="41-04-00"/>
    <s v="421546923"/>
    <s v="2174723"/>
    <s v="NIT"/>
    <s v="901677020"/>
    <s v="UNION TEMPORAL OUTSOURCING GIAF"/>
    <s v="NIT"/>
    <s v="899999061"/>
    <x v="71"/>
  </r>
  <r>
    <x v="24"/>
    <s v="RETENCION ICA COMERCIAL SERVICIOS DEMÁS ACTIVIDADES DE SERVICIOS"/>
    <n v="421897123"/>
    <n v="48336"/>
    <x v="869"/>
    <n v="6310170"/>
    <s v="0,766%"/>
    <s v="13-01-01-DT"/>
    <s v="41-04-00"/>
    <s v="421897123"/>
    <s v="2170923"/>
    <s v="Cédula de Ciudadanía"/>
    <s v="1124313250"/>
    <s v="HOLLYSTEM JAJOY JUAGIBIOY"/>
    <s v="NIT"/>
    <s v="899999061"/>
    <x v="71"/>
  </r>
  <r>
    <x v="24"/>
    <s v="RETENCION ICA COMERCIAL SERVICIOS DEMÁS ACTIVIDADES DE SERVICIOS"/>
    <n v="422293323"/>
    <n v="-34232"/>
    <x v="185"/>
    <n v="4468950"/>
    <s v="0,766%"/>
    <s v="13-01-01-DT"/>
    <s v="41-04-00"/>
    <s v="422293323"/>
    <s v="2171623"/>
    <s v="Cédula de Ciudadanía"/>
    <s v="1124379149"/>
    <s v="OSCAR VALBUENA VEGA"/>
    <s v="NIT"/>
    <s v="899999061"/>
    <x v="71"/>
  </r>
  <r>
    <x v="24"/>
    <s v="RETENCION ICA COMERCIAL SERVICIOS DEMÁS ACTIVIDADES DE SERVICIOS"/>
    <n v="422068823"/>
    <n v="10346603"/>
    <x v="1572"/>
    <n v="1071076907"/>
    <s v="0,966%"/>
    <s v="13-01-01-DT"/>
    <s v="41-04-00"/>
    <s v="422068823"/>
    <s v="2187823"/>
    <s v="NIT"/>
    <s v="901737031"/>
    <s v="CONSORCIO VU-23"/>
    <s v="NIT"/>
    <s v="899999061"/>
    <x v="71"/>
  </r>
  <r>
    <x v="24"/>
    <s v="RETENCION ICA COMERCIAL SERVICIOS DEMÁS ACTIVIDADES DE SERVICIOS"/>
    <n v="420224623"/>
    <n v="52412"/>
    <x v="1573"/>
    <n v="6842241"/>
    <s v="0,766%"/>
    <s v="13-01-01-DT"/>
    <s v="41-04-00"/>
    <s v="420224623"/>
    <s v="2144523"/>
    <s v="Cédula de Ciudadanía"/>
    <s v="1019028647"/>
    <s v="CAMILO RIOS GARCIA"/>
    <s v="NIT"/>
    <s v="899999061"/>
    <x v="71"/>
  </r>
  <r>
    <x v="24"/>
    <s v="RETENCION ICA COMERCIAL SERVICIOS DEMÁS ACTIVIDADES DE SERVICIOS"/>
    <n v="421897323"/>
    <n v="51960"/>
    <x v="1574"/>
    <n v="6000000"/>
    <s v="0,866%"/>
    <s v="13-01-01-DT"/>
    <s v="41-04-00"/>
    <s v="421897323"/>
    <s v="2171223"/>
    <s v="Cédula de Ciudadanía"/>
    <s v="1030527497"/>
    <s v="ANDREA VELASQUEZ LOPEZ"/>
    <s v="NIT"/>
    <s v="899999061"/>
    <x v="71"/>
  </r>
  <r>
    <x v="1"/>
    <s v="RETE-ICA-OTRAS CIUDADES-SERVICIOS"/>
    <n v="421898323"/>
    <n v="7598"/>
    <x v="329"/>
    <n v="3798820"/>
    <s v="0,200%"/>
    <s v="13-01-01-DT"/>
    <s v="41-04-00"/>
    <s v="421898323"/>
    <s v="2172723"/>
    <s v="Cédula de Ciudadanía"/>
    <s v="14699365"/>
    <s v="ALEXANDER MERA MEZU"/>
    <s v="NIT"/>
    <s v="891580006"/>
    <x v="70"/>
  </r>
  <r>
    <x v="1"/>
    <s v="RETE-ICA-OTRAS CIUDADES-SERVICIOS"/>
    <n v="421204723"/>
    <n v="2323"/>
    <x v="1575"/>
    <n v="290339"/>
    <s v="0,800%"/>
    <s v="13-01-01-DT"/>
    <s v="41-04-00"/>
    <s v="421204723"/>
    <s v="1870623"/>
    <s v="NIT"/>
    <s v="860067479"/>
    <s v="SERVIASEO S A"/>
    <s v="NIT"/>
    <s v="890980095"/>
    <x v="57"/>
  </r>
  <r>
    <x v="1"/>
    <s v="RETE-ICA-OTRAS CIUDADES-SERVICIOS"/>
    <n v="422294023"/>
    <n v="23900"/>
    <x v="1459"/>
    <n v="2390040"/>
    <s v="1,000%"/>
    <s v="13-01-01-DT"/>
    <s v="41-04-00"/>
    <s v="422294023"/>
    <s v="2174023"/>
    <s v="Cédula de Ciudadanía"/>
    <s v="15571885"/>
    <s v="JESUS PANTOJA DAZA"/>
    <s v="NIT"/>
    <s v="800102891"/>
    <x v="64"/>
  </r>
  <r>
    <x v="1"/>
    <s v="RETE-ICA-OTRAS CIUDADES-SERVICIOS"/>
    <n v="422293723"/>
    <n v="27999"/>
    <x v="1576"/>
    <n v="3499840"/>
    <s v="0,800%"/>
    <s v="13-01-01-DT"/>
    <s v="41-04-00"/>
    <s v="422293723"/>
    <s v="2172323"/>
    <s v="Cédula de Ciudadanía"/>
    <s v="1001971037"/>
    <s v="NATALIA LEUDO CORDOBA"/>
    <s v="NIT"/>
    <s v="890980095"/>
    <x v="57"/>
  </r>
  <r>
    <x v="1"/>
    <s v="RETE-ICA-OTRAS CIUDADES-SERVICIOS"/>
    <n v="422386023"/>
    <n v="11891"/>
    <x v="1577"/>
    <n v="1698732"/>
    <s v="0,700%"/>
    <s v="13-01-01-DT"/>
    <s v="41-04-00"/>
    <s v="422386023"/>
    <s v="2169723"/>
    <s v="Cédula de Ciudadanía"/>
    <s v="10492896"/>
    <s v="DAVID MEDINA REYES"/>
    <s v="NIT"/>
    <s v="891500269"/>
    <x v="53"/>
  </r>
  <r>
    <x v="1"/>
    <s v="RETE-ICA-OTRAS CIUDADES-SERVICIOS"/>
    <n v="422291723"/>
    <n v="34388"/>
    <x v="1227"/>
    <n v="3438780"/>
    <s v="1,000%"/>
    <s v="13-01-01-DT"/>
    <s v="41-04-00"/>
    <s v="422291723"/>
    <s v="2143423"/>
    <s v="Cédula de Ciudadanía"/>
    <s v="11885777"/>
    <s v="EDISON MALAGA CHIRIMIA"/>
    <s v="NIT"/>
    <s v="890399045"/>
    <x v="69"/>
  </r>
  <r>
    <x v="1"/>
    <s v="RETE-ICA-OTRAS CIUDADES-SERVICIOS"/>
    <n v="421899523"/>
    <n v="10543"/>
    <x v="1578"/>
    <n v="3514290"/>
    <s v="0,300%"/>
    <s v="13-01-01-DT"/>
    <s v="41-04-00"/>
    <s v="421899523"/>
    <s v="2182523"/>
    <s v="Cédula de Ciudadanía"/>
    <s v="1047508268"/>
    <s v="MARIA ARRIETA MONROY"/>
    <s v="NIT"/>
    <s v="890480184"/>
    <x v="52"/>
  </r>
  <r>
    <x v="1"/>
    <s v="RETE-ICA-OTRAS CIUDADES-SERVICIOS"/>
    <n v="420223823"/>
    <n v="37988"/>
    <x v="124"/>
    <n v="3798820"/>
    <s v="1,000%"/>
    <s v="13-01-01-DT"/>
    <s v="41-04-00"/>
    <s v="420223823"/>
    <s v="2157223"/>
    <s v="Cédula de Ciudadanía"/>
    <s v="12022453"/>
    <s v="WILGEN PALACIOS MOSQUERA"/>
    <s v="NIT"/>
    <s v="891680011"/>
    <x v="72"/>
  </r>
  <r>
    <x v="1"/>
    <s v="RETE-ICA-OTRAS CIUDADES-SERVICIOS"/>
    <n v="421897823"/>
    <n v="8542"/>
    <x v="1579"/>
    <n v="4270850"/>
    <s v="0,200%"/>
    <s v="13-01-01-DT"/>
    <s v="41-04-00"/>
    <s v="421897823"/>
    <s v="2171823"/>
    <s v="Cédula de Ciudadanía"/>
    <s v="67028868"/>
    <s v="SANDRA DAZA MUÑOZ"/>
    <s v="NIT"/>
    <s v="891580006"/>
    <x v="70"/>
  </r>
  <r>
    <x v="1"/>
    <s v="RETE-ICA-OTRAS CIUDADES-SERVICIOS"/>
    <n v="422343423"/>
    <n v="30391"/>
    <x v="1023"/>
    <n v="3798820"/>
    <s v="0,800%"/>
    <s v="13-01-01-DT"/>
    <s v="41-04-00"/>
    <s v="422343423"/>
    <s v="2183023"/>
    <s v="Cédula de Ciudadanía"/>
    <s v="1117498846"/>
    <s v="JOSE SILVA LOAIZA"/>
    <s v="NIT"/>
    <s v="890980095"/>
    <x v="57"/>
  </r>
  <r>
    <x v="1"/>
    <s v="RETE-ICA-OTRAS CIUDADES-SERVICIOS"/>
    <n v="422292023"/>
    <n v="11660"/>
    <x v="485"/>
    <n v="5829780"/>
    <s v="0,200%"/>
    <s v="13-01-01-DT"/>
    <s v="41-04-00"/>
    <s v="422292023"/>
    <s v="2169123"/>
    <s v="Cédula de Ciudadanía"/>
    <s v="52396342"/>
    <s v="JOVANNA PEÑA IBARRA"/>
    <s v="NIT"/>
    <s v="891580006"/>
    <x v="70"/>
  </r>
  <r>
    <x v="1"/>
    <s v="RETE-ICA-OTRAS CIUDADES-SERVICIOS"/>
    <n v="421605823"/>
    <n v="1394"/>
    <x v="1580"/>
    <n v="139421"/>
    <s v="1,000%"/>
    <s v="13-01-01-DT"/>
    <s v="41-04-00"/>
    <s v="421605823"/>
    <s v="2183223"/>
    <s v="NIT"/>
    <s v="800249637"/>
    <s v="COOPERATIVA DE TRABAJO ASOCIADO SERCONAL"/>
    <s v="NIT"/>
    <s v="890980095"/>
    <x v="57"/>
  </r>
  <r>
    <x v="1"/>
    <s v="RETE-ICA-OTRAS CIUDADES-SERVICIOS"/>
    <n v="421509423"/>
    <n v="18994"/>
    <x v="908"/>
    <n v="3798820"/>
    <s v="0,500%"/>
    <s v="13-01-01-DT"/>
    <s v="41-04-00"/>
    <s v="421509423"/>
    <s v="2174823"/>
    <s v="Cédula de Ciudadanía"/>
    <s v="1087196789"/>
    <s v="IVETH ORTIZ CABEZAS"/>
    <s v="NIT"/>
    <s v="891280000"/>
    <x v="66"/>
  </r>
  <r>
    <x v="1"/>
    <s v="RETE-ICA-OTRAS CIUDADES-SERVICIOS"/>
    <n v="422294923"/>
    <n v="1519"/>
    <x v="118"/>
    <n v="759744"/>
    <s v="0,200%"/>
    <s v="13-01-01-DT"/>
    <s v="41-04-00"/>
    <s v="422294923"/>
    <s v="2187223"/>
    <s v="Cédula de Ciudadanía"/>
    <s v="25292854"/>
    <s v="MAGALLY PAREDES VIDAL"/>
    <s v="NIT"/>
    <s v="891580006"/>
    <x v="70"/>
  </r>
  <r>
    <x v="1"/>
    <s v="RETE-ICA-OTRAS CIUDADES-SERVICIOS"/>
    <n v="422343623"/>
    <n v="30391"/>
    <x v="1023"/>
    <n v="3798820"/>
    <s v="0,800%"/>
    <s v="13-01-01-DT"/>
    <s v="41-04-00"/>
    <s v="422343623"/>
    <s v="2183123"/>
    <s v="Cédula de Ciudadanía"/>
    <s v="1075090263"/>
    <s v="YOCELIS CAICEDO MOSQUERA"/>
    <s v="NIT"/>
    <s v="890980095"/>
    <x v="57"/>
  </r>
  <r>
    <x v="1"/>
    <s v="RETE-ICA-OTRAS CIUDADES-SERVICIOS"/>
    <n v="422293523"/>
    <n v="18994"/>
    <x v="908"/>
    <n v="3798820"/>
    <s v="0,500%"/>
    <s v="13-01-01-DT"/>
    <s v="41-04-00"/>
    <s v="422293523"/>
    <s v="2171923"/>
    <s v="Cédula de Ciudadanía"/>
    <s v="1117814136"/>
    <s v="DIANA PLAZAS REY"/>
    <s v="NIT"/>
    <s v="800095728"/>
    <x v="2"/>
  </r>
  <r>
    <x v="1"/>
    <s v="RETE-ICA-OTRAS CIUDADES-SERVICIOS"/>
    <n v="422294523"/>
    <n v="60697"/>
    <x v="1581"/>
    <n v="6069670"/>
    <s v="1,000%"/>
    <s v="13-01-01-DT"/>
    <s v="41-04-00"/>
    <s v="422294523"/>
    <s v="2186923"/>
    <s v="Cédula de Ciudadanía"/>
    <s v="55226018"/>
    <s v="ANGELA CARVAJALINO GARRIDO"/>
    <s v="NIT"/>
    <s v="892099105"/>
    <x v="63"/>
  </r>
  <r>
    <x v="1"/>
    <s v="RETE-ICA-OTRAS CIUDADES-SERVICIOS"/>
    <n v="420224023"/>
    <n v="34302"/>
    <x v="81"/>
    <n v="4287720"/>
    <s v="0,800%"/>
    <s v="13-01-01-DT"/>
    <s v="41-04-00"/>
    <s v="420224023"/>
    <s v="2166923"/>
    <s v="Cédula de Ciudadanía"/>
    <s v="1045510869"/>
    <s v="DALMA OSORIO VALDERRAMA"/>
    <s v="NIT"/>
    <s v="890980095"/>
    <x v="57"/>
  </r>
  <r>
    <x v="1"/>
    <s v="RETE-ICA-OTRAS CIUDADES-SERVICIOS"/>
    <n v="421896223"/>
    <n v="3923"/>
    <x v="1582"/>
    <n v="1307792"/>
    <s v="0,300%"/>
    <s v="13-01-01-DT"/>
    <s v="41-04-00"/>
    <s v="421896223"/>
    <s v="2086023"/>
    <s v="Cédula de Ciudadanía"/>
    <s v="77166514"/>
    <s v="NORGE RAMIREZ BENAVIDES"/>
    <s v="NIT"/>
    <s v="892115007"/>
    <x v="79"/>
  </r>
  <r>
    <x v="1"/>
    <s v="RETE-ICA-OTRAS CIUDADES-SERVICIOS"/>
    <n v="420223623"/>
    <n v="21439"/>
    <x v="922"/>
    <n v="4287720"/>
    <s v="0,500%"/>
    <s v="13-01-01-DT"/>
    <s v="41-04-00"/>
    <s v="420223623"/>
    <s v="2156523"/>
    <s v="Cédula de Ciudadanía"/>
    <s v="98432234"/>
    <s v="JULIO ARAUJO"/>
    <s v="NIT"/>
    <s v="891280000"/>
    <x v="66"/>
  </r>
  <r>
    <x v="1"/>
    <s v="RETE-ICA-OTRAS CIUDADES-SERVICIOS"/>
    <n v="421509323"/>
    <n v="37988"/>
    <x v="124"/>
    <n v="3798820"/>
    <s v="1,000%"/>
    <s v="13-01-01-DT"/>
    <s v="41-04-00"/>
    <s v="421509323"/>
    <s v="2174623"/>
    <s v="Cédula de Ciudadanía"/>
    <s v="1003931839"/>
    <s v="HADER RODRIGUEZ VALENCIA"/>
    <s v="NIT"/>
    <s v="891680011"/>
    <x v="72"/>
  </r>
  <r>
    <x v="1"/>
    <s v="RETE-ICA-OTRAS CIUDADES-SERVICIOS"/>
    <n v="422343923"/>
    <n v="26592"/>
    <x v="471"/>
    <n v="3798820"/>
    <s v="0,700%"/>
    <s v="13-01-01-DT"/>
    <s v="41-04-00"/>
    <s v="422343923"/>
    <s v="2188123"/>
    <s v="Cédula de Ciudadanía"/>
    <s v="51992458"/>
    <s v="SALLY GOMEZ POSSU"/>
    <s v="NIT"/>
    <s v="891500269"/>
    <x v="53"/>
  </r>
  <r>
    <x v="1"/>
    <s v="RETE-ICA-OTRAS CIUDADES-SERVICIOS"/>
    <n v="422292723"/>
    <n v="21827"/>
    <x v="1410"/>
    <n v="4365310"/>
    <s v="0,500%"/>
    <s v="13-01-01-DT"/>
    <s v="41-04-00"/>
    <s v="422292723"/>
    <s v="2170523"/>
    <s v="Cédula de Ciudadanía"/>
    <s v="1121919754"/>
    <s v="SHIRLEY FORERO GARCES"/>
    <s v="NIT"/>
    <s v="892099324"/>
    <x v="61"/>
  </r>
  <r>
    <x v="1"/>
    <s v="RETE-ICA-OTRAS CIUDADES-SERVICIOS"/>
    <n v="421926123"/>
    <n v="30391"/>
    <x v="1023"/>
    <n v="3798820"/>
    <s v="0,800%"/>
    <s v="13-01-01-DT"/>
    <s v="41-04-00"/>
    <s v="421926123"/>
    <s v="2175023"/>
    <s v="Cédula de Ciudadanía"/>
    <s v="1077426816"/>
    <s v="ALEXIS ARCE VALENCIA"/>
    <s v="NIT"/>
    <s v="890980095"/>
    <x v="57"/>
  </r>
  <r>
    <x v="1"/>
    <s v="RETE-ICA-OTRAS CIUDADES-SERVICIOS"/>
    <n v="421451323"/>
    <n v="30014"/>
    <x v="486"/>
    <n v="4287720"/>
    <s v="0,700%"/>
    <s v="13-01-01-DT"/>
    <s v="41-04-00"/>
    <s v="421451323"/>
    <s v="2169823"/>
    <s v="Cédula de Ciudadanía"/>
    <s v="24228450"/>
    <s v="GLORIA CAMARGO"/>
    <s v="NIT"/>
    <s v="891855017"/>
    <x v="3"/>
  </r>
  <r>
    <x v="1"/>
    <s v="RETE-ICA-OTRAS CIUDADES-SERVICIOS"/>
    <n v="422343023"/>
    <n v="34302"/>
    <x v="81"/>
    <n v="4287720"/>
    <s v="0,800%"/>
    <s v="13-01-01-DT"/>
    <s v="41-04-00"/>
    <s v="422343023"/>
    <s v="2182223"/>
    <s v="Cédula de Ciudadanía"/>
    <s v="39046767"/>
    <s v="ROSIRIS URINA POLO"/>
    <s v="NIT"/>
    <s v="890980095"/>
    <x v="57"/>
  </r>
  <r>
    <x v="1"/>
    <s v="RETE-ICA-OTRAS CIUDADES-SERVICIOS"/>
    <n v="420224523"/>
    <n v="41293"/>
    <x v="588"/>
    <n v="4129280"/>
    <s v="1,000%"/>
    <s v="13-01-01-DT"/>
    <s v="41-04-00"/>
    <s v="420224523"/>
    <s v="2143523"/>
    <s v="Cédula de Ciudadanía"/>
    <s v="1144038627"/>
    <s v="TRACEY MURILLO REBOLLEDO"/>
    <s v="NIT"/>
    <s v="890399045"/>
    <x v="69"/>
  </r>
  <r>
    <x v="1"/>
    <s v="RETE-ICA-OTRAS CIUDADES-SERVICIOS"/>
    <n v="421896323"/>
    <n v="32697"/>
    <x v="1074"/>
    <n v="3269680"/>
    <s v="1,000%"/>
    <s v="13-01-01-DT"/>
    <s v="41-04-00"/>
    <s v="421896323"/>
    <s v="2109123"/>
    <s v="Cédula de Ciudadanía"/>
    <s v="1044430875"/>
    <s v="CRISTIAN CARVAJAL FIGUEROA"/>
    <s v="NIT"/>
    <s v="890102018"/>
    <x v="58"/>
  </r>
  <r>
    <x v="1"/>
    <s v="RETE-ICA-OTRAS CIUDADES-SERVICIOS"/>
    <n v="421965723"/>
    <n v="26592"/>
    <x v="471"/>
    <n v="3798820"/>
    <s v="0,700%"/>
    <s v="13-01-01-DT"/>
    <s v="41-04-00"/>
    <s v="421965723"/>
    <s v="2182723"/>
    <s v="Cédula de Ciudadanía"/>
    <s v="34620258"/>
    <s v="FLORALBA DIAS CARABALI"/>
    <s v="NIT"/>
    <s v="891500269"/>
    <x v="53"/>
  </r>
  <r>
    <x v="1"/>
    <s v="RETE-ICA-OTRAS CIUDADES-SERVICIOS"/>
    <n v="421898123"/>
    <n v="6406"/>
    <x v="1583"/>
    <n v="3202770"/>
    <s v="0,200%"/>
    <s v="13-01-01-DT"/>
    <s v="41-04-00"/>
    <s v="421898123"/>
    <s v="2172223"/>
    <s v="Cédula de Ciudadanía"/>
    <s v="1061789290"/>
    <s v="JEIDI JIMENEZ NARVAEZ"/>
    <s v="NIT"/>
    <s v="891580006"/>
    <x v="70"/>
  </r>
  <r>
    <x v="1"/>
    <s v="RETE-ICA-OTRAS CIUDADES-SERVICIOS"/>
    <n v="421898923"/>
    <n v="34922"/>
    <x v="1584"/>
    <n v="4365310"/>
    <s v="0,800%"/>
    <s v="13-01-01-DT"/>
    <s v="41-04-00"/>
    <s v="421898923"/>
    <s v="2173423"/>
    <s v="Cédula de Ciudadanía"/>
    <s v="39318813"/>
    <s v="YERLEDYS PALACIOS BLANDON"/>
    <s v="NIT"/>
    <s v="890980095"/>
    <x v="57"/>
  </r>
  <r>
    <x v="1"/>
    <s v="RETE-ICA-OTRAS CIUDADES-SERVICIOS"/>
    <n v="422343123"/>
    <n v="12863"/>
    <x v="593"/>
    <n v="4287720"/>
    <s v="0,300%"/>
    <s v="13-01-01-DT"/>
    <s v="41-04-00"/>
    <s v="422343123"/>
    <s v="2182323"/>
    <s v="Cédula de Ciudadanía"/>
    <s v="1124012555"/>
    <s v="ISAAC RAMIREZ HERNANDEZ"/>
    <s v="NIT"/>
    <s v="892115007"/>
    <x v="79"/>
  </r>
  <r>
    <x v="1"/>
    <s v="RETE-ICA-OTRAS CIUDADES-SERVICIOS"/>
    <n v="421204723"/>
    <n v="8322"/>
    <x v="1585"/>
    <n v="832194"/>
    <s v="1,000%"/>
    <s v="13-01-01-DT"/>
    <s v="41-04-00"/>
    <s v="421204723"/>
    <s v="1870623"/>
    <s v="NIT"/>
    <s v="860067479"/>
    <s v="SERVIASEO S A"/>
    <s v="NIT"/>
    <s v="890905211"/>
    <x v="33"/>
  </r>
  <r>
    <x v="1"/>
    <s v="RETE-ICA-OTRAS CIUDADES-SERVICIOS"/>
    <n v="422292823"/>
    <n v="27698"/>
    <x v="1586"/>
    <n v="3462240"/>
    <s v="0,800%"/>
    <s v="13-01-01-DT"/>
    <s v="41-04-00"/>
    <s v="422292823"/>
    <s v="2170623"/>
    <s v="Cédula de Ciudadanía"/>
    <s v="43107969"/>
    <s v="CLAUDIA DOMICO USMA"/>
    <s v="NIT"/>
    <s v="890980095"/>
    <x v="57"/>
  </r>
  <r>
    <x v="1"/>
    <s v="RETE-ICA-OTRAS CIUDADES-SERVICIOS"/>
    <n v="421899423"/>
    <n v="7598"/>
    <x v="329"/>
    <n v="3798820"/>
    <s v="0,200%"/>
    <s v="13-01-01-DT"/>
    <s v="41-04-00"/>
    <s v="421899423"/>
    <s v="2174523"/>
    <s v="Cédula de Ciudadanía"/>
    <s v="1061734862"/>
    <s v="LEIDY REYES SANCHEZ"/>
    <s v="NIT"/>
    <s v="891580006"/>
    <x v="70"/>
  </r>
  <r>
    <x v="1"/>
    <s v="RETE-ICA-OTRAS CIUDADES-SERVICIOS"/>
    <n v="421451523"/>
    <n v="7598"/>
    <x v="329"/>
    <n v="3798820"/>
    <s v="0,200%"/>
    <s v="13-01-01-DT"/>
    <s v="41-04-00"/>
    <s v="421451523"/>
    <s v="2173023"/>
    <s v="Cédula de Ciudadanía"/>
    <s v="30662664"/>
    <s v="BRENDA LIZ PADILLA CALAO"/>
    <s v="NIT"/>
    <s v="800096734"/>
    <x v="55"/>
  </r>
  <r>
    <x v="1"/>
    <s v="RETE-ICA-OTRAS CIUDADES-SERVICIOS"/>
    <n v="422293823"/>
    <n v="3583"/>
    <x v="1587"/>
    <n v="447905"/>
    <s v="0,800%"/>
    <s v="13-01-01-DT"/>
    <s v="41-04-00"/>
    <s v="422293823"/>
    <s v="2172423"/>
    <s v="Cédula de Ciudadanía"/>
    <s v="1127391548"/>
    <s v="DANNY RAMÍREZ SALAMANCA"/>
    <s v="NIT"/>
    <s v="892099305"/>
    <x v="65"/>
  </r>
  <r>
    <x v="1"/>
    <s v="RETE-ICA-OTRAS CIUDADES-SERVICIOS"/>
    <n v="420223723"/>
    <n v="11396"/>
    <x v="591"/>
    <n v="3798820"/>
    <s v="0,300%"/>
    <s v="13-01-01-DT"/>
    <s v="41-04-00"/>
    <s v="420223723"/>
    <s v="2157123"/>
    <s v="Cédula de Ciudadanía"/>
    <s v="1098741626"/>
    <s v="SILVIA VALERO BAYONA"/>
    <s v="NIT"/>
    <s v="890201222"/>
    <x v="31"/>
  </r>
  <r>
    <x v="1"/>
    <s v="RETE-ICA-OTRAS CIUDADES-SERVICIOS"/>
    <n v="421509623"/>
    <n v="37988"/>
    <x v="124"/>
    <n v="3798820"/>
    <s v="1,000%"/>
    <s v="13-01-01-DT"/>
    <s v="41-04-00"/>
    <s v="421509623"/>
    <s v="2174923"/>
    <s v="Cédula de Ciudadanía"/>
    <s v="1111768098"/>
    <s v="DIANA CORAL CORREA"/>
    <s v="NIT"/>
    <s v="890399045"/>
    <x v="69"/>
  </r>
  <r>
    <x v="1"/>
    <s v="RETE-ICA-OTRAS CIUDADES-SERVICIOS"/>
    <n v="421451223"/>
    <n v="22793"/>
    <x v="122"/>
    <n v="3798820"/>
    <s v="0,600%"/>
    <s v="13-01-01-DT"/>
    <s v="41-04-00"/>
    <s v="421451223"/>
    <s v="2147223"/>
    <s v="Cédula de Ciudadanía"/>
    <s v="1121827810"/>
    <s v="YULIETH CORTES FRANCO"/>
    <s v="NIT"/>
    <s v="892099243"/>
    <x v="43"/>
  </r>
  <r>
    <x v="1"/>
    <s v="RETE-ICA-OTRAS CIUDADES-SERVICIOS"/>
    <n v="422292923"/>
    <n v="25669"/>
    <x v="1588"/>
    <n v="5133800"/>
    <s v="0,500%"/>
    <s v="13-01-01-DT"/>
    <s v="41-04-00"/>
    <s v="422292923"/>
    <s v="2170823"/>
    <s v="Cédula de Ciudadanía"/>
    <s v="52076077"/>
    <s v="MARISOL CRUZ RAMIREZ"/>
    <s v="NIT"/>
    <s v="892099324"/>
    <x v="61"/>
  </r>
  <r>
    <x v="1"/>
    <s v="RETE-ICA-OTRAS CIUDADES-SERVICIOS"/>
    <n v="422139823"/>
    <n v="91750"/>
    <x v="1589"/>
    <n v="0"/>
    <s v="0,000%"/>
    <s v="13-01-01-DT"/>
    <s v="41-04-00"/>
    <s v="422139823"/>
    <s v="2187423"/>
    <s v="NIT"/>
    <s v="900470772"/>
    <s v="TRANSPORTES CSC S.A.S- EN REORGANIZACION"/>
    <s v="NIT"/>
    <s v="890000464"/>
    <x v="54"/>
  </r>
  <r>
    <x v="1"/>
    <s v="RETE-ICA-OTRAS CIUDADES-SERVICIOS"/>
    <n v="422139823"/>
    <n v="126811"/>
    <x v="1590"/>
    <n v="0"/>
    <s v="0,000%"/>
    <s v="13-01-01-DT"/>
    <s v="41-04-00"/>
    <s v="422139823"/>
    <s v="2187423"/>
    <s v="NIT"/>
    <s v="900470772"/>
    <s v="TRANSPORTES CSC S.A.S- EN REORGANIZACION"/>
    <s v="NIT"/>
    <s v="891480030"/>
    <x v="60"/>
  </r>
  <r>
    <x v="1"/>
    <s v="RETE-ICA-OTRAS CIUDADES-SERVICIOS"/>
    <n v="420223923"/>
    <n v="11396"/>
    <x v="591"/>
    <n v="3798820"/>
    <s v="0,300%"/>
    <s v="13-01-01-DT"/>
    <s v="41-04-00"/>
    <s v="420223923"/>
    <s v="2157323"/>
    <s v="Cédula de Ciudadanía"/>
    <s v="1098741626"/>
    <s v="SILVIA VALERO BAYONA"/>
    <s v="NIT"/>
    <s v="890201222"/>
    <x v="31"/>
  </r>
  <r>
    <x v="1"/>
    <s v="RETE-ICA-OTRAS CIUDADES-SERVICIOS"/>
    <n v="421898623"/>
    <n v="10587"/>
    <x v="1131"/>
    <n v="2117440"/>
    <s v="0,500%"/>
    <s v="13-01-01-DT"/>
    <s v="41-04-00"/>
    <s v="421898623"/>
    <s v="2173123"/>
    <s v="Cédula de Ciudadanía"/>
    <s v="1085338267"/>
    <s v="LAURA FERRIN CORTES"/>
    <s v="NIT"/>
    <s v="891280000"/>
    <x v="66"/>
  </r>
  <r>
    <x v="1"/>
    <s v="RETE-ICA-OTRAS CIUDADES-SERVICIOS"/>
    <n v="420224723"/>
    <n v="12023"/>
    <x v="1591"/>
    <n v="1202280"/>
    <s v="1,000%"/>
    <s v="13-01-01-DT"/>
    <s v="41-04-00"/>
    <s v="420224723"/>
    <s v="2146023"/>
    <s v="Cédula de Ciudadanía"/>
    <s v="69020131"/>
    <s v="VIANEY IBARRA GONGORA"/>
    <s v="NIT"/>
    <s v="800102891"/>
    <x v="64"/>
  </r>
  <r>
    <x v="1"/>
    <s v="RETE-ICA-OTRAS CIUDADES-SERVICIOS"/>
    <n v="422343323"/>
    <n v="37988"/>
    <x v="124"/>
    <n v="3798820"/>
    <s v="1,000%"/>
    <s v="13-01-01-DT"/>
    <s v="41-04-00"/>
    <s v="422343323"/>
    <s v="2182923"/>
    <s v="Cédula de Ciudadanía"/>
    <s v="1077442450"/>
    <s v="KENNY MOSQUERA SALCEDO"/>
    <s v="NIT"/>
    <s v="891680011"/>
    <x v="72"/>
  </r>
  <r>
    <x v="1"/>
    <s v="RETE-ICA-OTRAS CIUDADES-SERVICIOS"/>
    <n v="422342723"/>
    <n v="30391"/>
    <x v="1023"/>
    <n v="3798820"/>
    <s v="0,800%"/>
    <s v="13-01-01-DT"/>
    <s v="41-04-00"/>
    <s v="422342723"/>
    <s v="2182123"/>
    <s v="Cédula de Ciudadanía"/>
    <s v="25273189"/>
    <s v="LUZ LOPEZ AYALA"/>
    <s v="NIT"/>
    <s v="890980095"/>
    <x v="57"/>
  </r>
  <r>
    <x v="1"/>
    <s v="RETE-ICA-OTRAS CIUDADES-SERVICIOS"/>
    <n v="422343823"/>
    <n v="8575"/>
    <x v="325"/>
    <n v="4287720"/>
    <s v="0,200%"/>
    <s v="13-01-01-DT"/>
    <s v="41-04-00"/>
    <s v="422343823"/>
    <s v="2187623"/>
    <s v="Cédula de Ciudadanía"/>
    <s v="34503761"/>
    <s v="PAOLA MINA ARARAT"/>
    <s v="NIT"/>
    <s v="891580006"/>
    <x v="70"/>
  </r>
  <r>
    <x v="1"/>
    <s v="RETE-ICA-OTRAS CIUDADES-SERVICIOS"/>
    <n v="420224123"/>
    <n v="11396"/>
    <x v="591"/>
    <n v="3798820"/>
    <s v="0,300%"/>
    <s v="13-01-01-DT"/>
    <s v="41-04-00"/>
    <s v="420224123"/>
    <s v="2167223"/>
    <s v="Cédula de Ciudadanía"/>
    <s v="79729771"/>
    <s v="ORLANDO BOLIVAR PAEZ"/>
    <s v="NIT"/>
    <s v="890480184"/>
    <x v="52"/>
  </r>
  <r>
    <x v="1"/>
    <s v="RETE-ICA-OTRAS CIUDADES-SERVICIOS"/>
    <n v="421509223"/>
    <n v="8230"/>
    <x v="1592"/>
    <n v="1646012"/>
    <s v="0,500%"/>
    <s v="13-01-01-DT"/>
    <s v="41-04-00"/>
    <s v="421509223"/>
    <s v="2156723"/>
    <s v="Cédula de Ciudadanía"/>
    <s v="1087186202"/>
    <s v="LUIS CANTIN VIVEROS"/>
    <s v="NIT"/>
    <s v="891280000"/>
    <x v="66"/>
  </r>
  <r>
    <x v="1"/>
    <s v="RETE-ICA-OTRAS CIUDADES-SERVICIOS"/>
    <n v="422292223"/>
    <n v="27386"/>
    <x v="1593"/>
    <n v="3423230"/>
    <s v="0,800%"/>
    <s v="13-01-01-DT"/>
    <s v="41-04-00"/>
    <s v="422292223"/>
    <s v="2169323"/>
    <s v="Cédula de Ciudadanía"/>
    <s v="1028012880"/>
    <s v="MARIA SILVA ARANGO"/>
    <s v="NIT"/>
    <s v="890980095"/>
    <x v="57"/>
  </r>
  <r>
    <x v="1"/>
    <s v="RETE-ICA-OTRAS CIUDADES-SERVICIOS"/>
    <n v="422293923"/>
    <n v="35836"/>
    <x v="1594"/>
    <n v="4479550"/>
    <s v="0,800%"/>
    <s v="13-01-01-DT"/>
    <s v="41-04-00"/>
    <s v="422293923"/>
    <s v="2172523"/>
    <s v="Cédula de Ciudadanía"/>
    <s v="1127391548"/>
    <s v="DANNY RAMÍREZ SALAMANCA"/>
    <s v="NIT"/>
    <s v="892099305"/>
    <x v="65"/>
  </r>
  <r>
    <x v="1"/>
    <s v="RETE-ICA-OTRAS CIUDADES-SERVICIOS"/>
    <n v="422294823"/>
    <n v="7058"/>
    <x v="1595"/>
    <n v="1411660"/>
    <s v="0,500%"/>
    <s v="13-01-01-DT"/>
    <s v="41-04-00"/>
    <s v="422294823"/>
    <s v="2187123"/>
    <s v="Cédula de Ciudadanía"/>
    <s v="1075234010"/>
    <s v="CRISTHIAN ZAMBRANO ZAMBRANO"/>
    <s v="NIT"/>
    <s v="800095728"/>
    <x v="2"/>
  </r>
  <r>
    <x v="1"/>
    <s v="RETE-ICA-OTRAS CIUDADES-SERVICIOS"/>
    <n v="422291923"/>
    <n v="32625"/>
    <x v="1596"/>
    <n v="4660680"/>
    <s v="0,700%"/>
    <s v="13-01-01-DT"/>
    <s v="41-04-00"/>
    <s v="422291923"/>
    <s v="2168923"/>
    <s v="Cédula de Ciudadanía"/>
    <s v="36544548"/>
    <s v="MONICA DURAN SCOTT"/>
    <s v="NIT"/>
    <s v="891780009"/>
    <x v="75"/>
  </r>
  <r>
    <x v="1"/>
    <s v="RETE-ICA-OTRAS CIUDADES-SERVICIOS"/>
    <n v="421605823"/>
    <n v="1692"/>
    <x v="1597"/>
    <n v="338440"/>
    <s v="0,500%"/>
    <s v="13-01-01-DT"/>
    <s v="41-04-00"/>
    <s v="421605823"/>
    <s v="2183223"/>
    <s v="NIT"/>
    <s v="800249637"/>
    <s v="COOPERATIVA DE TRABAJO ASOCIADO SERCONAL"/>
    <s v="NIT"/>
    <s v="890905211"/>
    <x v="33"/>
  </r>
  <r>
    <x v="2"/>
    <s v="RETENCION DE OTROS IMPUESTOS DISTRITALES Y MUNICIPALES"/>
    <n v="420223723"/>
    <n v="1140"/>
    <x v="1138"/>
    <n v="11396"/>
    <s v="10,004%"/>
    <s v="13-01-01-DT"/>
    <s v="41-04-00"/>
    <s v="420223723"/>
    <s v="2157123"/>
    <s v="Cédula de Ciudadanía"/>
    <s v="1098741626"/>
    <s v="SILVIA VALERO BAYONA"/>
    <s v="NIT"/>
    <s v="890201222"/>
    <x v="31"/>
  </r>
  <r>
    <x v="2"/>
    <s v="RETENCION DE OTROS IMPUESTOS DISTRITALES Y MUNICIPALES"/>
    <n v="421451323"/>
    <n v="600"/>
    <x v="1598"/>
    <n v="30014"/>
    <s v="1,999%"/>
    <s v="13-01-01-DT"/>
    <s v="41-04-00"/>
    <s v="421451323"/>
    <s v="2169823"/>
    <s v="Cédula de Ciudadanía"/>
    <s v="24228450"/>
    <s v="GLORIA CAMARGO"/>
    <s v="NIT"/>
    <s v="891855017"/>
    <x v="3"/>
  </r>
  <r>
    <x v="2"/>
    <s v="RETENCION DE OTROS IMPUESTOS DISTRITALES Y MUNICIPALES"/>
    <n v="420223923"/>
    <n v="1140"/>
    <x v="1138"/>
    <n v="11396"/>
    <s v="10,004%"/>
    <s v="13-01-01-DT"/>
    <s v="41-04-00"/>
    <s v="420223923"/>
    <s v="2157323"/>
    <s v="Cédula de Ciudadanía"/>
    <s v="1098741626"/>
    <s v="SILVIA VALERO BAYONA"/>
    <s v="NIT"/>
    <s v="890201222"/>
    <x v="31"/>
  </r>
  <r>
    <x v="16"/>
    <s v="PRO-UNIVERSIDAD DE LA AMAZONIA"/>
    <n v="422293523"/>
    <n v="64316"/>
    <x v="72"/>
    <n v="4287720"/>
    <s v="1,500%"/>
    <s v="13-01-01-DT"/>
    <s v="41-04-00"/>
    <s v="422293523"/>
    <s v="2171923"/>
    <s v="Cédula de Ciudadanía"/>
    <s v="1117814136"/>
    <s v="DIANA PLAZAS REY"/>
    <s v="NIT"/>
    <s v="800091594"/>
    <x v="2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989AEA9-E8F5-4237-B674-AC76FD247F6D}" name="TablaDinámica2" cacheId="2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:B119" firstHeaderRow="1" firstDataRow="1" firstDataCol="1"/>
  <pivotFields count="17">
    <pivotField showAll="0">
      <items count="44">
        <item x="18"/>
        <item x="17"/>
        <item x="33"/>
        <item x="29"/>
        <item x="15"/>
        <item x="21"/>
        <item x="27"/>
        <item x="10"/>
        <item x="20"/>
        <item x="22"/>
        <item x="31"/>
        <item x="40"/>
        <item x="30"/>
        <item x="23"/>
        <item x="32"/>
        <item x="39"/>
        <item x="41"/>
        <item x="28"/>
        <item x="42"/>
        <item x="24"/>
        <item x="1"/>
        <item x="19"/>
        <item x="2"/>
        <item x="25"/>
        <item x="16"/>
        <item x="3"/>
        <item x="34"/>
        <item x="11"/>
        <item x="4"/>
        <item x="35"/>
        <item x="14"/>
        <item x="9"/>
        <item x="13"/>
        <item x="26"/>
        <item x="5"/>
        <item x="6"/>
        <item x="7"/>
        <item x="8"/>
        <item x="0"/>
        <item x="36"/>
        <item x="37"/>
        <item x="38"/>
        <item x="12"/>
        <item t="default"/>
      </items>
    </pivotField>
    <pivotField showAll="0"/>
    <pivotField numFmtId="1" showAll="0"/>
    <pivotField numFmtId="2" showAll="0"/>
    <pivotField dataField="1" showAll="0">
      <items count="1600">
        <item x="41"/>
        <item x="36"/>
        <item x="48"/>
        <item x="52"/>
        <item x="39"/>
        <item x="43"/>
        <item x="19"/>
        <item x="32"/>
        <item x="47"/>
        <item x="45"/>
        <item x="38"/>
        <item x="34"/>
        <item x="8"/>
        <item x="42"/>
        <item x="27"/>
        <item x="6"/>
        <item x="1"/>
        <item x="37"/>
        <item x="61"/>
        <item x="25"/>
        <item x="59"/>
        <item x="959"/>
        <item x="16"/>
        <item x="26"/>
        <item x="171"/>
        <item x="62"/>
        <item x="21"/>
        <item x="176"/>
        <item x="14"/>
        <item x="163"/>
        <item x="170"/>
        <item x="167"/>
        <item x="201"/>
        <item x="12"/>
        <item x="173"/>
        <item x="164"/>
        <item x="172"/>
        <item x="166"/>
        <item x="10"/>
        <item x="203"/>
        <item x="162"/>
        <item x="90"/>
        <item x="91"/>
        <item x="69"/>
        <item x="5"/>
        <item x="80"/>
        <item x="79"/>
        <item x="195"/>
        <item x="191"/>
        <item x="89"/>
        <item x="177"/>
        <item x="165"/>
        <item x="85"/>
        <item x="182"/>
        <item x="78"/>
        <item x="185"/>
        <item x="65"/>
        <item x="169"/>
        <item x="56"/>
        <item x="86"/>
        <item x="192"/>
        <item x="175"/>
        <item x="67"/>
        <item x="53"/>
        <item x="70"/>
        <item x="88"/>
        <item x="1223"/>
        <item x="130"/>
        <item x="127"/>
        <item x="188"/>
        <item x="114"/>
        <item x="1511"/>
        <item x="256"/>
        <item x="278"/>
        <item x="64"/>
        <item x="160"/>
        <item x="117"/>
        <item x="132"/>
        <item x="137"/>
        <item x="181"/>
        <item x="199"/>
        <item x="115"/>
        <item x="1228"/>
        <item x="146"/>
        <item x="151"/>
        <item x="145"/>
        <item x="1229"/>
        <item x="156"/>
        <item x="150"/>
        <item x="142"/>
        <item x="198"/>
        <item x="140"/>
        <item x="154"/>
        <item x="148"/>
        <item x="178"/>
        <item x="97"/>
        <item x="956"/>
        <item x="186"/>
        <item x="1510"/>
        <item x="134"/>
        <item x="351"/>
        <item x="189"/>
        <item x="155"/>
        <item x="197"/>
        <item x="110"/>
        <item x="955"/>
        <item x="954"/>
        <item x="108"/>
        <item x="179"/>
        <item x="141"/>
        <item x="194"/>
        <item x="139"/>
        <item x="187"/>
        <item x="149"/>
        <item x="1598"/>
        <item x="144"/>
        <item x="123"/>
        <item x="196"/>
        <item x="190"/>
        <item x="147"/>
        <item x="152"/>
        <item x="102"/>
        <item x="225"/>
        <item x="143"/>
        <item x="180"/>
        <item x="95"/>
        <item x="138"/>
        <item x="113"/>
        <item x="997"/>
        <item x="184"/>
        <item x="98"/>
        <item x="958"/>
        <item x="109"/>
        <item x="133"/>
        <item x="136"/>
        <item x="135"/>
        <item x="953"/>
        <item x="103"/>
        <item x="99"/>
        <item x="200"/>
        <item x="183"/>
        <item x="1220"/>
        <item x="153"/>
        <item x="111"/>
        <item x="1137"/>
        <item x="1138"/>
        <item x="1224"/>
        <item x="1140"/>
        <item x="957"/>
        <item x="1477"/>
        <item x="1139"/>
        <item x="1403"/>
        <item x="1418"/>
        <item x="193"/>
        <item x="1195"/>
        <item x="1079"/>
        <item x="1580"/>
        <item x="1206"/>
        <item x="1474"/>
        <item x="1558"/>
        <item x="118"/>
        <item x="878"/>
        <item x="1475"/>
        <item x="1569"/>
        <item x="1597"/>
        <item x="1213"/>
        <item x="1494"/>
        <item x="1209"/>
        <item x="1501"/>
        <item x="1226"/>
        <item x="250"/>
        <item x="1199"/>
        <item x="129"/>
        <item x="249"/>
        <item x="252"/>
        <item x="1207"/>
        <item x="251"/>
        <item x="1200"/>
        <item x="1460"/>
        <item x="125"/>
        <item x="1575"/>
        <item x="101"/>
        <item x="1463"/>
        <item x="1205"/>
        <item x="126"/>
        <item x="271"/>
        <item x="273"/>
        <item x="1464"/>
        <item x="1198"/>
        <item x="1469"/>
        <item x="1416"/>
        <item x="1210"/>
        <item x="1196"/>
        <item x="1211"/>
        <item x="1473"/>
        <item x="1466"/>
        <item x="255"/>
        <item x="1208"/>
        <item x="1257"/>
        <item x="1509"/>
        <item x="1218"/>
        <item x="1202"/>
        <item x="254"/>
        <item x="777"/>
        <item x="1216"/>
        <item x="1203"/>
        <item x="1212"/>
        <item x="1267"/>
        <item x="275"/>
        <item x="253"/>
        <item x="1197"/>
        <item x="337"/>
        <item x="277"/>
        <item x="1225"/>
        <item x="1069"/>
        <item x="1457"/>
        <item x="1221"/>
        <item x="272"/>
        <item x="1587"/>
        <item x="1454"/>
        <item x="1503"/>
        <item x="276"/>
        <item x="1214"/>
        <item x="248"/>
        <item x="1507"/>
        <item x="1582"/>
        <item x="473"/>
        <item x="369"/>
        <item x="1424"/>
        <item x="1107"/>
        <item x="326"/>
        <item x="483"/>
        <item x="1217"/>
        <item x="988"/>
        <item x="77"/>
        <item x="71"/>
        <item x="1276"/>
        <item x="232"/>
        <item x="96"/>
        <item x="1006"/>
        <item x="1154"/>
        <item x="1143"/>
        <item x="208"/>
        <item x="1147"/>
        <item x="226"/>
        <item x="1201"/>
        <item x="1417"/>
        <item x="261"/>
        <item x="94"/>
        <item x="1078"/>
        <item x="1148"/>
        <item x="1583"/>
        <item x="231"/>
        <item x="1440"/>
        <item x="1275"/>
        <item x="315"/>
        <item x="837"/>
        <item x="54"/>
        <item x="328"/>
        <item x="924"/>
        <item x="281"/>
        <item x="1151"/>
        <item x="597"/>
        <item x="1274"/>
        <item x="258"/>
        <item x="1595"/>
        <item x="909"/>
        <item x="1411"/>
        <item x="324"/>
        <item x="229"/>
        <item x="257"/>
        <item x="1150"/>
        <item x="228"/>
        <item x="227"/>
        <item x="1268"/>
        <item x="329"/>
        <item x="1496"/>
        <item x="1012"/>
        <item x="241"/>
        <item x="1560"/>
        <item x="1232"/>
        <item x="1176"/>
        <item x="936"/>
        <item x="976"/>
        <item x="1184"/>
        <item x="1592"/>
        <item x="1175"/>
        <item x="912"/>
        <item x="239"/>
        <item x="1585"/>
        <item x="949"/>
        <item x="941"/>
        <item x="1476"/>
        <item x="1579"/>
        <item x="325"/>
        <item x="1136"/>
        <item x="491"/>
        <item x="484"/>
        <item x="1075"/>
        <item x="1126"/>
        <item x="267"/>
        <item x="987"/>
        <item x="1179"/>
        <item x="1470"/>
        <item x="82"/>
        <item x="240"/>
        <item x="590"/>
        <item x="1419"/>
        <item x="906"/>
        <item x="656"/>
        <item x="1230"/>
        <item x="1266"/>
        <item x="1231"/>
        <item x="480"/>
        <item x="1181"/>
        <item x="1142"/>
        <item x="475"/>
        <item x="66"/>
        <item x="265"/>
        <item x="913"/>
        <item x="330"/>
        <item x="237"/>
        <item x="266"/>
        <item x="1183"/>
        <item x="1578"/>
        <item x="989"/>
        <item x="236"/>
        <item x="1131"/>
        <item x="238"/>
        <item x="477"/>
        <item x="487"/>
        <item x="1422"/>
        <item x="1130"/>
        <item x="809"/>
        <item x="230"/>
        <item x="868"/>
        <item x="1472"/>
        <item x="591"/>
        <item x="1409"/>
        <item x="1092"/>
        <item x="485"/>
        <item x="867"/>
        <item x="622"/>
        <item x="1577"/>
        <item x="948"/>
        <item x="259"/>
        <item x="1456"/>
        <item x="1591"/>
        <item x="467"/>
        <item x="1271"/>
        <item x="1133"/>
        <item x="1462"/>
        <item x="317"/>
        <item x="1132"/>
        <item x="876"/>
        <item x="802"/>
        <item x="822"/>
        <item x="942"/>
        <item x="1103"/>
        <item x="947"/>
        <item x="1262"/>
        <item x="593"/>
        <item x="932"/>
        <item x="990"/>
        <item x="1504"/>
        <item x="1072"/>
        <item x="292"/>
        <item x="938"/>
        <item x="107"/>
        <item x="1545"/>
        <item x="93"/>
        <item x="260"/>
        <item x="1065"/>
        <item x="1122"/>
        <item x="1415"/>
        <item x="823"/>
        <item x="1180"/>
        <item x="920"/>
        <item x="931"/>
        <item x="566"/>
        <item x="1465"/>
        <item x="1404"/>
        <item x="327"/>
        <item x="623"/>
        <item x="993"/>
        <item x="918"/>
        <item x="1468"/>
        <item x="971"/>
        <item x="1471"/>
        <item x="1442"/>
        <item x="87"/>
        <item x="1413"/>
        <item x="242"/>
        <item x="708"/>
        <item x="858"/>
        <item x="996"/>
        <item x="1153"/>
        <item x="789"/>
        <item x="1387"/>
        <item x="812"/>
        <item x="1421"/>
        <item x="945"/>
        <item x="1492"/>
        <item x="915"/>
        <item x="1134"/>
        <item x="474"/>
        <item x="268"/>
        <item x="57"/>
        <item x="1506"/>
        <item x="939"/>
        <item x="950"/>
        <item x="1493"/>
        <item x="833"/>
        <item x="309"/>
        <item x="1273"/>
        <item x="1186"/>
        <item x="1405"/>
        <item x="1272"/>
        <item x="1451"/>
        <item x="319"/>
        <item x="994"/>
        <item x="991"/>
        <item x="525"/>
        <item x="1073"/>
        <item x="908"/>
        <item x="999"/>
        <item x="907"/>
        <item x="1191"/>
        <item x="481"/>
        <item x="443"/>
        <item x="1385"/>
        <item x="269"/>
        <item x="1189"/>
        <item x="1105"/>
        <item x="807"/>
        <item x="1414"/>
        <item x="606"/>
        <item x="1040"/>
        <item x="935"/>
        <item x="1149"/>
        <item x="902"/>
        <item x="952"/>
        <item x="854"/>
        <item x="930"/>
        <item x="758"/>
        <item x="1124"/>
        <item x="1495"/>
        <item x="1458"/>
        <item x="431"/>
        <item x="933"/>
        <item x="860"/>
        <item x="331"/>
        <item x="285"/>
        <item x="482"/>
        <item x="540"/>
        <item x="879"/>
        <item x="567"/>
        <item x="922"/>
        <item x="592"/>
        <item x="1242"/>
        <item x="1508"/>
        <item x="1070"/>
        <item x="596"/>
        <item x="404"/>
        <item x="1145"/>
        <item x="1057"/>
        <item x="1552"/>
        <item x="1410"/>
        <item x="634"/>
        <item x="1488"/>
        <item x="526"/>
        <item x="839"/>
        <item x="1517"/>
        <item x="4"/>
        <item x="1251"/>
        <item x="810"/>
        <item x="558"/>
        <item x="1144"/>
        <item x="1383"/>
        <item x="122"/>
        <item x="121"/>
        <item x="1182"/>
        <item x="389"/>
        <item x="1423"/>
        <item x="449"/>
        <item x="1077"/>
        <item x="785"/>
        <item x="299"/>
        <item x="307"/>
        <item x="752"/>
        <item x="755"/>
        <item x="1121"/>
        <item x="1439"/>
        <item x="466"/>
        <item x="453"/>
        <item x="461"/>
        <item x="831"/>
        <item x="589"/>
        <item x="1459"/>
        <item x="871"/>
        <item x="1146"/>
        <item x="882"/>
        <item x="705"/>
        <item x="653"/>
        <item x="917"/>
        <item x="576"/>
        <item x="845"/>
        <item x="581"/>
        <item x="815"/>
        <item x="1055"/>
        <item x="1152"/>
        <item x="944"/>
        <item x="336"/>
        <item x="1395"/>
        <item x="925"/>
        <item x="1446"/>
        <item x="927"/>
        <item x="951"/>
        <item x="462"/>
        <item x="786"/>
        <item x="877"/>
        <item x="1588"/>
        <item x="1127"/>
        <item x="488"/>
        <item x="321"/>
        <item x="742"/>
        <item x="294"/>
        <item x="446"/>
        <item x="387"/>
        <item x="1396"/>
        <item x="1128"/>
        <item x="767"/>
        <item x="471"/>
        <item x="1129"/>
        <item x="1388"/>
        <item x="1204"/>
        <item x="797"/>
        <item x="302"/>
        <item x="439"/>
        <item x="682"/>
        <item x="531"/>
        <item x="1593"/>
        <item x="438"/>
        <item x="1586"/>
        <item x="1020"/>
        <item x="339"/>
        <item x="1576"/>
        <item x="460"/>
        <item x="1379"/>
        <item x="400"/>
        <item x="1500"/>
        <item x="1448"/>
        <item x="391"/>
        <item x="1236"/>
        <item x="595"/>
        <item x="1502"/>
        <item x="1258"/>
        <item x="866"/>
        <item x="406"/>
        <item x="1568"/>
        <item x="819"/>
        <item x="394"/>
        <item x="1178"/>
        <item x="426"/>
        <item x="838"/>
        <item x="978"/>
        <item x="457"/>
        <item x="569"/>
        <item x="779"/>
        <item x="934"/>
        <item x="2"/>
        <item x="1499"/>
        <item x="417"/>
        <item x="916"/>
        <item x="963"/>
        <item x="486"/>
        <item x="773"/>
        <item x="1119"/>
        <item x="533"/>
        <item x="940"/>
        <item x="926"/>
        <item x="1023"/>
        <item x="442"/>
        <item x="274"/>
        <item x="1059"/>
        <item x="1112"/>
        <item x="1380"/>
        <item x="862"/>
        <item x="775"/>
        <item x="1067"/>
        <item x="992"/>
        <item x="1565"/>
        <item x="479"/>
        <item x="1173"/>
        <item x="781"/>
        <item x="1113"/>
        <item x="1106"/>
        <item x="801"/>
        <item x="771"/>
        <item x="1461"/>
        <item x="1455"/>
        <item x="1000"/>
        <item x="1185"/>
        <item x="1546"/>
        <item x="270"/>
        <item x="470"/>
        <item x="543"/>
        <item x="223"/>
        <item x="415"/>
        <item x="577"/>
        <item x="1172"/>
        <item x="436"/>
        <item x="744"/>
        <item x="783"/>
        <item x="1596"/>
        <item x="1074"/>
        <item x="889"/>
        <item x="314"/>
        <item x="448"/>
        <item x="893"/>
        <item x="1062"/>
        <item x="388"/>
        <item x="1222"/>
        <item x="865"/>
        <item x="1505"/>
        <item x="766"/>
        <item x="884"/>
        <item x="984"/>
        <item x="386"/>
        <item x="552"/>
        <item x="1111"/>
        <item x="826"/>
        <item x="435"/>
        <item x="354"/>
        <item x="784"/>
        <item x="919"/>
        <item x="1264"/>
        <item x="1081"/>
        <item x="928"/>
        <item x="92"/>
        <item x="81"/>
        <item x="1177"/>
        <item x="1467"/>
        <item x="911"/>
        <item x="1227"/>
        <item x="1056"/>
        <item x="946"/>
        <item x="413"/>
        <item x="1015"/>
        <item x="1270"/>
        <item x="1584"/>
        <item x="376"/>
        <item x="793"/>
        <item x="421"/>
        <item x="1174"/>
        <item x="550"/>
        <item x="1135"/>
        <item x="397"/>
        <item x="1115"/>
        <item x="1402"/>
        <item x="405"/>
        <item x="74"/>
        <item x="1594"/>
        <item x="1384"/>
        <item x="792"/>
        <item x="1447"/>
        <item x="478"/>
        <item x="472"/>
        <item x="1564"/>
        <item x="585"/>
        <item x="578"/>
        <item x="981"/>
        <item x="390"/>
        <item x="627"/>
        <item x="794"/>
        <item x="1397"/>
        <item x="995"/>
        <item x="322"/>
        <item x="452"/>
        <item x="980"/>
        <item x="124"/>
        <item x="510"/>
        <item x="1188"/>
        <item x="565"/>
        <item x="84"/>
        <item x="753"/>
        <item x="411"/>
        <item x="1054"/>
        <item x="824"/>
        <item x="1116"/>
        <item x="1086"/>
        <item x="428"/>
        <item x="571"/>
        <item x="747"/>
        <item x="1407"/>
        <item x="782"/>
        <item x="857"/>
        <item x="1265"/>
        <item x="393"/>
        <item x="975"/>
        <item x="735"/>
        <item x="820"/>
        <item x="811"/>
        <item x="308"/>
        <item x="312"/>
        <item x="544"/>
        <item x="1390"/>
        <item x="542"/>
        <item x="851"/>
        <item x="852"/>
        <item x="848"/>
        <item x="929"/>
        <item x="476"/>
        <item x="921"/>
        <item x="846"/>
        <item x="396"/>
        <item x="883"/>
        <item x="588"/>
        <item x="923"/>
        <item x="306"/>
        <item x="587"/>
        <item x="305"/>
        <item x="835"/>
        <item x="769"/>
        <item x="636"/>
        <item x="1165"/>
        <item x="561"/>
        <item x="414"/>
        <item x="856"/>
        <item x="1554"/>
        <item x="861"/>
        <item x="458"/>
        <item x="422"/>
        <item x="847"/>
        <item x="456"/>
        <item x="112"/>
        <item x="222"/>
        <item x="688"/>
        <item x="419"/>
        <item x="464"/>
        <item x="1260"/>
        <item x="805"/>
        <item x="549"/>
        <item x="1018"/>
        <item x="1557"/>
        <item x="1061"/>
        <item x="1555"/>
        <item x="896"/>
        <item x="1394"/>
        <item x="490"/>
        <item x="750"/>
        <item x="547"/>
        <item x="300"/>
        <item x="553"/>
        <item x="1269"/>
        <item x="444"/>
        <item x="447"/>
        <item x="398"/>
        <item x="432"/>
        <item x="1089"/>
        <item x="385"/>
        <item x="853"/>
        <item x="560"/>
        <item x="814"/>
        <item x="301"/>
        <item x="311"/>
        <item x="395"/>
        <item x="880"/>
        <item x="586"/>
        <item x="279"/>
        <item x="887"/>
        <item x="875"/>
        <item x="1375"/>
        <item x="743"/>
        <item x="619"/>
        <item x="158"/>
        <item x="894"/>
        <item x="903"/>
        <item x="1386"/>
        <item x="346"/>
        <item x="1412"/>
        <item x="756"/>
        <item x="246"/>
        <item x="295"/>
        <item x="454"/>
        <item x="459"/>
        <item x="548"/>
        <item x="761"/>
        <item x="1060"/>
        <item x="1250"/>
        <item x="825"/>
        <item x="516"/>
        <item x="914"/>
        <item x="538"/>
        <item x="869"/>
        <item x="287"/>
        <item x="455"/>
        <item x="859"/>
        <item x="745"/>
        <item x="795"/>
        <item x="1490"/>
        <item x="1071"/>
        <item x="297"/>
        <item x="1255"/>
        <item x="904"/>
        <item x="489"/>
        <item x="881"/>
        <item x="817"/>
        <item x="1550"/>
        <item x="555"/>
        <item x="734"/>
        <item x="806"/>
        <item x="780"/>
        <item x="1011"/>
        <item x="910"/>
        <item x="760"/>
        <item x="1017"/>
        <item x="303"/>
        <item x="1187"/>
        <item x="1453"/>
        <item x="401"/>
        <item x="310"/>
        <item x="584"/>
        <item x="787"/>
        <item x="320"/>
        <item x="76"/>
        <item x="1556"/>
        <item x="1406"/>
        <item x="674"/>
        <item x="765"/>
        <item x="1263"/>
        <item x="323"/>
        <item x="445"/>
        <item x="1049"/>
        <item x="506"/>
        <item x="836"/>
        <item x="594"/>
        <item x="1574"/>
        <item x="720"/>
        <item x="901"/>
        <item x="982"/>
        <item x="1215"/>
        <item x="943"/>
        <item x="803"/>
        <item x="1573"/>
        <item x="1559"/>
        <item x="816"/>
        <item x="1452"/>
        <item x="821"/>
        <item x="1527"/>
        <item x="798"/>
        <item x="427"/>
        <item x="1261"/>
        <item x="977"/>
        <item x="864"/>
        <item x="403"/>
        <item x="450"/>
        <item x="575"/>
        <item x="842"/>
        <item x="1108"/>
        <item x="1254"/>
        <item x="799"/>
        <item x="1491"/>
        <item x="557"/>
        <item x="983"/>
        <item x="768"/>
        <item x="1570"/>
        <item x="424"/>
        <item x="804"/>
        <item x="1125"/>
        <item x="832"/>
        <item x="1066"/>
        <item x="412"/>
        <item x="425"/>
        <item x="1194"/>
        <item x="430"/>
        <item x="888"/>
        <item x="529"/>
        <item x="582"/>
        <item x="885"/>
        <item x="437"/>
        <item x="572"/>
        <item x="573"/>
        <item x="570"/>
        <item x="897"/>
        <item x="116"/>
        <item x="788"/>
        <item x="828"/>
        <item x="900"/>
        <item x="844"/>
        <item x="763"/>
        <item x="418"/>
        <item x="316"/>
        <item x="440"/>
        <item x="556"/>
        <item x="537"/>
        <item x="850"/>
        <item x="579"/>
        <item x="207"/>
        <item x="800"/>
        <item x="890"/>
        <item x="1566"/>
        <item x="937"/>
        <item x="764"/>
        <item x="1246"/>
        <item x="345"/>
        <item x="1553"/>
        <item x="895"/>
        <item x="1192"/>
        <item x="834"/>
        <item x="131"/>
        <item x="551"/>
        <item x="870"/>
        <item x="1190"/>
        <item x="641"/>
        <item x="402"/>
        <item x="979"/>
        <item x="554"/>
        <item x="468"/>
        <item x="841"/>
        <item x="1498"/>
        <item x="1581"/>
        <item x="757"/>
        <item x="1109"/>
        <item x="1256"/>
        <item x="562"/>
        <item x="441"/>
        <item x="416"/>
        <item x="539"/>
        <item x="365"/>
        <item x="1393"/>
        <item x="759"/>
        <item x="469"/>
        <item x="872"/>
        <item x="1013"/>
        <item x="796"/>
        <item x="891"/>
        <item x="748"/>
        <item x="749"/>
        <item x="451"/>
        <item x="420"/>
        <item x="409"/>
        <item x="671"/>
        <item x="521"/>
        <item x="1193"/>
        <item x="73"/>
        <item x="298"/>
        <item x="1382"/>
        <item x="1219"/>
        <item x="985"/>
        <item x="746"/>
        <item x="559"/>
        <item x="1019"/>
        <item x="72"/>
        <item x="827"/>
        <item x="463"/>
        <item x="1120"/>
        <item x="830"/>
        <item x="465"/>
        <item x="374"/>
        <item x="892"/>
        <item x="505"/>
        <item x="1021"/>
        <item x="772"/>
        <item x="407"/>
        <item x="224"/>
        <item x="676"/>
        <item x="843"/>
        <item x="392"/>
        <item x="399"/>
        <item x="1391"/>
        <item x="433"/>
        <item x="434"/>
        <item x="564"/>
        <item x="1401"/>
        <item x="1114"/>
        <item x="1063"/>
        <item x="1117"/>
        <item x="541"/>
        <item x="545"/>
        <item x="754"/>
        <item x="1398"/>
        <item x="986"/>
        <item x="774"/>
        <item x="1068"/>
        <item x="974"/>
        <item x="410"/>
        <item x="1016"/>
        <item x="580"/>
        <item x="751"/>
        <item x="3"/>
        <item x="905"/>
        <item x="1399"/>
        <item x="1381"/>
        <item x="68"/>
        <item x="423"/>
        <item x="863"/>
        <item x="429"/>
        <item x="286"/>
        <item x="855"/>
        <item x="791"/>
        <item x="1389"/>
        <item x="770"/>
        <item x="899"/>
        <item x="563"/>
        <item x="1022"/>
        <item x="840"/>
        <item x="790"/>
        <item x="367"/>
        <item x="818"/>
        <item x="1064"/>
        <item x="546"/>
        <item x="778"/>
        <item x="574"/>
        <item x="83"/>
        <item x="283"/>
        <item x="408"/>
        <item x="776"/>
        <item x="813"/>
        <item x="874"/>
        <item x="762"/>
        <item x="568"/>
        <item x="296"/>
        <item x="318"/>
        <item x="1438"/>
        <item x="1058"/>
        <item x="291"/>
        <item x="361"/>
        <item x="1014"/>
        <item x="342"/>
        <item x="1400"/>
        <item x="1450"/>
        <item x="898"/>
        <item x="583"/>
        <item x="1243"/>
        <item x="692"/>
        <item x="1374"/>
        <item x="1118"/>
        <item x="523"/>
        <item x="75"/>
        <item x="1437"/>
        <item x="829"/>
        <item x="873"/>
        <item x="968"/>
        <item x="1252"/>
        <item x="1425"/>
        <item x="498"/>
        <item x="511"/>
        <item x="1110"/>
        <item x="808"/>
        <item x="1123"/>
        <item x="1480"/>
        <item x="849"/>
        <item x="313"/>
        <item x="652"/>
        <item x="724"/>
        <item x="1366"/>
        <item x="1589"/>
        <item x="1563"/>
        <item x="696"/>
        <item x="725"/>
        <item x="706"/>
        <item x="704"/>
        <item x="219"/>
        <item x="1431"/>
        <item x="638"/>
        <item x="1053"/>
        <item x="730"/>
        <item x="1562"/>
        <item x="680"/>
        <item x="1101"/>
        <item x="675"/>
        <item x="1535"/>
        <item x="681"/>
        <item x="221"/>
        <item x="350"/>
        <item x="648"/>
        <item x="1253"/>
        <item x="1571"/>
        <item x="621"/>
        <item x="245"/>
        <item x="1050"/>
        <item x="689"/>
        <item x="601"/>
        <item x="1530"/>
        <item x="886"/>
        <item x="1361"/>
        <item x="1533"/>
        <item x="515"/>
        <item x="1076"/>
        <item x="1164"/>
        <item x="519"/>
        <item x="1376"/>
        <item x="1351"/>
        <item x="649"/>
        <item x="348"/>
        <item x="1445"/>
        <item x="1287"/>
        <item x="1349"/>
        <item x="617"/>
        <item x="630"/>
        <item x="128"/>
        <item x="338"/>
        <item x="1537"/>
        <item x="1085"/>
        <item x="728"/>
        <item x="1007"/>
        <item x="1489"/>
        <item x="1084"/>
        <item x="220"/>
        <item x="703"/>
        <item x="202"/>
        <item x="1590"/>
        <item x="1167"/>
        <item x="1048"/>
        <item x="174"/>
        <item x="620"/>
        <item x="280"/>
        <item x="1096"/>
        <item x="520"/>
        <item x="216"/>
        <item x="502"/>
        <item x="661"/>
        <item x="710"/>
        <item x="262"/>
        <item x="1435"/>
        <item x="1032"/>
        <item x="1090"/>
        <item x="341"/>
        <item x="701"/>
        <item x="1354"/>
        <item x="1003"/>
        <item x="357"/>
        <item x="333"/>
        <item x="1171"/>
        <item x="1248"/>
        <item x="721"/>
        <item x="1443"/>
        <item x="599"/>
        <item x="965"/>
        <item x="528"/>
        <item x="1481"/>
        <item x="635"/>
        <item x="685"/>
        <item x="1281"/>
        <item x="1322"/>
        <item x="1479"/>
        <item x="1100"/>
        <item x="1235"/>
        <item x="1038"/>
        <item x="218"/>
        <item x="352"/>
        <item x="697"/>
        <item x="1047"/>
        <item x="691"/>
        <item x="714"/>
        <item x="371"/>
        <item x="536"/>
        <item x="244"/>
        <item x="1099"/>
        <item x="340"/>
        <item x="11"/>
        <item x="210"/>
        <item x="159"/>
        <item x="1102"/>
        <item x="1159"/>
        <item x="161"/>
        <item x="737"/>
        <item x="970"/>
        <item x="686"/>
        <item x="1371"/>
        <item x="1428"/>
        <item x="664"/>
        <item x="1052"/>
        <item x="964"/>
        <item x="972"/>
        <item x="1170"/>
        <item x="609"/>
        <item x="288"/>
        <item x="1524"/>
        <item x="631"/>
        <item x="1247"/>
        <item x="1042"/>
        <item x="522"/>
        <item x="1001"/>
        <item x="535"/>
        <item x="1024"/>
        <item x="1239"/>
        <item x="1286"/>
        <item x="358"/>
        <item x="646"/>
        <item x="647"/>
        <item x="961"/>
        <item x="1430"/>
        <item x="1429"/>
        <item x="1526"/>
        <item x="157"/>
        <item x="1238"/>
        <item x="967"/>
        <item x="973"/>
        <item x="1094"/>
        <item x="205"/>
        <item x="626"/>
        <item x="120"/>
        <item x="637"/>
        <item x="495"/>
        <item x="998"/>
        <item x="740"/>
        <item x="334"/>
        <item x="13"/>
        <item x="1350"/>
        <item x="1161"/>
        <item x="349"/>
        <item x="612"/>
        <item x="739"/>
        <item x="534"/>
        <item x="100"/>
        <item x="1523"/>
        <item x="1372"/>
        <item x="1518"/>
        <item x="718"/>
        <item x="353"/>
        <item x="738"/>
        <item x="289"/>
        <item x="335"/>
        <item x="741"/>
        <item x="625"/>
        <item x="1051"/>
        <item x="494"/>
        <item x="1359"/>
        <item x="384"/>
        <item x="1482"/>
        <item x="104"/>
        <item x="380"/>
        <item x="383"/>
        <item x="206"/>
        <item x="600"/>
        <item x="368"/>
        <item x="513"/>
        <item x="1427"/>
        <item x="660"/>
        <item x="1095"/>
        <item x="1035"/>
        <item x="1356"/>
        <item x="507"/>
        <item x="217"/>
        <item x="607"/>
        <item x="500"/>
        <item x="370"/>
        <item x="373"/>
        <item x="1378"/>
        <item x="702"/>
        <item x="1408"/>
        <item x="684"/>
        <item x="524"/>
        <item x="1485"/>
        <item x="1313"/>
        <item x="699"/>
        <item x="1034"/>
        <item x="375"/>
        <item x="366"/>
        <item x="1157"/>
        <item x="644"/>
        <item x="962"/>
        <item x="106"/>
        <item x="355"/>
        <item x="363"/>
        <item x="678"/>
        <item x="1483"/>
        <item x="1098"/>
        <item x="698"/>
        <item x="1036"/>
        <item x="1528"/>
        <item x="1041"/>
        <item x="659"/>
        <item x="1162"/>
        <item x="119"/>
        <item x="672"/>
        <item x="1529"/>
        <item x="645"/>
        <item x="1542"/>
        <item x="378"/>
        <item x="1104"/>
        <item x="650"/>
        <item x="628"/>
        <item x="700"/>
        <item x="731"/>
        <item x="658"/>
        <item x="499"/>
        <item x="15"/>
        <item x="695"/>
        <item x="204"/>
        <item x="707"/>
        <item x="332"/>
        <item x="1534"/>
        <item x="1538"/>
        <item x="1008"/>
        <item x="1367"/>
        <item x="209"/>
        <item x="1005"/>
        <item x="613"/>
        <item x="496"/>
        <item x="1353"/>
        <item x="1436"/>
        <item x="604"/>
        <item x="359"/>
        <item x="733"/>
        <item x="736"/>
        <item x="1540"/>
        <item x="711"/>
        <item x="1525"/>
        <item x="1155"/>
        <item x="382"/>
        <item x="168"/>
        <item x="1044"/>
        <item x="1046"/>
        <item x="683"/>
        <item x="610"/>
        <item x="1532"/>
        <item x="1169"/>
        <item x="608"/>
        <item x="1043"/>
        <item x="1301"/>
        <item x="640"/>
        <item x="716"/>
        <item x="670"/>
        <item x="514"/>
        <item x="509"/>
        <item x="372"/>
        <item x="694"/>
        <item x="379"/>
        <item x="381"/>
        <item x="1244"/>
        <item x="508"/>
        <item x="960"/>
        <item x="1360"/>
        <item x="605"/>
        <item x="732"/>
        <item x="618"/>
        <item x="726"/>
        <item x="1314"/>
        <item x="667"/>
        <item x="1241"/>
        <item x="713"/>
        <item x="1080"/>
        <item x="598"/>
        <item x="1357"/>
        <item x="629"/>
        <item x="492"/>
        <item x="1037"/>
        <item x="1484"/>
        <item x="1039"/>
        <item x="615"/>
        <item x="1002"/>
        <item x="344"/>
        <item x="215"/>
        <item x="530"/>
        <item x="1245"/>
        <item x="1166"/>
        <item x="1163"/>
        <item x="364"/>
        <item x="642"/>
        <item x="1536"/>
        <item x="677"/>
        <item x="1358"/>
        <item x="18"/>
        <item x="497"/>
        <item x="687"/>
        <item x="1087"/>
        <item x="624"/>
        <item x="527"/>
        <item x="1515"/>
        <item x="709"/>
        <item x="1025"/>
        <item x="290"/>
        <item x="722"/>
        <item x="1364"/>
        <item x="233"/>
        <item x="666"/>
        <item x="673"/>
        <item x="614"/>
        <item x="1240"/>
        <item x="633"/>
        <item x="1486"/>
        <item x="1091"/>
        <item x="1519"/>
        <item x="377"/>
        <item x="503"/>
        <item x="356"/>
        <item x="1156"/>
        <item x="1027"/>
        <item x="654"/>
        <item x="1365"/>
        <item x="616"/>
        <item x="293"/>
        <item x="651"/>
        <item x="362"/>
        <item x="1093"/>
        <item x="668"/>
        <item x="679"/>
        <item x="304"/>
        <item x="360"/>
        <item x="663"/>
        <item x="63"/>
        <item x="712"/>
        <item x="532"/>
        <item x="517"/>
        <item x="105"/>
        <item x="518"/>
        <item x="1355"/>
        <item x="504"/>
        <item x="1368"/>
        <item x="1370"/>
        <item x="35"/>
        <item x="1082"/>
        <item x="665"/>
        <item x="693"/>
        <item x="1033"/>
        <item x="1088"/>
        <item x="603"/>
        <item x="717"/>
        <item x="669"/>
        <item x="1010"/>
        <item x="501"/>
        <item x="632"/>
        <item x="1097"/>
        <item x="1363"/>
        <item x="1083"/>
        <item x="20"/>
        <item x="1045"/>
        <item x="1548"/>
        <item x="1432"/>
        <item x="729"/>
        <item x="1280"/>
        <item x="1004"/>
        <item x="343"/>
        <item x="493"/>
        <item x="1168"/>
        <item x="1362"/>
        <item x="1434"/>
        <item x="655"/>
        <item x="1009"/>
        <item x="602"/>
        <item x="690"/>
        <item x="715"/>
        <item x="1323"/>
        <item x="611"/>
        <item x="969"/>
        <item x="1377"/>
        <item x="1433"/>
        <item x="643"/>
        <item x="657"/>
        <item x="1296"/>
        <item x="1551"/>
        <item x="284"/>
        <item x="1302"/>
        <item x="727"/>
        <item x="1369"/>
        <item x="1487"/>
        <item x="212"/>
        <item x="1547"/>
        <item x="1520"/>
        <item x="662"/>
        <item x="1029"/>
        <item x="1343"/>
        <item x="1531"/>
        <item x="1352"/>
        <item x="214"/>
        <item x="1310"/>
        <item x="347"/>
        <item x="234"/>
        <item x="1031"/>
        <item x="512"/>
        <item x="719"/>
        <item x="1158"/>
        <item x="213"/>
        <item x="1516"/>
        <item x="282"/>
        <item x="1030"/>
        <item x="1300"/>
        <item x="58"/>
        <item x="1284"/>
        <item x="1319"/>
        <item x="1521"/>
        <item x="1344"/>
        <item x="211"/>
        <item x="1278"/>
        <item x="966"/>
        <item x="31"/>
        <item x="235"/>
        <item x="1317"/>
        <item x="1316"/>
        <item x="1541"/>
        <item x="1331"/>
        <item x="1026"/>
        <item x="1295"/>
        <item x="1543"/>
        <item x="723"/>
        <item x="1234"/>
        <item x="1549"/>
        <item x="1339"/>
        <item x="639"/>
        <item x="1307"/>
        <item x="1028"/>
        <item x="1326"/>
        <item x="1328"/>
        <item x="1336"/>
        <item x="1299"/>
        <item x="264"/>
        <item x="60"/>
        <item x="30"/>
        <item x="263"/>
        <item x="1160"/>
        <item x="1345"/>
        <item x="1311"/>
        <item x="1342"/>
        <item x="1321"/>
        <item x="1292"/>
        <item x="1338"/>
        <item x="1329"/>
        <item x="1522"/>
        <item x="1320"/>
        <item x="1337"/>
        <item x="0"/>
        <item x="1332"/>
        <item x="7"/>
        <item x="1335"/>
        <item x="1330"/>
        <item x="1333"/>
        <item x="1340"/>
        <item x="1298"/>
        <item x="1327"/>
        <item x="1324"/>
        <item x="1279"/>
        <item x="1341"/>
        <item x="1318"/>
        <item x="247"/>
        <item x="1561"/>
        <item x="1567"/>
        <item x="1325"/>
        <item x="1392"/>
        <item x="24"/>
        <item x="50"/>
        <item x="1309"/>
        <item x="1572"/>
        <item x="1290"/>
        <item x="1283"/>
        <item x="1288"/>
        <item x="9"/>
        <item x="1291"/>
        <item x="1297"/>
        <item x="1544"/>
        <item x="23"/>
        <item x="1308"/>
        <item x="243"/>
        <item x="29"/>
        <item x="1304"/>
        <item x="1539"/>
        <item x="1497"/>
        <item x="1285"/>
        <item x="1249"/>
        <item x="1444"/>
        <item x="1289"/>
        <item x="1373"/>
        <item x="1259"/>
        <item x="51"/>
        <item x="46"/>
        <item x="1513"/>
        <item x="1512"/>
        <item x="1282"/>
        <item x="1293"/>
        <item x="1348"/>
        <item x="28"/>
        <item x="17"/>
        <item x="1514"/>
        <item x="49"/>
        <item x="1449"/>
        <item x="1303"/>
        <item x="1312"/>
        <item x="33"/>
        <item x="1306"/>
        <item x="1277"/>
        <item x="44"/>
        <item x="1478"/>
        <item x="55"/>
        <item x="1346"/>
        <item x="1441"/>
        <item x="1334"/>
        <item x="1233"/>
        <item x="1294"/>
        <item x="1315"/>
        <item x="22"/>
        <item x="1305"/>
        <item x="1426"/>
        <item x="1347"/>
        <item x="1420"/>
        <item x="1237"/>
        <item x="40"/>
        <item x="114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116">
        <item x="5"/>
        <item x="7"/>
        <item x="45"/>
        <item x="12"/>
        <item x="6"/>
        <item x="9"/>
        <item x="13"/>
        <item x="24"/>
        <item x="71"/>
        <item x="69"/>
        <item x="85"/>
        <item x="102"/>
        <item x="89"/>
        <item x="98"/>
        <item x="101"/>
        <item x="18"/>
        <item x="93"/>
        <item x="91"/>
        <item x="99"/>
        <item x="94"/>
        <item x="88"/>
        <item x="100"/>
        <item x="105"/>
        <item x="110"/>
        <item x="111"/>
        <item x="86"/>
        <item x="87"/>
        <item x="96"/>
        <item x="107"/>
        <item x="90"/>
        <item x="103"/>
        <item x="92"/>
        <item x="109"/>
        <item x="84"/>
        <item x="106"/>
        <item x="104"/>
        <item x="95"/>
        <item x="97"/>
        <item x="108"/>
        <item x="112"/>
        <item x="10"/>
        <item x="83"/>
        <item x="30"/>
        <item x="14"/>
        <item x="27"/>
        <item x="33"/>
        <item x="58"/>
        <item x="79"/>
        <item x="75"/>
        <item x="52"/>
        <item x="16"/>
        <item x="4"/>
        <item x="17"/>
        <item x="15"/>
        <item x="22"/>
        <item x="21"/>
        <item x="20"/>
        <item x="114"/>
        <item x="1"/>
        <item x="47"/>
        <item x="23"/>
        <item x="57"/>
        <item x="62"/>
        <item x="54"/>
        <item x="77"/>
        <item x="31"/>
        <item x="46"/>
        <item x="2"/>
        <item x="43"/>
        <item x="40"/>
        <item x="42"/>
        <item x="63"/>
        <item x="56"/>
        <item x="44"/>
        <item x="32"/>
        <item x="64"/>
        <item x="55"/>
        <item x="49"/>
        <item x="36"/>
        <item x="66"/>
        <item x="51"/>
        <item x="60"/>
        <item x="37"/>
        <item x="70"/>
        <item x="65"/>
        <item x="72"/>
        <item x="41"/>
        <item x="67"/>
        <item x="76"/>
        <item x="74"/>
        <item x="82"/>
        <item x="53"/>
        <item x="39"/>
        <item x="59"/>
        <item x="38"/>
        <item x="78"/>
        <item x="50"/>
        <item x="48"/>
        <item x="73"/>
        <item x="61"/>
        <item x="35"/>
        <item x="3"/>
        <item x="29"/>
        <item x="34"/>
        <item x="80"/>
        <item x="8"/>
        <item x="0"/>
        <item x="26"/>
        <item x="11"/>
        <item x="68"/>
        <item x="113"/>
        <item x="28"/>
        <item x="19"/>
        <item x="25"/>
        <item x="81"/>
        <item t="default"/>
      </items>
    </pivotField>
  </pivotFields>
  <rowFields count="1">
    <field x="16"/>
  </rowFields>
  <rowItems count="11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 t="grand">
      <x/>
    </i>
  </rowItems>
  <colItems count="1">
    <i/>
  </colItems>
  <dataFields count="1">
    <dataField name="Suma de Saldo" fld="4" baseField="16" baseItem="0"/>
  </dataFields>
  <formats count="70">
    <format dxfId="70">
      <pivotArea collapsedLevelsAreSubtotals="1" fieldPosition="0">
        <references count="1">
          <reference field="16" count="1">
            <x v="80"/>
          </reference>
        </references>
      </pivotArea>
    </format>
    <format dxfId="69">
      <pivotArea dataOnly="0" labelOnly="1" fieldPosition="0">
        <references count="1">
          <reference field="16" count="1">
            <x v="80"/>
          </reference>
        </references>
      </pivotArea>
    </format>
    <format dxfId="68">
      <pivotArea collapsedLevelsAreSubtotals="1" fieldPosition="0">
        <references count="1">
          <reference field="16" count="1">
            <x v="8"/>
          </reference>
        </references>
      </pivotArea>
    </format>
    <format dxfId="67">
      <pivotArea dataOnly="0" labelOnly="1" fieldPosition="0">
        <references count="1">
          <reference field="16" count="1">
            <x v="8"/>
          </reference>
        </references>
      </pivotArea>
    </format>
    <format dxfId="66">
      <pivotArea collapsedLevelsAreSubtotals="1" fieldPosition="0">
        <references count="1">
          <reference field="16" count="1">
            <x v="42"/>
          </reference>
        </references>
      </pivotArea>
    </format>
    <format dxfId="65">
      <pivotArea dataOnly="0" labelOnly="1" fieldPosition="0">
        <references count="1">
          <reference field="16" count="1">
            <x v="42"/>
          </reference>
        </references>
      </pivotArea>
    </format>
    <format dxfId="64">
      <pivotArea collapsedLevelsAreSubtotals="1" fieldPosition="0">
        <references count="1">
          <reference field="16" count="1">
            <x v="61"/>
          </reference>
        </references>
      </pivotArea>
    </format>
    <format dxfId="63">
      <pivotArea dataOnly="0" labelOnly="1" fieldPosition="0">
        <references count="1">
          <reference field="16" count="1">
            <x v="61"/>
          </reference>
        </references>
      </pivotArea>
    </format>
    <format dxfId="62">
      <pivotArea collapsedLevelsAreSubtotals="1" fieldPosition="0">
        <references count="1">
          <reference field="16" count="1">
            <x v="9"/>
          </reference>
        </references>
      </pivotArea>
    </format>
    <format dxfId="61">
      <pivotArea dataOnly="0" labelOnly="1" fieldPosition="0">
        <references count="1">
          <reference field="16" count="1">
            <x v="9"/>
          </reference>
        </references>
      </pivotArea>
    </format>
    <format dxfId="60">
      <pivotArea collapsedLevelsAreSubtotals="1" fieldPosition="0">
        <references count="1">
          <reference field="16" count="1">
            <x v="9"/>
          </reference>
        </references>
      </pivotArea>
    </format>
    <format dxfId="59">
      <pivotArea dataOnly="0" labelOnly="1" fieldPosition="0">
        <references count="1">
          <reference field="16" count="1">
            <x v="9"/>
          </reference>
        </references>
      </pivotArea>
    </format>
    <format dxfId="58">
      <pivotArea collapsedLevelsAreSubtotals="1" fieldPosition="0">
        <references count="1">
          <reference field="16" count="1">
            <x v="109"/>
          </reference>
        </references>
      </pivotArea>
    </format>
    <format dxfId="57">
      <pivotArea dataOnly="0" labelOnly="1" fieldPosition="0">
        <references count="1">
          <reference field="16" count="1">
            <x v="109"/>
          </reference>
        </references>
      </pivotArea>
    </format>
    <format dxfId="56">
      <pivotArea collapsedLevelsAreSubtotals="1" fieldPosition="0">
        <references count="1">
          <reference field="16" count="1">
            <x v="49"/>
          </reference>
        </references>
      </pivotArea>
    </format>
    <format dxfId="55">
      <pivotArea dataOnly="0" labelOnly="1" fieldPosition="0">
        <references count="1">
          <reference field="16" count="1">
            <x v="49"/>
          </reference>
        </references>
      </pivotArea>
    </format>
    <format dxfId="54">
      <pivotArea collapsedLevelsAreSubtotals="1" fieldPosition="0">
        <references count="1">
          <reference field="16" count="1">
            <x v="88"/>
          </reference>
        </references>
      </pivotArea>
    </format>
    <format dxfId="53">
      <pivotArea dataOnly="0" labelOnly="1" fieldPosition="0">
        <references count="1">
          <reference field="16" count="1">
            <x v="88"/>
          </reference>
        </references>
      </pivotArea>
    </format>
    <format dxfId="52">
      <pivotArea collapsedLevelsAreSubtotals="1" fieldPosition="0">
        <references count="1">
          <reference field="16" count="1">
            <x v="70"/>
          </reference>
        </references>
      </pivotArea>
    </format>
    <format dxfId="51">
      <pivotArea dataOnly="0" labelOnly="1" fieldPosition="0">
        <references count="1">
          <reference field="16" count="1">
            <x v="70"/>
          </reference>
        </references>
      </pivotArea>
    </format>
    <format dxfId="50">
      <pivotArea collapsedLevelsAreSubtotals="1" fieldPosition="0">
        <references count="1">
          <reference field="16" count="1">
            <x v="72"/>
          </reference>
        </references>
      </pivotArea>
    </format>
    <format dxfId="49">
      <pivotArea dataOnly="0" labelOnly="1" fieldPosition="0">
        <references count="1">
          <reference field="16" count="1">
            <x v="72"/>
          </reference>
        </references>
      </pivotArea>
    </format>
    <format dxfId="48">
      <pivotArea collapsedLevelsAreSubtotals="1" fieldPosition="0">
        <references count="1">
          <reference field="16" count="1">
            <x v="45"/>
          </reference>
        </references>
      </pivotArea>
    </format>
    <format dxfId="47">
      <pivotArea dataOnly="0" labelOnly="1" fieldPosition="0">
        <references count="1">
          <reference field="16" count="1">
            <x v="45"/>
          </reference>
        </references>
      </pivotArea>
    </format>
    <format dxfId="46">
      <pivotArea collapsedLevelsAreSubtotals="1" fieldPosition="0">
        <references count="1">
          <reference field="16" count="1">
            <x v="74"/>
          </reference>
        </references>
      </pivotArea>
    </format>
    <format dxfId="45">
      <pivotArea dataOnly="0" labelOnly="1" fieldPosition="0">
        <references count="1">
          <reference field="16" count="1">
            <x v="74"/>
          </reference>
        </references>
      </pivotArea>
    </format>
    <format dxfId="44">
      <pivotArea collapsedLevelsAreSubtotals="1" fieldPosition="0">
        <references count="1">
          <reference field="16" count="1">
            <x v="76"/>
          </reference>
        </references>
      </pivotArea>
    </format>
    <format dxfId="43">
      <pivotArea dataOnly="0" labelOnly="1" fieldPosition="0">
        <references count="1">
          <reference field="16" count="1">
            <x v="76"/>
          </reference>
        </references>
      </pivotArea>
    </format>
    <format dxfId="42">
      <pivotArea collapsedLevelsAreSubtotals="1" fieldPosition="0">
        <references count="1">
          <reference field="16" count="1">
            <x v="77"/>
          </reference>
        </references>
      </pivotArea>
    </format>
    <format dxfId="41">
      <pivotArea dataOnly="0" labelOnly="1" fieldPosition="0">
        <references count="1">
          <reference field="16" count="1">
            <x v="77"/>
          </reference>
        </references>
      </pivotArea>
    </format>
    <format dxfId="40">
      <pivotArea collapsedLevelsAreSubtotals="1" fieldPosition="0">
        <references count="1">
          <reference field="16" count="1">
            <x v="79"/>
          </reference>
        </references>
      </pivotArea>
    </format>
    <format dxfId="39">
      <pivotArea dataOnly="0" labelOnly="1" fieldPosition="0">
        <references count="1">
          <reference field="16" count="1">
            <x v="79"/>
          </reference>
        </references>
      </pivotArea>
    </format>
    <format dxfId="38">
      <pivotArea collapsedLevelsAreSubtotals="1" fieldPosition="0">
        <references count="1">
          <reference field="16" count="1">
            <x v="81"/>
          </reference>
        </references>
      </pivotArea>
    </format>
    <format dxfId="37">
      <pivotArea dataOnly="0" labelOnly="1" fieldPosition="0">
        <references count="1">
          <reference field="16" count="1">
            <x v="81"/>
          </reference>
        </references>
      </pivotArea>
    </format>
    <format dxfId="36">
      <pivotArea collapsedLevelsAreSubtotals="1" fieldPosition="0">
        <references count="1">
          <reference field="16" count="1">
            <x v="85"/>
          </reference>
        </references>
      </pivotArea>
    </format>
    <format dxfId="35">
      <pivotArea dataOnly="0" labelOnly="1" fieldPosition="0">
        <references count="1">
          <reference field="16" count="1">
            <x v="85"/>
          </reference>
        </references>
      </pivotArea>
    </format>
    <format dxfId="34">
      <pivotArea collapsedLevelsAreSubtotals="1" fieldPosition="0">
        <references count="1">
          <reference field="16" count="1">
            <x v="89"/>
          </reference>
        </references>
      </pivotArea>
    </format>
    <format dxfId="33">
      <pivotArea dataOnly="0" labelOnly="1" fieldPosition="0">
        <references count="1">
          <reference field="16" count="1">
            <x v="89"/>
          </reference>
        </references>
      </pivotArea>
    </format>
    <format dxfId="32">
      <pivotArea collapsedLevelsAreSubtotals="1" fieldPosition="0">
        <references count="1">
          <reference field="16" count="1">
            <x v="91"/>
          </reference>
        </references>
      </pivotArea>
    </format>
    <format dxfId="31">
      <pivotArea dataOnly="0" labelOnly="1" fieldPosition="0">
        <references count="1">
          <reference field="16" count="1">
            <x v="91"/>
          </reference>
        </references>
      </pivotArea>
    </format>
    <format dxfId="30">
      <pivotArea collapsedLevelsAreSubtotals="1" fieldPosition="0">
        <references count="1">
          <reference field="16" count="1">
            <x v="96"/>
          </reference>
        </references>
      </pivotArea>
    </format>
    <format dxfId="29">
      <pivotArea dataOnly="0" labelOnly="1" fieldPosition="0">
        <references count="1">
          <reference field="16" count="1">
            <x v="96"/>
          </reference>
        </references>
      </pivotArea>
    </format>
    <format dxfId="28">
      <pivotArea collapsedLevelsAreSubtotals="1" fieldPosition="0">
        <references count="1">
          <reference field="16" count="1">
            <x v="98"/>
          </reference>
        </references>
      </pivotArea>
    </format>
    <format dxfId="27">
      <pivotArea dataOnly="0" labelOnly="1" fieldPosition="0">
        <references count="1">
          <reference field="16" count="1">
            <x v="98"/>
          </reference>
        </references>
      </pivotArea>
    </format>
    <format dxfId="26">
      <pivotArea collapsedLevelsAreSubtotals="1" fieldPosition="0">
        <references count="1">
          <reference field="16" count="1">
            <x v="99"/>
          </reference>
        </references>
      </pivotArea>
    </format>
    <format dxfId="25">
      <pivotArea dataOnly="0" labelOnly="1" fieldPosition="0">
        <references count="1">
          <reference field="16" count="1">
            <x v="99"/>
          </reference>
        </references>
      </pivotArea>
    </format>
    <format dxfId="24">
      <pivotArea collapsedLevelsAreSubtotals="1" fieldPosition="0">
        <references count="1">
          <reference field="16" count="1">
            <x v="101"/>
          </reference>
        </references>
      </pivotArea>
    </format>
    <format dxfId="23">
      <pivotArea dataOnly="0" labelOnly="1" fieldPosition="0">
        <references count="1">
          <reference field="16" count="1">
            <x v="101"/>
          </reference>
        </references>
      </pivotArea>
    </format>
    <format dxfId="22">
      <pivotArea collapsedLevelsAreSubtotals="1" fieldPosition="0">
        <references count="1">
          <reference field="16" count="1">
            <x v="104"/>
          </reference>
        </references>
      </pivotArea>
    </format>
    <format dxfId="21">
      <pivotArea dataOnly="0" labelOnly="1" fieldPosition="0">
        <references count="1">
          <reference field="16" count="1">
            <x v="104"/>
          </reference>
        </references>
      </pivotArea>
    </format>
    <format dxfId="20">
      <pivotArea collapsedLevelsAreSubtotals="1" fieldPosition="0">
        <references count="1">
          <reference field="16" count="1">
            <x v="78"/>
          </reference>
        </references>
      </pivotArea>
    </format>
    <format dxfId="19">
      <pivotArea dataOnly="0" labelOnly="1" fieldPosition="0">
        <references count="1">
          <reference field="16" count="1">
            <x v="78"/>
          </reference>
        </references>
      </pivotArea>
    </format>
    <format dxfId="18">
      <pivotArea collapsedLevelsAreSubtotals="1" fieldPosition="0">
        <references count="1">
          <reference field="16" count="1">
            <x v="66"/>
          </reference>
        </references>
      </pivotArea>
    </format>
    <format dxfId="17">
      <pivotArea dataOnly="0" labelOnly="1" fieldPosition="0">
        <references count="1">
          <reference field="16" count="1">
            <x v="66"/>
          </reference>
        </references>
      </pivotArea>
    </format>
    <format dxfId="16">
      <pivotArea collapsedLevelsAreSubtotals="1" fieldPosition="0">
        <references count="1">
          <reference field="16" count="1">
            <x v="103"/>
          </reference>
        </references>
      </pivotArea>
    </format>
    <format dxfId="15">
      <pivotArea dataOnly="0" labelOnly="1" fieldPosition="0">
        <references count="1">
          <reference field="16" count="1">
            <x v="103"/>
          </reference>
        </references>
      </pivotArea>
    </format>
    <format dxfId="14">
      <pivotArea collapsedLevelsAreSubtotals="1" fieldPosition="0">
        <references count="1">
          <reference field="16" count="1">
            <x v="69"/>
          </reference>
        </references>
      </pivotArea>
    </format>
    <format dxfId="13">
      <pivotArea dataOnly="0" labelOnly="1" fieldPosition="0">
        <references count="1">
          <reference field="16" count="1">
            <x v="69"/>
          </reference>
        </references>
      </pivotArea>
    </format>
    <format dxfId="12">
      <pivotArea collapsedLevelsAreSubtotals="1" fieldPosition="0">
        <references count="1">
          <reference field="16" count="1">
            <x v="100"/>
          </reference>
        </references>
      </pivotArea>
    </format>
    <format dxfId="11">
      <pivotArea dataOnly="0" labelOnly="1" fieldPosition="0">
        <references count="1">
          <reference field="16" count="1">
            <x v="100"/>
          </reference>
        </references>
      </pivotArea>
    </format>
    <format dxfId="10">
      <pivotArea collapsedLevelsAreSubtotals="1" fieldPosition="0">
        <references count="1">
          <reference field="16" count="1">
            <x v="82"/>
          </reference>
        </references>
      </pivotArea>
    </format>
    <format dxfId="9">
      <pivotArea dataOnly="0" labelOnly="1" fieldPosition="0">
        <references count="1">
          <reference field="16" count="1">
            <x v="82"/>
          </reference>
        </references>
      </pivotArea>
    </format>
    <format dxfId="8">
      <pivotArea collapsedLevelsAreSubtotals="1" fieldPosition="0">
        <references count="1">
          <reference field="16" count="1">
            <x v="68"/>
          </reference>
        </references>
      </pivotArea>
    </format>
    <format dxfId="7">
      <pivotArea dataOnly="0" labelOnly="1" fieldPosition="0">
        <references count="1">
          <reference field="16" count="1">
            <x v="68"/>
          </reference>
        </references>
      </pivotArea>
    </format>
    <format dxfId="6">
      <pivotArea collapsedLevelsAreSubtotals="1" fieldPosition="0">
        <references count="1">
          <reference field="16" count="1">
            <x v="73"/>
          </reference>
        </references>
      </pivotArea>
    </format>
    <format dxfId="5">
      <pivotArea dataOnly="0" labelOnly="1" fieldPosition="0">
        <references count="1">
          <reference field="16" count="1">
            <x v="73"/>
          </reference>
        </references>
      </pivotArea>
    </format>
    <format dxfId="4">
      <pivotArea collapsedLevelsAreSubtotals="1" fieldPosition="0">
        <references count="1">
          <reference field="16" count="1">
            <x v="90"/>
          </reference>
        </references>
      </pivotArea>
    </format>
    <format dxfId="3">
      <pivotArea dataOnly="0" labelOnly="1" fieldPosition="0">
        <references count="1">
          <reference field="16" count="1">
            <x v="90"/>
          </reference>
        </references>
      </pivotArea>
    </format>
    <format dxfId="2">
      <pivotArea collapsedLevelsAreSubtotals="1" fieldPosition="0">
        <references count="1">
          <reference field="16" count="1">
            <x v="102"/>
          </reference>
        </references>
      </pivotArea>
    </format>
    <format dxfId="1">
      <pivotArea dataOnly="0" labelOnly="1" fieldPosition="0">
        <references count="1">
          <reference field="16" count="1">
            <x v="10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TablaDinámica2" cacheId="1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:B457" firstHeaderRow="1" firstDataRow="1" firstDataCol="1"/>
  <pivotFields count="23">
    <pivotField showAll="0"/>
    <pivotField showAll="0"/>
    <pivotField showAll="0"/>
    <pivotField showAll="0"/>
    <pivotField showAll="0"/>
    <pivotField numFmtId="1" showAll="0"/>
    <pivotField showAll="0"/>
    <pivotField numFmtId="44" showAll="0"/>
    <pivotField dataField="1" numFmtId="44"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456">
        <item m="1" x="454"/>
        <item m="1" x="453"/>
        <item x="266"/>
        <item x="130"/>
        <item x="415"/>
        <item x="140"/>
        <item x="161"/>
        <item x="147"/>
        <item x="314"/>
        <item x="297"/>
        <item x="320"/>
        <item x="100"/>
        <item x="176"/>
        <item x="290"/>
        <item x="396"/>
        <item x="20"/>
        <item x="111"/>
        <item x="44"/>
        <item x="187"/>
        <item x="47"/>
        <item x="226"/>
        <item x="28"/>
        <item x="298"/>
        <item x="392"/>
        <item x="419"/>
        <item x="273"/>
        <item x="239"/>
        <item x="385"/>
        <item x="254"/>
        <item x="106"/>
        <item x="94"/>
        <item x="299"/>
        <item x="144"/>
        <item x="66"/>
        <item x="304"/>
        <item x="115"/>
        <item x="410"/>
        <item x="356"/>
        <item x="80"/>
        <item x="34"/>
        <item x="293"/>
        <item x="45"/>
        <item x="358"/>
        <item x="322"/>
        <item x="395"/>
        <item x="329"/>
        <item x="109"/>
        <item x="98"/>
        <item x="89"/>
        <item x="119"/>
        <item x="383"/>
        <item x="333"/>
        <item x="159"/>
        <item x="113"/>
        <item x="210"/>
        <item x="145"/>
        <item x="427"/>
        <item x="301"/>
        <item x="76"/>
        <item x="292"/>
        <item x="289"/>
        <item x="227"/>
        <item x="35"/>
        <item x="351"/>
        <item x="174"/>
        <item x="425"/>
        <item x="223"/>
        <item x="43"/>
        <item x="171"/>
        <item x="275"/>
        <item x="336"/>
        <item x="165"/>
        <item x="204"/>
        <item x="153"/>
        <item x="426"/>
        <item x="86"/>
        <item x="432"/>
        <item x="50"/>
        <item x="300"/>
        <item x="26"/>
        <item x="79"/>
        <item x="327"/>
        <item x="417"/>
        <item x="264"/>
        <item x="87"/>
        <item x="446"/>
        <item x="73"/>
        <item x="131"/>
        <item x="91"/>
        <item x="310"/>
        <item x="436"/>
        <item x="296"/>
        <item x="447"/>
        <item x="33"/>
        <item x="384"/>
        <item x="247"/>
        <item x="423"/>
        <item x="137"/>
        <item x="141"/>
        <item x="97"/>
        <item x="268"/>
        <item x="272"/>
        <item x="207"/>
        <item x="316"/>
        <item x="431"/>
        <item x="372"/>
        <item x="318"/>
        <item x="51"/>
        <item x="261"/>
        <item x="88"/>
        <item x="375"/>
        <item x="382"/>
        <item x="438"/>
        <item x="81"/>
        <item x="286"/>
        <item x="59"/>
        <item x="342"/>
        <item x="278"/>
        <item x="389"/>
        <item x="206"/>
        <item x="338"/>
        <item x="348"/>
        <item x="374"/>
        <item x="164"/>
        <item x="90"/>
        <item x="68"/>
        <item x="108"/>
        <item x="158"/>
        <item x="205"/>
        <item x="1"/>
        <item x="250"/>
        <item x="414"/>
        <item x="172"/>
        <item x="10"/>
        <item x="212"/>
        <item x="246"/>
        <item x="163"/>
        <item x="244"/>
        <item x="189"/>
        <item x="173"/>
        <item x="449"/>
        <item x="30"/>
        <item x="71"/>
        <item x="265"/>
        <item x="328"/>
        <item x="441"/>
        <item x="12"/>
        <item x="16"/>
        <item x="412"/>
        <item x="274"/>
        <item x="186"/>
        <item x="74"/>
        <item x="48"/>
        <item x="262"/>
        <item x="259"/>
        <item x="195"/>
        <item x="107"/>
        <item x="95"/>
        <item x="311"/>
        <item x="69"/>
        <item x="373"/>
        <item x="302"/>
        <item x="157"/>
        <item x="437"/>
        <item x="237"/>
        <item x="267"/>
        <item x="84"/>
        <item x="77"/>
        <item x="390"/>
        <item x="344"/>
        <item x="366"/>
        <item x="416"/>
        <item x="96"/>
        <item x="17"/>
        <item x="156"/>
        <item x="121"/>
        <item x="127"/>
        <item x="188"/>
        <item x="136"/>
        <item x="346"/>
        <item x="14"/>
        <item x="283"/>
        <item x="203"/>
        <item x="448"/>
        <item x="403"/>
        <item x="349"/>
        <item x="288"/>
        <item x="255"/>
        <item x="409"/>
        <item x="21"/>
        <item x="179"/>
        <item x="371"/>
        <item x="334"/>
        <item x="58"/>
        <item x="120"/>
        <item x="238"/>
        <item x="236"/>
        <item x="355"/>
        <item x="393"/>
        <item x="124"/>
        <item x="78"/>
        <item x="388"/>
        <item x="110"/>
        <item x="367"/>
        <item x="287"/>
        <item x="133"/>
        <item x="92"/>
        <item x="105"/>
        <item x="126"/>
        <item x="340"/>
        <item x="117"/>
        <item x="46"/>
        <item x="228"/>
        <item x="339"/>
        <item x="70"/>
        <item x="22"/>
        <item x="394"/>
        <item x="450"/>
        <item x="243"/>
        <item x="335"/>
        <item x="65"/>
        <item x="350"/>
        <item x="61"/>
        <item x="132"/>
        <item x="18"/>
        <item x="60"/>
        <item x="269"/>
        <item x="343"/>
        <item x="42"/>
        <item x="64"/>
        <item x="185"/>
        <item x="312"/>
        <item x="128"/>
        <item x="360"/>
        <item x="184"/>
        <item x="32"/>
        <item x="363"/>
        <item x="134"/>
        <item x="36"/>
        <item x="224"/>
        <item x="209"/>
        <item x="337"/>
        <item x="341"/>
        <item x="420"/>
        <item x="260"/>
        <item x="27"/>
        <item x="39"/>
        <item x="222"/>
        <item x="370"/>
        <item x="93"/>
        <item x="197"/>
        <item x="166"/>
        <item x="400"/>
        <item x="413"/>
        <item x="369"/>
        <item x="368"/>
        <item x="67"/>
        <item x="402"/>
        <item x="305"/>
        <item x="291"/>
        <item x="241"/>
        <item x="240"/>
        <item x="160"/>
        <item x="235"/>
        <item x="376"/>
        <item x="404"/>
        <item x="37"/>
        <item x="72"/>
        <item x="118"/>
        <item x="175"/>
        <item x="317"/>
        <item x="138"/>
        <item x="231"/>
        <item x="234"/>
        <item x="190"/>
        <item x="180"/>
        <item x="211"/>
        <item x="248"/>
        <item x="49"/>
        <item x="257"/>
        <item x="315"/>
        <item x="359"/>
        <item x="112"/>
        <item x="242"/>
        <item x="129"/>
        <item x="308"/>
        <item x="428"/>
        <item x="151"/>
        <item x="295"/>
        <item x="181"/>
        <item x="279"/>
        <item x="271"/>
        <item x="55"/>
        <item x="183"/>
        <item x="200"/>
        <item x="135"/>
        <item x="139"/>
        <item x="345"/>
        <item x="313"/>
        <item x="232"/>
        <item x="361"/>
        <item x="377"/>
        <item x="82"/>
        <item x="102"/>
        <item x="219"/>
        <item x="146"/>
        <item x="306"/>
        <item x="63"/>
        <item x="380"/>
        <item x="326"/>
        <item x="352"/>
        <item x="40"/>
        <item x="168"/>
        <item x="285"/>
        <item x="422"/>
        <item x="24"/>
        <item x="103"/>
        <item x="249"/>
        <item x="154"/>
        <item x="167"/>
        <item x="85"/>
        <item x="379"/>
        <item x="347"/>
        <item x="391"/>
        <item x="169"/>
        <item x="101"/>
        <item x="452"/>
        <item x="405"/>
        <item x="215"/>
        <item x="245"/>
        <item x="142"/>
        <item x="325"/>
        <item x="104"/>
        <item x="194"/>
        <item x="149"/>
        <item x="192"/>
        <item x="11"/>
        <item x="282"/>
        <item x="330"/>
        <item x="56"/>
        <item x="381"/>
        <item x="307"/>
        <item x="57"/>
        <item x="7"/>
        <item x="225"/>
        <item x="364"/>
        <item x="162"/>
        <item x="309"/>
        <item x="15"/>
        <item x="83"/>
        <item x="53"/>
        <item x="198"/>
        <item x="229"/>
        <item x="435"/>
        <item x="199"/>
        <item x="418"/>
        <item x="41"/>
        <item x="99"/>
        <item x="31"/>
        <item x="177"/>
        <item x="319"/>
        <item x="397"/>
        <item x="321"/>
        <item x="451"/>
        <item x="116"/>
        <item x="150"/>
        <item x="387"/>
        <item x="114"/>
        <item x="253"/>
        <item x="258"/>
        <item x="276"/>
        <item x="284"/>
        <item x="323"/>
        <item x="125"/>
        <item x="62"/>
        <item x="155"/>
        <item x="294"/>
        <item x="256"/>
        <item x="433"/>
        <item x="411"/>
        <item x="75"/>
        <item x="439"/>
        <item x="442"/>
        <item x="353"/>
        <item x="398"/>
        <item x="251"/>
        <item x="9"/>
        <item x="8"/>
        <item x="208"/>
        <item x="122"/>
        <item x="324"/>
        <item x="434"/>
        <item x="5"/>
        <item x="178"/>
        <item x="38"/>
        <item x="193"/>
        <item x="221"/>
        <item x="196"/>
        <item x="220"/>
        <item x="202"/>
        <item x="216"/>
        <item x="143"/>
        <item x="378"/>
        <item x="270"/>
        <item x="52"/>
        <item x="362"/>
        <item x="332"/>
        <item x="386"/>
        <item x="123"/>
        <item x="230"/>
        <item x="191"/>
        <item x="19"/>
        <item x="201"/>
        <item x="23"/>
        <item x="406"/>
        <item x="331"/>
        <item x="277"/>
        <item x="303"/>
        <item x="429"/>
        <item x="233"/>
        <item x="401"/>
        <item x="213"/>
        <item x="25"/>
        <item x="148"/>
        <item x="214"/>
        <item x="445"/>
        <item x="357"/>
        <item x="281"/>
        <item x="13"/>
        <item x="217"/>
        <item x="54"/>
        <item x="29"/>
        <item x="170"/>
        <item x="407"/>
        <item x="182"/>
        <item x="252"/>
        <item x="2"/>
        <item x="354"/>
        <item x="6"/>
        <item x="399"/>
        <item x="408"/>
        <item x="365"/>
        <item x="440"/>
        <item x="280"/>
        <item x="424"/>
        <item x="3"/>
        <item x="4"/>
        <item x="444"/>
        <item x="0"/>
        <item x="443"/>
        <item x="421"/>
        <item x="218"/>
        <item x="152"/>
        <item x="263"/>
        <item x="430"/>
        <item t="default"/>
      </items>
    </pivotField>
    <pivotField showAll="0"/>
    <pivotField showAll="0"/>
    <pivotField showAll="0"/>
    <pivotField showAll="0"/>
    <pivotField showAll="0"/>
    <pivotField showAll="0"/>
  </pivotFields>
  <rowFields count="1">
    <field x="16"/>
  </rowFields>
  <rowItems count="454"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 t="grand">
      <x/>
    </i>
  </rowItems>
  <colItems count="1">
    <i/>
  </colItems>
  <dataFields count="1">
    <dataField name="Suma de Saldo" fld="8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TablaDinámica1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:B271" firstHeaderRow="1" firstDataRow="1" firstDataCol="1"/>
  <pivotFields count="17">
    <pivotField showAll="0"/>
    <pivotField showAll="0"/>
    <pivotField showAll="0"/>
    <pivotField axis="axisRow" showAll="0">
      <items count="268">
        <item x="252"/>
        <item x="21"/>
        <item x="12"/>
        <item x="35"/>
        <item x="209"/>
        <item x="34"/>
        <item x="263"/>
        <item x="50"/>
        <item x="84"/>
        <item x="14"/>
        <item x="179"/>
        <item x="141"/>
        <item x="191"/>
        <item x="215"/>
        <item x="150"/>
        <item x="106"/>
        <item x="7"/>
        <item x="250"/>
        <item x="60"/>
        <item x="224"/>
        <item x="262"/>
        <item x="243"/>
        <item x="62"/>
        <item x="214"/>
        <item x="177"/>
        <item x="103"/>
        <item x="67"/>
        <item x="181"/>
        <item x="118"/>
        <item x="159"/>
        <item x="167"/>
        <item x="93"/>
        <item x="218"/>
        <item x="82"/>
        <item x="213"/>
        <item x="92"/>
        <item x="5"/>
        <item x="240"/>
        <item x="207"/>
        <item x="142"/>
        <item x="112"/>
        <item x="160"/>
        <item x="201"/>
        <item x="182"/>
        <item x="31"/>
        <item x="193"/>
        <item x="121"/>
        <item x="130"/>
        <item x="24"/>
        <item x="90"/>
        <item x="266"/>
        <item x="241"/>
        <item x="11"/>
        <item x="204"/>
        <item x="247"/>
        <item x="32"/>
        <item x="221"/>
        <item x="249"/>
        <item x="79"/>
        <item x="238"/>
        <item x="200"/>
        <item x="217"/>
        <item x="170"/>
        <item x="61"/>
        <item x="165"/>
        <item x="46"/>
        <item x="122"/>
        <item x="157"/>
        <item x="192"/>
        <item x="53"/>
        <item x="80"/>
        <item x="259"/>
        <item x="63"/>
        <item x="74"/>
        <item x="145"/>
        <item x="152"/>
        <item x="216"/>
        <item x="113"/>
        <item x="158"/>
        <item x="256"/>
        <item x="254"/>
        <item x="117"/>
        <item x="129"/>
        <item x="85"/>
        <item x="187"/>
        <item x="105"/>
        <item x="133"/>
        <item x="219"/>
        <item x="109"/>
        <item x="22"/>
        <item x="248"/>
        <item x="64"/>
        <item x="194"/>
        <item x="66"/>
        <item x="29"/>
        <item x="234"/>
        <item x="71"/>
        <item x="102"/>
        <item x="68"/>
        <item x="27"/>
        <item x="190"/>
        <item x="246"/>
        <item x="94"/>
        <item x="166"/>
        <item x="15"/>
        <item x="188"/>
        <item x="75"/>
        <item x="131"/>
        <item x="65"/>
        <item x="28"/>
        <item x="227"/>
        <item x="57"/>
        <item x="251"/>
        <item x="229"/>
        <item x="126"/>
        <item x="55"/>
        <item x="210"/>
        <item x="123"/>
        <item x="13"/>
        <item x="242"/>
        <item x="107"/>
        <item x="172"/>
        <item x="185"/>
        <item x="125"/>
        <item x="100"/>
        <item x="149"/>
        <item x="111"/>
        <item x="176"/>
        <item x="73"/>
        <item x="139"/>
        <item x="237"/>
        <item x="211"/>
        <item x="81"/>
        <item x="228"/>
        <item x="89"/>
        <item x="235"/>
        <item x="146"/>
        <item x="230"/>
        <item x="17"/>
        <item x="135"/>
        <item x="265"/>
        <item x="183"/>
        <item x="86"/>
        <item x="98"/>
        <item x="120"/>
        <item x="225"/>
        <item x="162"/>
        <item x="47"/>
        <item x="39"/>
        <item x="171"/>
        <item x="19"/>
        <item x="223"/>
        <item x="196"/>
        <item x="184"/>
        <item x="147"/>
        <item x="52"/>
        <item x="70"/>
        <item x="180"/>
        <item x="54"/>
        <item x="205"/>
        <item x="245"/>
        <item x="127"/>
        <item x="8"/>
        <item x="116"/>
        <item x="51"/>
        <item x="83"/>
        <item x="199"/>
        <item x="257"/>
        <item x="198"/>
        <item x="78"/>
        <item x="161"/>
        <item x="220"/>
        <item x="95"/>
        <item x="231"/>
        <item x="48"/>
        <item x="189"/>
        <item x="88"/>
        <item x="16"/>
        <item x="186"/>
        <item x="236"/>
        <item x="40"/>
        <item x="264"/>
        <item x="140"/>
        <item x="76"/>
        <item x="119"/>
        <item x="203"/>
        <item x="174"/>
        <item x="136"/>
        <item x="232"/>
        <item x="110"/>
        <item x="43"/>
        <item x="128"/>
        <item x="91"/>
        <item x="226"/>
        <item x="104"/>
        <item x="168"/>
        <item x="124"/>
        <item x="101"/>
        <item x="33"/>
        <item x="114"/>
        <item x="6"/>
        <item x="20"/>
        <item x="202"/>
        <item x="151"/>
        <item x="173"/>
        <item x="155"/>
        <item x="77"/>
        <item x="23"/>
        <item x="44"/>
        <item x="222"/>
        <item x="49"/>
        <item x="197"/>
        <item x="45"/>
        <item x="36"/>
        <item x="143"/>
        <item x="58"/>
        <item x="9"/>
        <item x="42"/>
        <item x="206"/>
        <item x="38"/>
        <item x="258"/>
        <item x="153"/>
        <item x="96"/>
        <item x="163"/>
        <item x="239"/>
        <item x="108"/>
        <item x="178"/>
        <item x="25"/>
        <item x="212"/>
        <item x="72"/>
        <item x="148"/>
        <item x="138"/>
        <item x="87"/>
        <item x="59"/>
        <item x="97"/>
        <item x="154"/>
        <item x="69"/>
        <item x="244"/>
        <item x="26"/>
        <item x="164"/>
        <item x="261"/>
        <item x="208"/>
        <item x="156"/>
        <item x="115"/>
        <item x="37"/>
        <item x="255"/>
        <item x="144"/>
        <item x="175"/>
        <item x="56"/>
        <item x="18"/>
        <item x="132"/>
        <item x="99"/>
        <item x="30"/>
        <item x="41"/>
        <item x="137"/>
        <item x="169"/>
        <item x="134"/>
        <item x="3"/>
        <item x="253"/>
        <item x="0"/>
        <item x="1"/>
        <item x="2"/>
        <item x="4"/>
        <item x="260"/>
        <item x="233"/>
        <item x="195"/>
        <item x="10"/>
        <item t="default"/>
      </items>
    </pivotField>
    <pivotField showAll="0"/>
    <pivotField numFmtId="44" showAll="0"/>
    <pivotField numFmtId="10" showAll="0"/>
    <pivotField numFmtId="1" showAll="0"/>
    <pivotField dataField="1" numFmtId="44" showAll="0"/>
    <pivotField numFmtId="44" showAll="0"/>
    <pivotField showAll="0"/>
    <pivotField showAll="0"/>
    <pivotField numFmtId="1" showAll="0"/>
    <pivotField numFmtId="1" showAll="0"/>
    <pivotField showAll="0"/>
    <pivotField showAll="0"/>
    <pivotField showAll="0"/>
  </pivotFields>
  <rowFields count="1">
    <field x="3"/>
  </rowFields>
  <rowItems count="26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 t="grand">
      <x/>
    </i>
  </rowItems>
  <colItems count="1">
    <i/>
  </colItems>
  <dataFields count="1">
    <dataField name="Suma de Saldo" fld="8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57DEA-1F69-4D29-A052-DBB4DE9118A2}">
  <sheetPr codeName="Hoja3"/>
  <dimension ref="A1:L314"/>
  <sheetViews>
    <sheetView showGridLines="0" zoomScale="70" zoomScaleNormal="70" workbookViewId="0">
      <selection activeCell="B40" sqref="B40"/>
    </sheetView>
  </sheetViews>
  <sheetFormatPr baseColWidth="10" defaultColWidth="11.42578125" defaultRowHeight="15" x14ac:dyDescent="0.25"/>
  <cols>
    <col min="1" max="1" width="32" customWidth="1"/>
    <col min="2" max="2" width="40" customWidth="1"/>
    <col min="3" max="3" width="21" customWidth="1"/>
    <col min="4" max="4" width="26.7109375" customWidth="1"/>
    <col min="5" max="5" width="19.7109375" customWidth="1"/>
    <col min="6" max="6" width="16.7109375" style="51" customWidth="1"/>
    <col min="7" max="7" width="17" style="135" customWidth="1"/>
    <col min="8" max="8" width="16.42578125" customWidth="1"/>
    <col min="9" max="9" width="11.28515625" customWidth="1"/>
    <col min="10" max="10" width="22" customWidth="1"/>
    <col min="11" max="12" width="31.140625" customWidth="1"/>
    <col min="13" max="15" width="9.140625" bestFit="1" customWidth="1"/>
    <col min="16" max="16" width="19.140625" bestFit="1" customWidth="1"/>
  </cols>
  <sheetData>
    <row r="1" spans="1:12" ht="15" customHeight="1" x14ac:dyDescent="0.25">
      <c r="A1" s="649"/>
      <c r="B1" s="650" t="s">
        <v>0</v>
      </c>
      <c r="C1" s="650"/>
      <c r="D1" s="650"/>
      <c r="E1" s="650"/>
      <c r="F1" s="650"/>
      <c r="G1" s="650"/>
      <c r="H1" s="650"/>
      <c r="I1" s="650"/>
      <c r="J1" s="650"/>
      <c r="K1" s="1"/>
      <c r="L1" s="2"/>
    </row>
    <row r="2" spans="1:12" x14ac:dyDescent="0.25">
      <c r="A2" s="649"/>
      <c r="B2" s="650"/>
      <c r="C2" s="650"/>
      <c r="D2" s="650"/>
      <c r="E2" s="650"/>
      <c r="F2" s="650"/>
      <c r="G2" s="650"/>
      <c r="H2" s="650"/>
      <c r="I2" s="650"/>
      <c r="J2" s="650"/>
      <c r="K2" s="3"/>
      <c r="L2" s="4"/>
    </row>
    <row r="3" spans="1:12" x14ac:dyDescent="0.25">
      <c r="A3" s="649"/>
      <c r="B3" s="650"/>
      <c r="C3" s="650"/>
      <c r="D3" s="650"/>
      <c r="E3" s="650"/>
      <c r="F3" s="650"/>
      <c r="G3" s="650"/>
      <c r="H3" s="650"/>
      <c r="I3" s="650"/>
      <c r="J3" s="650"/>
      <c r="K3" s="3"/>
      <c r="L3" s="5"/>
    </row>
    <row r="4" spans="1:12" x14ac:dyDescent="0.25">
      <c r="A4" s="649"/>
      <c r="B4" s="650"/>
      <c r="C4" s="650"/>
      <c r="D4" s="650"/>
      <c r="E4" s="650"/>
      <c r="F4" s="650"/>
      <c r="G4" s="650"/>
      <c r="H4" s="650"/>
      <c r="I4" s="650"/>
      <c r="J4" s="650"/>
      <c r="K4" s="6"/>
      <c r="L4" s="7"/>
    </row>
    <row r="5" spans="1:12" x14ac:dyDescent="0.25">
      <c r="A5" s="63" t="s">
        <v>1</v>
      </c>
      <c r="B5" s="646" t="s">
        <v>2</v>
      </c>
      <c r="C5" s="646"/>
      <c r="D5" s="64" t="s">
        <v>3</v>
      </c>
      <c r="E5" s="651">
        <v>2023</v>
      </c>
      <c r="F5" s="651"/>
      <c r="G5" s="651"/>
      <c r="H5" s="651" t="s">
        <v>4</v>
      </c>
      <c r="I5" s="651"/>
      <c r="J5" s="651"/>
      <c r="K5" s="648">
        <v>45202</v>
      </c>
      <c r="L5" s="648"/>
    </row>
    <row r="6" spans="1:12" x14ac:dyDescent="0.25">
      <c r="A6" s="63" t="s">
        <v>5</v>
      </c>
      <c r="B6" s="646" t="s">
        <v>6</v>
      </c>
      <c r="C6" s="646"/>
      <c r="D6" s="64"/>
      <c r="E6" s="64"/>
      <c r="F6" s="65"/>
      <c r="G6" s="133"/>
      <c r="H6" s="64"/>
      <c r="I6" s="64"/>
      <c r="J6" s="65"/>
      <c r="K6" s="66"/>
      <c r="L6" s="65"/>
    </row>
    <row r="7" spans="1:12" ht="23.25" customHeight="1" x14ac:dyDescent="0.25">
      <c r="A7" s="633" t="s">
        <v>7</v>
      </c>
      <c r="B7" s="647" t="s">
        <v>8</v>
      </c>
      <c r="C7" s="633" t="s">
        <v>9</v>
      </c>
      <c r="D7" s="633" t="s">
        <v>10</v>
      </c>
      <c r="E7" s="633" t="s">
        <v>11</v>
      </c>
      <c r="F7" s="633"/>
      <c r="G7" s="633"/>
      <c r="H7" s="633"/>
      <c r="I7" s="633"/>
      <c r="J7" s="633" t="s">
        <v>12</v>
      </c>
      <c r="K7" s="634" t="s">
        <v>13</v>
      </c>
      <c r="L7" s="633" t="s">
        <v>14</v>
      </c>
    </row>
    <row r="8" spans="1:12" x14ac:dyDescent="0.25">
      <c r="A8" s="633"/>
      <c r="B8" s="647"/>
      <c r="C8" s="633"/>
      <c r="D8" s="633"/>
      <c r="E8" s="8" t="s">
        <v>15</v>
      </c>
      <c r="F8" s="68" t="s">
        <v>16</v>
      </c>
      <c r="G8" s="127" t="s">
        <v>17</v>
      </c>
      <c r="H8" s="67" t="s">
        <v>18</v>
      </c>
      <c r="I8" s="8"/>
      <c r="J8" s="633"/>
      <c r="K8" s="634"/>
      <c r="L8" s="633"/>
    </row>
    <row r="9" spans="1:12" x14ac:dyDescent="0.25">
      <c r="A9" s="137"/>
      <c r="B9" s="107" t="s">
        <v>19</v>
      </c>
      <c r="C9" s="107" t="s">
        <v>20</v>
      </c>
      <c r="D9" s="109">
        <v>3798820</v>
      </c>
      <c r="E9" s="107" t="s">
        <v>15</v>
      </c>
      <c r="F9" s="108"/>
      <c r="G9" s="134"/>
      <c r="H9" s="108"/>
      <c r="I9" s="108"/>
      <c r="J9" s="87">
        <v>293740023</v>
      </c>
      <c r="K9" s="115">
        <v>37988</v>
      </c>
      <c r="L9" s="635">
        <f>SUM(K9:K35)</f>
        <v>1091000</v>
      </c>
    </row>
    <row r="10" spans="1:12" x14ac:dyDescent="0.25">
      <c r="A10" s="136"/>
      <c r="B10" s="107" t="s">
        <v>21</v>
      </c>
      <c r="C10" s="107" t="s">
        <v>20</v>
      </c>
      <c r="D10" s="109">
        <v>4607400</v>
      </c>
      <c r="E10" s="107" t="s">
        <v>15</v>
      </c>
      <c r="F10" s="108"/>
      <c r="G10" s="134"/>
      <c r="H10" s="108"/>
      <c r="I10" s="108"/>
      <c r="J10" s="87">
        <v>293732723</v>
      </c>
      <c r="K10" s="115">
        <v>46074</v>
      </c>
      <c r="L10" s="636"/>
    </row>
    <row r="11" spans="1:12" x14ac:dyDescent="0.25">
      <c r="A11" s="136"/>
      <c r="B11" s="107" t="s">
        <v>22</v>
      </c>
      <c r="C11" s="107" t="s">
        <v>20</v>
      </c>
      <c r="D11" s="109">
        <v>3798820</v>
      </c>
      <c r="E11" s="107" t="s">
        <v>15</v>
      </c>
      <c r="F11" s="108"/>
      <c r="G11" s="134"/>
      <c r="H11" s="108"/>
      <c r="I11" s="108"/>
      <c r="J11" s="87">
        <v>293739123</v>
      </c>
      <c r="K11" s="115">
        <v>37988</v>
      </c>
      <c r="L11" s="636"/>
    </row>
    <row r="12" spans="1:12" x14ac:dyDescent="0.25">
      <c r="A12" s="136"/>
      <c r="B12" s="107" t="s">
        <v>23</v>
      </c>
      <c r="C12" s="107" t="s">
        <v>20</v>
      </c>
      <c r="D12" s="109">
        <v>4999980</v>
      </c>
      <c r="E12" s="107" t="s">
        <v>15</v>
      </c>
      <c r="F12" s="108"/>
      <c r="G12" s="134"/>
      <c r="H12" s="108"/>
      <c r="I12" s="108"/>
      <c r="J12" s="87">
        <v>293164623</v>
      </c>
      <c r="K12" s="115">
        <v>50000</v>
      </c>
      <c r="L12" s="636"/>
    </row>
    <row r="13" spans="1:12" x14ac:dyDescent="0.25">
      <c r="A13" s="136"/>
      <c r="B13" s="107" t="s">
        <v>24</v>
      </c>
      <c r="C13" s="107" t="s">
        <v>20</v>
      </c>
      <c r="D13" s="109">
        <v>705780</v>
      </c>
      <c r="E13" s="107" t="s">
        <v>15</v>
      </c>
      <c r="F13" s="108"/>
      <c r="G13" s="134"/>
      <c r="H13" s="108"/>
      <c r="I13" s="108"/>
      <c r="J13" s="87">
        <v>292961323</v>
      </c>
      <c r="K13" s="115">
        <v>7058</v>
      </c>
      <c r="L13" s="636"/>
    </row>
    <row r="14" spans="1:12" x14ac:dyDescent="0.25">
      <c r="A14" s="136"/>
      <c r="B14" s="107" t="s">
        <v>25</v>
      </c>
      <c r="C14" s="107" t="s">
        <v>20</v>
      </c>
      <c r="D14" s="109">
        <v>3798820</v>
      </c>
      <c r="E14" s="107" t="s">
        <v>15</v>
      </c>
      <c r="F14" s="108"/>
      <c r="G14" s="134"/>
      <c r="H14" s="108"/>
      <c r="I14" s="108"/>
      <c r="J14" s="87">
        <v>293738223</v>
      </c>
      <c r="K14" s="115">
        <v>37988</v>
      </c>
      <c r="L14" s="636"/>
    </row>
    <row r="15" spans="1:12" x14ac:dyDescent="0.25">
      <c r="A15" s="136"/>
      <c r="B15" s="107" t="s">
        <v>26</v>
      </c>
      <c r="C15" s="107" t="s">
        <v>20</v>
      </c>
      <c r="D15" s="109">
        <v>4365310</v>
      </c>
      <c r="E15" s="107" t="s">
        <v>15</v>
      </c>
      <c r="F15" s="108"/>
      <c r="G15" s="134"/>
      <c r="H15" s="108"/>
      <c r="I15" s="108"/>
      <c r="J15" s="87">
        <v>293164923</v>
      </c>
      <c r="K15" s="115">
        <v>43653</v>
      </c>
      <c r="L15" s="636"/>
    </row>
    <row r="16" spans="1:12" x14ac:dyDescent="0.25">
      <c r="A16" s="136"/>
      <c r="B16" s="107" t="s">
        <v>27</v>
      </c>
      <c r="C16" s="107" t="s">
        <v>20</v>
      </c>
      <c r="D16" s="109">
        <v>4927110</v>
      </c>
      <c r="E16" s="107" t="s">
        <v>15</v>
      </c>
      <c r="F16" s="108"/>
      <c r="G16" s="134"/>
      <c r="H16" s="108"/>
      <c r="I16" s="108"/>
      <c r="J16" s="87">
        <v>293736623</v>
      </c>
      <c r="K16" s="115">
        <v>49271</v>
      </c>
      <c r="L16" s="636"/>
    </row>
    <row r="17" spans="1:12" x14ac:dyDescent="0.25">
      <c r="A17" s="136"/>
      <c r="B17" s="107" t="s">
        <v>28</v>
      </c>
      <c r="C17" s="107" t="s">
        <v>20</v>
      </c>
      <c r="D17" s="109">
        <v>2109810</v>
      </c>
      <c r="E17" s="107" t="s">
        <v>15</v>
      </c>
      <c r="F17" s="108"/>
      <c r="G17" s="134"/>
      <c r="H17" s="108"/>
      <c r="I17" s="108"/>
      <c r="J17" s="87">
        <v>293006123</v>
      </c>
      <c r="K17" s="115">
        <v>21098</v>
      </c>
      <c r="L17" s="636"/>
    </row>
    <row r="18" spans="1:12" x14ac:dyDescent="0.25">
      <c r="A18" s="136"/>
      <c r="B18" s="107" t="s">
        <v>24</v>
      </c>
      <c r="C18" s="107" t="s">
        <v>20</v>
      </c>
      <c r="D18" s="109">
        <v>2390040</v>
      </c>
      <c r="E18" s="107" t="s">
        <v>15</v>
      </c>
      <c r="F18" s="108"/>
      <c r="G18" s="134"/>
      <c r="H18" s="108"/>
      <c r="I18" s="108"/>
      <c r="J18" s="87">
        <v>293740823</v>
      </c>
      <c r="K18" s="115">
        <v>23900</v>
      </c>
      <c r="L18" s="636"/>
    </row>
    <row r="19" spans="1:12" x14ac:dyDescent="0.25">
      <c r="A19" s="136"/>
      <c r="B19" s="107" t="s">
        <v>29</v>
      </c>
      <c r="C19" s="107" t="s">
        <v>20</v>
      </c>
      <c r="D19" s="109">
        <v>3607040</v>
      </c>
      <c r="E19" s="107" t="s">
        <v>15</v>
      </c>
      <c r="F19" s="108"/>
      <c r="G19" s="134"/>
      <c r="H19" s="108"/>
      <c r="I19" s="108"/>
      <c r="J19" s="87">
        <v>297107123</v>
      </c>
      <c r="K19" s="115">
        <v>36070</v>
      </c>
      <c r="L19" s="636"/>
    </row>
    <row r="20" spans="1:12" x14ac:dyDescent="0.25">
      <c r="A20" s="136"/>
      <c r="B20" s="107" t="s">
        <v>30</v>
      </c>
      <c r="C20" s="107" t="s">
        <v>20</v>
      </c>
      <c r="D20" s="109">
        <v>3798820</v>
      </c>
      <c r="E20" s="107" t="s">
        <v>15</v>
      </c>
      <c r="F20" s="108"/>
      <c r="G20" s="134"/>
      <c r="H20" s="108"/>
      <c r="I20" s="108"/>
      <c r="J20" s="87">
        <v>301653023</v>
      </c>
      <c r="K20" s="115">
        <v>37988</v>
      </c>
      <c r="L20" s="636"/>
    </row>
    <row r="21" spans="1:12" x14ac:dyDescent="0.25">
      <c r="A21" s="136"/>
      <c r="B21" s="107" t="s">
        <v>31</v>
      </c>
      <c r="C21" s="107" t="s">
        <v>20</v>
      </c>
      <c r="D21" s="109">
        <v>2348678</v>
      </c>
      <c r="E21" s="107" t="s">
        <v>15</v>
      </c>
      <c r="F21" s="108"/>
      <c r="G21" s="134"/>
      <c r="H21" s="108"/>
      <c r="I21" s="108"/>
      <c r="J21" s="87">
        <v>301681223</v>
      </c>
      <c r="K21" s="115">
        <v>23487</v>
      </c>
      <c r="L21" s="636"/>
    </row>
    <row r="22" spans="1:12" x14ac:dyDescent="0.25">
      <c r="A22" s="136"/>
      <c r="B22" s="107" t="s">
        <v>32</v>
      </c>
      <c r="C22" s="107" t="s">
        <v>20</v>
      </c>
      <c r="D22" s="109">
        <v>4287720</v>
      </c>
      <c r="E22" s="107" t="s">
        <v>15</v>
      </c>
      <c r="F22" s="108"/>
      <c r="G22" s="134"/>
      <c r="H22" s="108"/>
      <c r="I22" s="108"/>
      <c r="J22" s="87">
        <v>301658723</v>
      </c>
      <c r="K22" s="115">
        <v>42877</v>
      </c>
      <c r="L22" s="636"/>
    </row>
    <row r="23" spans="1:12" x14ac:dyDescent="0.25">
      <c r="A23" s="136"/>
      <c r="B23" s="107" t="s">
        <v>33</v>
      </c>
      <c r="C23" s="107" t="s">
        <v>20</v>
      </c>
      <c r="D23" s="109">
        <v>3798820</v>
      </c>
      <c r="E23" s="107" t="s">
        <v>15</v>
      </c>
      <c r="F23" s="108"/>
      <c r="G23" s="134"/>
      <c r="H23" s="108"/>
      <c r="I23" s="108"/>
      <c r="J23" s="87">
        <v>301590223</v>
      </c>
      <c r="K23" s="115">
        <v>37988</v>
      </c>
      <c r="L23" s="636"/>
    </row>
    <row r="24" spans="1:12" x14ac:dyDescent="0.25">
      <c r="A24" s="136"/>
      <c r="B24" s="107" t="s">
        <v>34</v>
      </c>
      <c r="C24" s="107" t="s">
        <v>20</v>
      </c>
      <c r="D24" s="109">
        <v>3798820</v>
      </c>
      <c r="E24" s="107" t="s">
        <v>15</v>
      </c>
      <c r="F24" s="108"/>
      <c r="G24" s="134"/>
      <c r="H24" s="108"/>
      <c r="I24" s="108"/>
      <c r="J24" s="87">
        <v>301668323</v>
      </c>
      <c r="K24" s="115">
        <v>37988</v>
      </c>
      <c r="L24" s="636"/>
    </row>
    <row r="25" spans="1:12" x14ac:dyDescent="0.25">
      <c r="A25" s="136"/>
      <c r="B25" s="107" t="s">
        <v>35</v>
      </c>
      <c r="C25" s="107" t="s">
        <v>20</v>
      </c>
      <c r="D25" s="109">
        <v>3798820</v>
      </c>
      <c r="E25" s="107" t="s">
        <v>15</v>
      </c>
      <c r="F25" s="108"/>
      <c r="G25" s="134"/>
      <c r="H25" s="108"/>
      <c r="I25" s="108"/>
      <c r="J25" s="87">
        <v>301582323</v>
      </c>
      <c r="K25" s="115">
        <v>37988</v>
      </c>
      <c r="L25" s="636"/>
    </row>
    <row r="26" spans="1:12" x14ac:dyDescent="0.25">
      <c r="A26" s="154"/>
      <c r="B26" s="155" t="s">
        <v>36</v>
      </c>
      <c r="C26" s="155" t="s">
        <v>20</v>
      </c>
      <c r="D26" s="156">
        <v>3798820</v>
      </c>
      <c r="E26" s="155" t="s">
        <v>15</v>
      </c>
      <c r="F26" s="138"/>
      <c r="G26" s="157"/>
      <c r="H26" s="138"/>
      <c r="I26" s="138"/>
      <c r="J26" s="87">
        <v>301654823</v>
      </c>
      <c r="K26" s="115">
        <v>37988</v>
      </c>
      <c r="L26" s="636"/>
    </row>
    <row r="27" spans="1:12" x14ac:dyDescent="0.25">
      <c r="A27" s="154"/>
      <c r="B27" s="155" t="s">
        <v>37</v>
      </c>
      <c r="C27" s="155" t="s">
        <v>20</v>
      </c>
      <c r="D27" s="156">
        <v>4287720</v>
      </c>
      <c r="E27" s="155" t="s">
        <v>15</v>
      </c>
      <c r="F27" s="138"/>
      <c r="G27" s="157"/>
      <c r="H27" s="138"/>
      <c r="I27" s="138"/>
      <c r="J27" s="87">
        <v>301571723</v>
      </c>
      <c r="K27" s="115">
        <v>42877</v>
      </c>
      <c r="L27" s="636"/>
    </row>
    <row r="28" spans="1:12" x14ac:dyDescent="0.25">
      <c r="A28" s="154"/>
      <c r="B28" s="155" t="s">
        <v>38</v>
      </c>
      <c r="C28" s="155" t="s">
        <v>20</v>
      </c>
      <c r="D28" s="156">
        <v>7522480</v>
      </c>
      <c r="E28" s="155" t="s">
        <v>15</v>
      </c>
      <c r="F28" s="138"/>
      <c r="G28" s="157"/>
      <c r="H28" s="138"/>
      <c r="I28" s="138"/>
      <c r="J28" s="87">
        <v>303876123</v>
      </c>
      <c r="K28" s="115">
        <v>75225</v>
      </c>
      <c r="L28" s="636"/>
    </row>
    <row r="29" spans="1:12" x14ac:dyDescent="0.25">
      <c r="A29" s="154"/>
      <c r="B29" s="155" t="s">
        <v>38</v>
      </c>
      <c r="C29" s="155" t="s">
        <v>20</v>
      </c>
      <c r="D29" s="156">
        <v>7522480</v>
      </c>
      <c r="E29" s="155" t="s">
        <v>15</v>
      </c>
      <c r="F29" s="138"/>
      <c r="G29" s="157"/>
      <c r="H29" s="138"/>
      <c r="I29" s="138"/>
      <c r="J29" s="87">
        <v>303910323</v>
      </c>
      <c r="K29" s="115">
        <v>75225</v>
      </c>
      <c r="L29" s="636"/>
    </row>
    <row r="30" spans="1:12" x14ac:dyDescent="0.25">
      <c r="A30" s="154"/>
      <c r="B30" s="155" t="s">
        <v>39</v>
      </c>
      <c r="C30" s="155" t="s">
        <v>20</v>
      </c>
      <c r="D30" s="156">
        <v>2117440</v>
      </c>
      <c r="E30" s="155" t="s">
        <v>15</v>
      </c>
      <c r="F30" s="138"/>
      <c r="G30" s="157"/>
      <c r="H30" s="138"/>
      <c r="I30" s="138"/>
      <c r="J30" s="87">
        <v>305735723</v>
      </c>
      <c r="K30" s="115">
        <v>21174</v>
      </c>
      <c r="L30" s="636"/>
    </row>
    <row r="31" spans="1:12" x14ac:dyDescent="0.25">
      <c r="A31" s="154"/>
      <c r="B31" s="155" t="s">
        <v>40</v>
      </c>
      <c r="C31" s="155" t="s">
        <v>20</v>
      </c>
      <c r="D31" s="156">
        <v>4156290</v>
      </c>
      <c r="E31" s="155" t="s">
        <v>15</v>
      </c>
      <c r="F31" s="138"/>
      <c r="G31" s="157"/>
      <c r="H31" s="138"/>
      <c r="I31" s="138"/>
      <c r="J31" s="87">
        <v>305736323</v>
      </c>
      <c r="K31" s="115">
        <v>41563</v>
      </c>
      <c r="L31" s="636"/>
    </row>
    <row r="32" spans="1:12" x14ac:dyDescent="0.25">
      <c r="A32" s="154"/>
      <c r="B32" s="155" t="s">
        <v>41</v>
      </c>
      <c r="C32" s="155" t="s">
        <v>20</v>
      </c>
      <c r="D32" s="156">
        <v>5829780</v>
      </c>
      <c r="E32" s="155" t="s">
        <v>15</v>
      </c>
      <c r="F32" s="138"/>
      <c r="G32" s="157"/>
      <c r="H32" s="138"/>
      <c r="I32" s="138"/>
      <c r="J32" s="87">
        <v>305730323</v>
      </c>
      <c r="K32" s="115">
        <v>58298</v>
      </c>
      <c r="L32" s="636"/>
    </row>
    <row r="33" spans="1:12" x14ac:dyDescent="0.25">
      <c r="A33" s="154"/>
      <c r="B33" s="155" t="s">
        <v>42</v>
      </c>
      <c r="C33" s="155" t="s">
        <v>20</v>
      </c>
      <c r="D33" s="156">
        <v>3418948</v>
      </c>
      <c r="E33" s="155" t="s">
        <v>15</v>
      </c>
      <c r="F33" s="138"/>
      <c r="G33" s="157"/>
      <c r="H33" s="138"/>
      <c r="I33" s="138"/>
      <c r="J33" s="87">
        <v>315632023</v>
      </c>
      <c r="K33" s="115">
        <v>34189</v>
      </c>
      <c r="L33" s="636"/>
    </row>
    <row r="34" spans="1:12" x14ac:dyDescent="0.25">
      <c r="A34" s="154"/>
      <c r="B34" s="155" t="s">
        <v>43</v>
      </c>
      <c r="C34" s="155" t="s">
        <v>20</v>
      </c>
      <c r="D34" s="156">
        <v>2025984</v>
      </c>
      <c r="E34" s="155" t="s">
        <v>15</v>
      </c>
      <c r="F34" s="138"/>
      <c r="G34" s="157"/>
      <c r="H34" s="138"/>
      <c r="I34" s="138"/>
      <c r="J34" s="87">
        <v>315638823</v>
      </c>
      <c r="K34" s="115">
        <v>20260</v>
      </c>
      <c r="L34" s="636"/>
    </row>
    <row r="35" spans="1:12" ht="15.75" thickBot="1" x14ac:dyDescent="0.3">
      <c r="A35" s="147"/>
      <c r="B35" s="143" t="s">
        <v>38</v>
      </c>
      <c r="C35" s="143" t="s">
        <v>20</v>
      </c>
      <c r="D35" s="144">
        <v>7522480</v>
      </c>
      <c r="E35" s="143" t="s">
        <v>15</v>
      </c>
      <c r="F35" s="145"/>
      <c r="G35" s="146"/>
      <c r="H35" s="145"/>
      <c r="I35" s="145"/>
      <c r="J35" s="158">
        <v>325822223</v>
      </c>
      <c r="K35" s="115">
        <f>75225-428</f>
        <v>74797</v>
      </c>
      <c r="L35" s="637"/>
    </row>
    <row r="36" spans="1:12" x14ac:dyDescent="0.25">
      <c r="A36" s="8"/>
      <c r="B36" s="9"/>
      <c r="C36" s="9"/>
      <c r="D36" s="72">
        <f>SUM(D9:D35)</f>
        <v>109143030</v>
      </c>
      <c r="E36" s="8"/>
      <c r="F36" s="68"/>
      <c r="G36" s="127"/>
      <c r="H36" s="139"/>
      <c r="I36" s="8"/>
      <c r="J36" s="8"/>
      <c r="K36" s="72">
        <f>SUM(K9:K35)</f>
        <v>1091000</v>
      </c>
      <c r="L36" s="72">
        <f>SUM(L9:L35)</f>
        <v>1091000</v>
      </c>
    </row>
    <row r="37" spans="1:12" x14ac:dyDescent="0.25">
      <c r="A37" s="10"/>
      <c r="B37" s="11"/>
      <c r="C37" s="11"/>
      <c r="D37" s="52"/>
      <c r="E37" s="12"/>
      <c r="F37" s="47"/>
      <c r="G37" s="128"/>
      <c r="H37" s="12"/>
      <c r="I37" s="12"/>
      <c r="J37" s="10"/>
      <c r="K37" s="13"/>
      <c r="L37" s="14"/>
    </row>
    <row r="38" spans="1:12" ht="15.75" thickBot="1" x14ac:dyDescent="0.3">
      <c r="A38" s="10"/>
      <c r="B38" s="11"/>
      <c r="C38" s="11"/>
      <c r="D38" s="15"/>
      <c r="E38" s="12"/>
      <c r="F38" s="47"/>
      <c r="G38" s="128"/>
      <c r="H38" s="12"/>
      <c r="I38" s="12"/>
      <c r="J38" s="10"/>
      <c r="K38" s="13"/>
      <c r="L38" s="16"/>
    </row>
    <row r="39" spans="1:12" ht="15.75" thickTop="1" x14ac:dyDescent="0.25">
      <c r="A39" s="10"/>
      <c r="B39" s="11"/>
      <c r="C39" s="11"/>
      <c r="D39" s="13"/>
      <c r="E39" s="12"/>
      <c r="F39" s="47"/>
      <c r="G39" s="128"/>
      <c r="H39" s="12"/>
      <c r="I39" s="12"/>
      <c r="J39" s="10"/>
      <c r="K39" s="13"/>
      <c r="L39" s="16"/>
    </row>
    <row r="40" spans="1:12" x14ac:dyDescent="0.25">
      <c r="A40" s="10"/>
      <c r="B40" s="11"/>
      <c r="C40" s="11"/>
      <c r="D40" s="17"/>
      <c r="E40" s="12"/>
      <c r="F40" s="47"/>
      <c r="G40" s="128"/>
      <c r="H40" s="12"/>
      <c r="I40" s="12"/>
      <c r="J40" s="10"/>
      <c r="K40" s="13"/>
      <c r="L40" s="14"/>
    </row>
    <row r="41" spans="1:12" x14ac:dyDescent="0.25">
      <c r="A41" s="8" t="s">
        <v>44</v>
      </c>
      <c r="B41" s="9" t="s">
        <v>45</v>
      </c>
      <c r="C41" s="58"/>
      <c r="D41" s="16"/>
      <c r="E41" s="12"/>
      <c r="F41" s="47"/>
      <c r="G41" s="638"/>
      <c r="H41" s="639"/>
      <c r="I41" s="639"/>
      <c r="J41" s="18"/>
      <c r="K41" s="19"/>
      <c r="L41" s="20"/>
    </row>
    <row r="42" spans="1:12" x14ac:dyDescent="0.25">
      <c r="A42" s="21" t="s">
        <v>46</v>
      </c>
      <c r="B42" s="22"/>
      <c r="C42" s="59"/>
      <c r="D42" s="640"/>
      <c r="E42" s="624"/>
      <c r="F42" s="624"/>
      <c r="G42" s="624"/>
      <c r="H42" s="624"/>
      <c r="J42" s="23"/>
      <c r="K42" s="19"/>
      <c r="L42" s="20"/>
    </row>
    <row r="43" spans="1:12" x14ac:dyDescent="0.25">
      <c r="A43" s="21" t="s">
        <v>47</v>
      </c>
      <c r="B43" s="24">
        <v>431000</v>
      </c>
      <c r="C43" s="60"/>
      <c r="D43" s="16"/>
      <c r="E43" s="10"/>
      <c r="F43" s="47"/>
      <c r="G43" s="129"/>
      <c r="H43" s="16"/>
      <c r="I43" s="16"/>
      <c r="J43" s="23"/>
      <c r="K43" s="13"/>
      <c r="L43" s="14"/>
    </row>
    <row r="44" spans="1:12" ht="30" x14ac:dyDescent="0.25">
      <c r="A44" s="8" t="s">
        <v>48</v>
      </c>
      <c r="B44" s="25">
        <f>+B42-B43</f>
        <v>-431000</v>
      </c>
      <c r="C44" s="61"/>
      <c r="D44" s="16"/>
      <c r="E44" s="13"/>
      <c r="F44" s="47"/>
      <c r="G44" s="130"/>
      <c r="H44" s="16"/>
      <c r="I44" s="16"/>
      <c r="J44" s="27"/>
      <c r="K44" s="13"/>
      <c r="L44" s="14"/>
    </row>
    <row r="45" spans="1:12" x14ac:dyDescent="0.25">
      <c r="A45" s="10"/>
      <c r="B45" s="28"/>
      <c r="C45" s="28"/>
      <c r="D45" s="29"/>
      <c r="E45" s="12"/>
      <c r="F45" s="47"/>
      <c r="G45" s="128"/>
      <c r="H45" s="12"/>
      <c r="I45" s="12"/>
      <c r="J45" s="10"/>
      <c r="K45" s="13"/>
      <c r="L45" s="14"/>
    </row>
    <row r="46" spans="1:12" x14ac:dyDescent="0.25">
      <c r="A46" s="10"/>
      <c r="B46" s="11"/>
      <c r="C46" s="11"/>
      <c r="D46" s="17"/>
      <c r="E46" s="12"/>
      <c r="F46" s="47"/>
      <c r="G46" s="128"/>
      <c r="H46" s="12"/>
      <c r="I46" s="12"/>
      <c r="J46" s="10"/>
      <c r="K46" s="13"/>
      <c r="L46" s="14"/>
    </row>
    <row r="47" spans="1:12" x14ac:dyDescent="0.25">
      <c r="A47" s="641" t="s">
        <v>49</v>
      </c>
      <c r="B47" s="642"/>
      <c r="C47" s="642"/>
      <c r="D47" s="642"/>
      <c r="E47" s="622"/>
      <c r="F47" s="622"/>
      <c r="G47" s="643"/>
      <c r="H47" s="16"/>
      <c r="I47" s="16"/>
      <c r="J47" s="16"/>
      <c r="K47" s="19"/>
      <c r="L47" s="16"/>
    </row>
    <row r="48" spans="1:12" ht="29.25" customHeight="1" x14ac:dyDescent="0.25">
      <c r="A48" s="30" t="s">
        <v>50</v>
      </c>
      <c r="B48" s="31" t="s">
        <v>51</v>
      </c>
      <c r="C48" s="32" t="s">
        <v>9</v>
      </c>
      <c r="D48" s="32" t="s">
        <v>45</v>
      </c>
      <c r="E48" s="644" t="s">
        <v>52</v>
      </c>
      <c r="F48" s="645"/>
      <c r="G48" s="645"/>
      <c r="H48" s="16"/>
      <c r="I48" s="16"/>
      <c r="J48" s="16"/>
      <c r="K48" s="19"/>
      <c r="L48" s="16"/>
    </row>
    <row r="49" spans="1:12" ht="26.25" customHeight="1" thickBot="1" x14ac:dyDescent="0.3">
      <c r="A49" s="33">
        <v>325822223</v>
      </c>
      <c r="B49" s="143" t="s">
        <v>38</v>
      </c>
      <c r="C49" s="143" t="s">
        <v>20</v>
      </c>
      <c r="D49" s="104">
        <v>428</v>
      </c>
      <c r="E49" s="629" t="s">
        <v>53</v>
      </c>
      <c r="F49" s="629"/>
      <c r="G49" s="629"/>
      <c r="H49" s="16"/>
      <c r="I49" s="16"/>
      <c r="J49" s="16"/>
      <c r="K49" s="19"/>
      <c r="L49" s="16"/>
    </row>
    <row r="50" spans="1:12" ht="12" customHeight="1" x14ac:dyDescent="0.25">
      <c r="A50" s="33"/>
      <c r="B50" s="34"/>
      <c r="C50" s="34"/>
      <c r="D50" s="104"/>
      <c r="E50" s="629"/>
      <c r="F50" s="629"/>
      <c r="G50" s="629"/>
      <c r="H50" s="35"/>
      <c r="I50" s="35"/>
      <c r="J50" s="36"/>
      <c r="K50" s="37"/>
      <c r="L50" s="36"/>
    </row>
    <row r="51" spans="1:12" ht="12" customHeight="1" x14ac:dyDescent="0.25">
      <c r="A51" s="33"/>
      <c r="B51" s="34"/>
      <c r="C51" s="34"/>
      <c r="D51" s="104"/>
      <c r="E51" s="629"/>
      <c r="F51" s="629"/>
      <c r="G51" s="629"/>
      <c r="H51" s="35"/>
      <c r="I51" s="35"/>
      <c r="J51" s="36"/>
      <c r="K51" s="37"/>
      <c r="L51" s="36"/>
    </row>
    <row r="52" spans="1:12" ht="12" customHeight="1" x14ac:dyDescent="0.25">
      <c r="A52" s="33"/>
      <c r="B52" s="34"/>
      <c r="C52" s="34"/>
      <c r="D52" s="104"/>
      <c r="E52" s="629"/>
      <c r="F52" s="629"/>
      <c r="G52" s="629"/>
      <c r="H52" s="35"/>
      <c r="I52" s="35"/>
      <c r="J52" s="36"/>
      <c r="K52" s="37"/>
      <c r="L52" s="36"/>
    </row>
    <row r="53" spans="1:12" ht="12" customHeight="1" x14ac:dyDescent="0.25">
      <c r="A53" s="33"/>
      <c r="B53" s="34"/>
      <c r="C53" s="34"/>
      <c r="D53" s="104"/>
      <c r="E53" s="629"/>
      <c r="F53" s="629"/>
      <c r="G53" s="629"/>
      <c r="H53" s="35"/>
      <c r="I53" s="35"/>
      <c r="J53" s="36"/>
      <c r="K53" s="37"/>
      <c r="L53" s="36"/>
    </row>
    <row r="54" spans="1:12" ht="12" customHeight="1" x14ac:dyDescent="0.25">
      <c r="A54" s="33"/>
      <c r="B54" s="34"/>
      <c r="C54" s="34"/>
      <c r="D54" s="104"/>
      <c r="E54" s="629"/>
      <c r="F54" s="629"/>
      <c r="G54" s="629"/>
      <c r="H54" s="35"/>
      <c r="I54" s="35"/>
      <c r="J54" s="36"/>
      <c r="K54" s="37"/>
      <c r="L54" s="36"/>
    </row>
    <row r="55" spans="1:12" ht="12" customHeight="1" x14ac:dyDescent="0.25">
      <c r="A55" s="33"/>
      <c r="B55" s="34"/>
      <c r="C55" s="34"/>
      <c r="D55" s="104"/>
      <c r="E55" s="629"/>
      <c r="F55" s="629"/>
      <c r="G55" s="629"/>
      <c r="H55" s="35"/>
      <c r="I55" s="35"/>
      <c r="J55" s="36"/>
      <c r="K55" s="37"/>
      <c r="L55" s="36"/>
    </row>
    <row r="56" spans="1:12" ht="12" customHeight="1" x14ac:dyDescent="0.25">
      <c r="A56" s="630" t="s">
        <v>54</v>
      </c>
      <c r="B56" s="631"/>
      <c r="C56" s="53"/>
      <c r="D56" s="75">
        <f>+SUM(D49:D55)</f>
        <v>428</v>
      </c>
      <c r="E56" s="632"/>
      <c r="F56" s="631"/>
      <c r="G56" s="631"/>
      <c r="H56" s="16"/>
      <c r="I56" s="16"/>
      <c r="J56" s="16"/>
      <c r="K56" s="19"/>
      <c r="L56" s="16"/>
    </row>
    <row r="57" spans="1:12" x14ac:dyDescent="0.25">
      <c r="A57" s="38"/>
      <c r="B57" s="39"/>
      <c r="C57" s="39"/>
      <c r="D57" s="40">
        <f>+B44-D56</f>
        <v>-431428</v>
      </c>
      <c r="E57" s="41"/>
      <c r="F57" s="48"/>
      <c r="G57" s="131"/>
      <c r="H57" s="16"/>
      <c r="I57" s="16"/>
      <c r="J57" s="16"/>
      <c r="K57" s="19"/>
      <c r="L57" s="16"/>
    </row>
    <row r="58" spans="1:12" x14ac:dyDescent="0.25">
      <c r="A58" s="38"/>
      <c r="B58" s="39"/>
      <c r="C58" s="39"/>
      <c r="D58" s="40"/>
      <c r="E58" s="41"/>
      <c r="F58" s="48"/>
      <c r="G58" s="131"/>
      <c r="H58" s="16"/>
      <c r="I58" s="16"/>
      <c r="J58" s="16"/>
      <c r="K58" s="19"/>
      <c r="L58" s="16"/>
    </row>
    <row r="59" spans="1:12" x14ac:dyDescent="0.25">
      <c r="A59" s="38"/>
      <c r="B59" s="39"/>
      <c r="C59" s="39"/>
      <c r="D59" s="40"/>
      <c r="E59" s="41"/>
      <c r="F59" s="48"/>
      <c r="G59" s="131"/>
      <c r="H59" s="16"/>
      <c r="I59" s="16"/>
      <c r="J59" s="16"/>
      <c r="K59" s="19"/>
      <c r="L59" s="16"/>
    </row>
    <row r="60" spans="1:12" x14ac:dyDescent="0.25">
      <c r="A60" s="38"/>
      <c r="B60" s="39"/>
      <c r="C60" s="39"/>
      <c r="D60" s="40"/>
      <c r="E60" s="41"/>
      <c r="F60" s="48"/>
      <c r="G60" s="131"/>
      <c r="H60" s="16"/>
      <c r="I60" s="16"/>
      <c r="J60" s="16"/>
      <c r="K60" s="19"/>
      <c r="L60" s="16"/>
    </row>
    <row r="61" spans="1:12" x14ac:dyDescent="0.25">
      <c r="A61" s="38"/>
      <c r="B61" s="39"/>
      <c r="C61" s="39"/>
      <c r="D61" s="40"/>
      <c r="E61" s="41"/>
      <c r="F61" s="48"/>
      <c r="G61" s="131"/>
      <c r="H61" s="16"/>
      <c r="I61" s="16"/>
      <c r="J61" s="16"/>
      <c r="K61" s="19"/>
      <c r="L61" s="16"/>
    </row>
    <row r="62" spans="1:12" x14ac:dyDescent="0.25">
      <c r="A62" s="16"/>
      <c r="B62" s="28"/>
      <c r="C62" s="28"/>
      <c r="D62" s="23"/>
      <c r="E62" s="16"/>
      <c r="F62" s="49"/>
      <c r="G62" s="129"/>
      <c r="H62" s="16"/>
      <c r="I62" s="16"/>
      <c r="J62" s="16"/>
      <c r="K62" s="19"/>
      <c r="L62" s="16"/>
    </row>
    <row r="63" spans="1:12" x14ac:dyDescent="0.25">
      <c r="A63" s="16"/>
      <c r="B63" s="628" t="s">
        <v>55</v>
      </c>
      <c r="C63" s="628"/>
      <c r="D63" s="622"/>
      <c r="E63" s="16"/>
      <c r="F63" s="49"/>
      <c r="G63" s="129"/>
      <c r="H63" s="621" t="s">
        <v>55</v>
      </c>
      <c r="I63" s="621"/>
      <c r="J63" s="622"/>
      <c r="K63" s="622"/>
      <c r="L63" s="42"/>
    </row>
    <row r="64" spans="1:12" x14ac:dyDescent="0.25">
      <c r="A64" s="16"/>
      <c r="B64" s="623"/>
      <c r="C64" s="623"/>
      <c r="D64" s="624"/>
      <c r="E64" s="16"/>
      <c r="F64" s="49"/>
      <c r="G64" s="129"/>
      <c r="H64" s="625"/>
      <c r="I64" s="625"/>
      <c r="J64" s="624"/>
      <c r="K64" s="624"/>
      <c r="L64" s="42"/>
    </row>
    <row r="65" spans="1:12" x14ac:dyDescent="0.25">
      <c r="A65" s="16"/>
      <c r="B65" s="626" t="s">
        <v>56</v>
      </c>
      <c r="C65" s="626"/>
      <c r="D65" s="624"/>
      <c r="E65" s="16"/>
      <c r="F65" s="49"/>
      <c r="G65" s="129"/>
      <c r="H65" s="627" t="s">
        <v>57</v>
      </c>
      <c r="I65" s="627"/>
      <c r="J65" s="624"/>
      <c r="K65" s="624"/>
      <c r="L65" s="43"/>
    </row>
    <row r="66" spans="1:12" x14ac:dyDescent="0.25">
      <c r="A66" s="16"/>
      <c r="B66" s="28"/>
      <c r="C66" s="28"/>
      <c r="D66" s="16"/>
      <c r="E66" s="16"/>
      <c r="F66" s="49"/>
      <c r="G66" s="129"/>
      <c r="H66" s="16"/>
      <c r="I66" s="16"/>
      <c r="J66" s="16"/>
      <c r="K66" s="19"/>
      <c r="L66" s="16"/>
    </row>
    <row r="67" spans="1:12" x14ac:dyDescent="0.25">
      <c r="A67" s="16"/>
      <c r="B67" s="28"/>
      <c r="C67" s="28"/>
      <c r="D67" s="16"/>
      <c r="E67" s="16"/>
      <c r="F67" s="49"/>
      <c r="G67" s="129"/>
      <c r="H67" s="16"/>
      <c r="I67" s="16"/>
      <c r="J67" s="16"/>
      <c r="K67" s="19"/>
      <c r="L67" s="16"/>
    </row>
    <row r="68" spans="1:12" x14ac:dyDescent="0.25">
      <c r="A68" s="16"/>
      <c r="B68" s="28"/>
      <c r="C68" s="28"/>
      <c r="D68" s="16"/>
      <c r="E68" s="16"/>
      <c r="F68" s="49"/>
      <c r="G68" s="129"/>
      <c r="H68" s="16"/>
      <c r="I68" s="16"/>
      <c r="J68" s="16"/>
      <c r="K68" s="19"/>
      <c r="L68" s="16"/>
    </row>
    <row r="69" spans="1:12" x14ac:dyDescent="0.25">
      <c r="A69" s="16"/>
      <c r="B69" s="28"/>
      <c r="C69" s="28"/>
      <c r="D69" s="16"/>
      <c r="E69" s="16"/>
      <c r="F69" s="49"/>
      <c r="G69" s="129"/>
      <c r="H69" s="16"/>
      <c r="I69" s="16"/>
      <c r="J69" s="16"/>
      <c r="K69" s="19"/>
      <c r="L69" s="16"/>
    </row>
    <row r="70" spans="1:12" x14ac:dyDescent="0.25">
      <c r="A70" s="16"/>
      <c r="B70" s="28"/>
      <c r="C70" s="28"/>
      <c r="D70" s="16"/>
      <c r="E70" s="16"/>
      <c r="F70" s="49"/>
      <c r="G70" s="129"/>
      <c r="H70" s="16"/>
      <c r="I70" s="16"/>
      <c r="J70" s="16"/>
      <c r="K70" s="19"/>
      <c r="L70" s="16"/>
    </row>
    <row r="71" spans="1:12" x14ac:dyDescent="0.25">
      <c r="A71" s="16"/>
      <c r="B71" s="28"/>
      <c r="C71" s="28"/>
      <c r="D71" s="16"/>
      <c r="E71" s="16"/>
      <c r="F71" s="49"/>
      <c r="G71" s="129"/>
      <c r="H71" s="16"/>
      <c r="I71" s="16"/>
      <c r="J71" s="16"/>
      <c r="K71" s="19"/>
      <c r="L71" s="16"/>
    </row>
    <row r="72" spans="1:12" x14ac:dyDescent="0.25">
      <c r="A72" s="16"/>
      <c r="B72" s="28"/>
      <c r="C72" s="28"/>
      <c r="D72" s="16"/>
      <c r="E72" s="16"/>
      <c r="F72" s="49"/>
      <c r="G72" s="129"/>
      <c r="H72" s="16"/>
      <c r="I72" s="16"/>
      <c r="J72" s="16"/>
      <c r="K72" s="19"/>
      <c r="L72" s="16"/>
    </row>
    <row r="73" spans="1:12" x14ac:dyDescent="0.25">
      <c r="A73" s="16"/>
      <c r="B73" s="28"/>
      <c r="C73" s="28"/>
      <c r="D73" s="16"/>
      <c r="E73" s="16"/>
      <c r="F73" s="49"/>
      <c r="G73" s="129"/>
      <c r="H73" s="16"/>
      <c r="I73" s="16"/>
      <c r="J73" s="16"/>
      <c r="K73" s="19"/>
      <c r="L73" s="16"/>
    </row>
    <row r="74" spans="1:12" x14ac:dyDescent="0.25">
      <c r="A74" s="16"/>
      <c r="B74" s="28"/>
      <c r="C74" s="28"/>
      <c r="D74" s="16"/>
      <c r="E74" s="16"/>
      <c r="F74" s="49"/>
      <c r="G74" s="129"/>
      <c r="H74" s="16"/>
      <c r="I74" s="16"/>
      <c r="J74" s="16"/>
      <c r="K74" s="19"/>
      <c r="L74" s="16"/>
    </row>
    <row r="75" spans="1:12" x14ac:dyDescent="0.25">
      <c r="A75" s="16"/>
      <c r="B75" s="28"/>
      <c r="C75" s="28"/>
      <c r="D75" s="16"/>
      <c r="E75" s="16"/>
      <c r="F75" s="49"/>
      <c r="G75" s="129"/>
      <c r="H75" s="16"/>
      <c r="I75" s="16"/>
      <c r="J75" s="16"/>
      <c r="K75" s="19"/>
      <c r="L75" s="16"/>
    </row>
    <row r="76" spans="1:12" x14ac:dyDescent="0.25">
      <c r="A76" s="16"/>
      <c r="B76" s="28"/>
      <c r="C76" s="28"/>
      <c r="D76" s="16"/>
      <c r="E76" s="16"/>
      <c r="F76" s="49"/>
      <c r="G76" s="129"/>
      <c r="H76" s="16"/>
      <c r="I76" s="16"/>
      <c r="J76" s="16"/>
      <c r="K76" s="19"/>
      <c r="L76" s="16"/>
    </row>
    <row r="77" spans="1:12" x14ac:dyDescent="0.25">
      <c r="A77" s="16"/>
      <c r="B77" s="28"/>
      <c r="C77" s="28"/>
      <c r="D77" s="16"/>
      <c r="E77" s="16"/>
      <c r="F77" s="49"/>
      <c r="G77" s="129"/>
      <c r="H77" s="16"/>
      <c r="I77" s="16"/>
      <c r="J77" s="16"/>
      <c r="K77" s="19"/>
      <c r="L77" s="16"/>
    </row>
    <row r="78" spans="1:12" x14ac:dyDescent="0.25">
      <c r="A78" s="16"/>
      <c r="B78" s="28"/>
      <c r="C78" s="28"/>
      <c r="D78" s="16"/>
      <c r="E78" s="16"/>
      <c r="F78" s="49"/>
      <c r="G78" s="129"/>
      <c r="H78" s="16"/>
      <c r="I78" s="16"/>
      <c r="J78" s="16"/>
      <c r="K78" s="19"/>
      <c r="L78" s="16"/>
    </row>
    <row r="79" spans="1:12" x14ac:dyDescent="0.25">
      <c r="A79" s="16"/>
      <c r="B79" s="28"/>
      <c r="C79" s="28"/>
      <c r="D79" s="16"/>
      <c r="E79" s="16"/>
      <c r="F79" s="49"/>
      <c r="G79" s="129"/>
      <c r="H79" s="16"/>
      <c r="I79" s="16"/>
      <c r="J79" s="16"/>
      <c r="K79" s="19"/>
      <c r="L79" s="16"/>
    </row>
    <row r="80" spans="1:12" x14ac:dyDescent="0.25">
      <c r="A80" s="16"/>
      <c r="B80" s="28"/>
      <c r="C80" s="28"/>
      <c r="D80" s="16"/>
      <c r="E80" s="16"/>
      <c r="F80" s="49"/>
      <c r="G80" s="129"/>
      <c r="H80" s="16"/>
      <c r="I80" s="16"/>
      <c r="J80" s="16"/>
      <c r="K80" s="19"/>
      <c r="L80" s="16"/>
    </row>
    <row r="81" spans="1:12" x14ac:dyDescent="0.25">
      <c r="A81" s="16"/>
      <c r="B81" s="28"/>
      <c r="C81" s="28"/>
      <c r="D81" s="16"/>
      <c r="E81" s="16"/>
      <c r="F81" s="49"/>
      <c r="G81" s="129"/>
      <c r="H81" s="16"/>
      <c r="I81" s="16"/>
      <c r="J81" s="16"/>
      <c r="K81" s="19"/>
      <c r="L81" s="16"/>
    </row>
    <row r="82" spans="1:12" x14ac:dyDescent="0.25">
      <c r="A82" s="16"/>
      <c r="B82" s="28"/>
      <c r="C82" s="28"/>
      <c r="D82" s="16"/>
      <c r="E82" s="16"/>
      <c r="F82" s="49"/>
      <c r="G82" s="129"/>
      <c r="H82" s="16"/>
      <c r="I82" s="16"/>
      <c r="J82" s="16"/>
      <c r="K82" s="19"/>
      <c r="L82" s="16"/>
    </row>
    <row r="83" spans="1:12" x14ac:dyDescent="0.25">
      <c r="A83" s="16"/>
      <c r="B83" s="28"/>
      <c r="C83" s="28"/>
      <c r="D83" s="16"/>
      <c r="E83" s="16"/>
      <c r="F83" s="49"/>
      <c r="G83" s="129"/>
      <c r="H83" s="16"/>
      <c r="I83" s="16"/>
      <c r="J83" s="16"/>
      <c r="K83" s="19"/>
      <c r="L83" s="16"/>
    </row>
    <row r="84" spans="1:12" x14ac:dyDescent="0.25">
      <c r="A84" s="16"/>
      <c r="B84" s="28"/>
      <c r="C84" s="28"/>
      <c r="D84" s="16"/>
      <c r="E84" s="16"/>
      <c r="F84" s="49"/>
      <c r="G84" s="129"/>
      <c r="H84" s="16"/>
      <c r="I84" s="16"/>
      <c r="J84" s="16"/>
      <c r="K84" s="19"/>
      <c r="L84" s="16"/>
    </row>
    <row r="85" spans="1:12" x14ac:dyDescent="0.25">
      <c r="A85" s="16"/>
      <c r="B85" s="28"/>
      <c r="C85" s="28"/>
      <c r="D85" s="16"/>
      <c r="E85" s="16"/>
      <c r="F85" s="49"/>
      <c r="G85" s="129"/>
      <c r="H85" s="16"/>
      <c r="I85" s="16"/>
      <c r="J85" s="16"/>
      <c r="K85" s="19"/>
      <c r="L85" s="16"/>
    </row>
    <row r="86" spans="1:12" x14ac:dyDescent="0.25">
      <c r="A86" s="16"/>
      <c r="B86" s="28"/>
      <c r="C86" s="28"/>
      <c r="D86" s="16"/>
      <c r="E86" s="16"/>
      <c r="F86" s="49"/>
      <c r="G86" s="129"/>
      <c r="H86" s="16"/>
      <c r="I86" s="16"/>
      <c r="J86" s="16"/>
      <c r="K86" s="19"/>
      <c r="L86" s="16"/>
    </row>
    <row r="87" spans="1:12" x14ac:dyDescent="0.25">
      <c r="A87" s="16"/>
      <c r="B87" s="28"/>
      <c r="C87" s="28"/>
      <c r="D87" s="16"/>
      <c r="E87" s="16"/>
      <c r="F87" s="49"/>
      <c r="G87" s="129"/>
      <c r="H87" s="16"/>
      <c r="I87" s="16"/>
      <c r="J87" s="16"/>
      <c r="K87" s="19"/>
      <c r="L87" s="16"/>
    </row>
    <row r="88" spans="1:12" x14ac:dyDescent="0.25">
      <c r="A88" s="16"/>
      <c r="B88" s="28"/>
      <c r="C88" s="28"/>
      <c r="D88" s="16"/>
      <c r="E88" s="16"/>
      <c r="F88" s="49"/>
      <c r="G88" s="129"/>
      <c r="H88" s="16"/>
      <c r="I88" s="16"/>
      <c r="J88" s="16"/>
      <c r="K88" s="19"/>
      <c r="L88" s="16"/>
    </row>
    <row r="89" spans="1:12" x14ac:dyDescent="0.25">
      <c r="A89" s="16"/>
      <c r="B89" s="28"/>
      <c r="C89" s="28"/>
      <c r="D89" s="16"/>
      <c r="E89" s="16"/>
      <c r="F89" s="49"/>
      <c r="G89" s="129"/>
      <c r="H89" s="16"/>
      <c r="I89" s="16"/>
      <c r="J89" s="16"/>
      <c r="K89" s="19"/>
      <c r="L89" s="16"/>
    </row>
    <row r="90" spans="1:12" x14ac:dyDescent="0.25">
      <c r="A90" s="16"/>
      <c r="B90" s="28"/>
      <c r="C90" s="28"/>
      <c r="D90" s="16"/>
      <c r="E90" s="16"/>
      <c r="F90" s="49"/>
      <c r="G90" s="129"/>
      <c r="H90" s="16"/>
      <c r="I90" s="16"/>
      <c r="J90" s="16"/>
      <c r="K90" s="19"/>
      <c r="L90" s="16"/>
    </row>
    <row r="91" spans="1:12" x14ac:dyDescent="0.25">
      <c r="A91" s="16"/>
      <c r="B91" s="28"/>
      <c r="C91" s="28"/>
      <c r="D91" s="16"/>
      <c r="E91" s="16"/>
      <c r="F91" s="49"/>
      <c r="G91" s="129"/>
      <c r="H91" s="16"/>
      <c r="I91" s="16"/>
      <c r="J91" s="16"/>
      <c r="K91" s="19"/>
      <c r="L91" s="16"/>
    </row>
    <row r="92" spans="1:12" x14ac:dyDescent="0.25">
      <c r="A92" s="16"/>
      <c r="B92" s="28"/>
      <c r="C92" s="28"/>
      <c r="D92" s="16"/>
      <c r="E92" s="16"/>
      <c r="F92" s="49"/>
      <c r="G92" s="129"/>
      <c r="H92" s="16"/>
      <c r="I92" s="16"/>
      <c r="J92" s="16"/>
      <c r="K92" s="19"/>
      <c r="L92" s="16"/>
    </row>
    <row r="93" spans="1:12" x14ac:dyDescent="0.25">
      <c r="A93" s="16"/>
      <c r="B93" s="28"/>
      <c r="C93" s="28"/>
      <c r="D93" s="16"/>
      <c r="E93" s="16"/>
      <c r="F93" s="49"/>
      <c r="G93" s="129"/>
      <c r="H93" s="16"/>
      <c r="I93" s="16"/>
      <c r="J93" s="16"/>
      <c r="K93" s="19"/>
      <c r="L93" s="16"/>
    </row>
    <row r="94" spans="1:12" x14ac:dyDescent="0.25">
      <c r="A94" s="16"/>
      <c r="B94" s="28"/>
      <c r="C94" s="28"/>
      <c r="D94" s="16"/>
      <c r="E94" s="16"/>
      <c r="F94" s="49"/>
      <c r="G94" s="129"/>
      <c r="H94" s="16"/>
      <c r="I94" s="16"/>
      <c r="J94" s="16"/>
      <c r="K94" s="19"/>
      <c r="L94" s="16"/>
    </row>
    <row r="95" spans="1:12" x14ac:dyDescent="0.25">
      <c r="A95" s="16"/>
      <c r="B95" s="28"/>
      <c r="C95" s="28"/>
      <c r="D95" s="16"/>
      <c r="E95" s="16"/>
      <c r="F95" s="49"/>
      <c r="G95" s="129"/>
      <c r="H95" s="16"/>
      <c r="I95" s="16"/>
      <c r="J95" s="16"/>
      <c r="K95" s="19"/>
      <c r="L95" s="16"/>
    </row>
    <row r="96" spans="1:12" x14ac:dyDescent="0.25">
      <c r="A96" s="16"/>
      <c r="B96" s="28"/>
      <c r="C96" s="28"/>
      <c r="D96" s="16"/>
      <c r="E96" s="16"/>
      <c r="F96" s="49"/>
      <c r="G96" s="129"/>
      <c r="H96" s="16"/>
      <c r="I96" s="16"/>
      <c r="J96" s="16"/>
      <c r="K96" s="19"/>
      <c r="L96" s="16"/>
    </row>
    <row r="97" spans="1:12" x14ac:dyDescent="0.25">
      <c r="A97" s="16"/>
      <c r="B97" s="28"/>
      <c r="C97" s="28"/>
      <c r="D97" s="16"/>
      <c r="E97" s="16"/>
      <c r="F97" s="49"/>
      <c r="G97" s="129"/>
      <c r="H97" s="16"/>
      <c r="I97" s="16"/>
      <c r="J97" s="16"/>
      <c r="K97" s="19"/>
      <c r="L97" s="16"/>
    </row>
    <row r="98" spans="1:12" x14ac:dyDescent="0.25">
      <c r="A98" s="16"/>
      <c r="B98" s="28"/>
      <c r="C98" s="28"/>
      <c r="D98" s="16"/>
      <c r="E98" s="16"/>
      <c r="F98" s="49"/>
      <c r="G98" s="129"/>
      <c r="H98" s="16"/>
      <c r="I98" s="16"/>
      <c r="J98" s="16"/>
      <c r="K98" s="19"/>
      <c r="L98" s="16"/>
    </row>
    <row r="99" spans="1:12" x14ac:dyDescent="0.25">
      <c r="A99" s="16"/>
      <c r="B99" s="28"/>
      <c r="C99" s="28"/>
      <c r="D99" s="16"/>
      <c r="E99" s="16"/>
      <c r="F99" s="49"/>
      <c r="G99" s="129"/>
      <c r="H99" s="16"/>
      <c r="I99" s="16"/>
      <c r="J99" s="16"/>
      <c r="K99" s="19"/>
      <c r="L99" s="16"/>
    </row>
    <row r="100" spans="1:12" x14ac:dyDescent="0.25">
      <c r="A100" s="16"/>
      <c r="B100" s="28"/>
      <c r="C100" s="28"/>
      <c r="D100" s="16"/>
      <c r="E100" s="16"/>
      <c r="F100" s="49"/>
      <c r="G100" s="129"/>
      <c r="H100" s="16"/>
      <c r="I100" s="16"/>
      <c r="J100" s="16"/>
      <c r="K100" s="19"/>
      <c r="L100" s="16"/>
    </row>
    <row r="101" spans="1:12" x14ac:dyDescent="0.25">
      <c r="A101" s="16"/>
      <c r="B101" s="28"/>
      <c r="C101" s="28"/>
      <c r="D101" s="16"/>
      <c r="E101" s="16"/>
      <c r="F101" s="49"/>
      <c r="G101" s="129"/>
      <c r="H101" s="16"/>
      <c r="I101" s="16"/>
      <c r="J101" s="16"/>
      <c r="K101" s="19"/>
      <c r="L101" s="16"/>
    </row>
    <row r="102" spans="1:12" x14ac:dyDescent="0.25">
      <c r="A102" s="16"/>
      <c r="B102" s="28"/>
      <c r="C102" s="28"/>
      <c r="D102" s="16"/>
      <c r="E102" s="16"/>
      <c r="F102" s="49"/>
      <c r="G102" s="129"/>
      <c r="H102" s="16"/>
      <c r="I102" s="16"/>
      <c r="J102" s="16"/>
      <c r="K102" s="19"/>
      <c r="L102" s="16"/>
    </row>
    <row r="103" spans="1:12" x14ac:dyDescent="0.25">
      <c r="A103" s="16"/>
      <c r="B103" s="28"/>
      <c r="C103" s="28"/>
      <c r="D103" s="16"/>
      <c r="E103" s="16"/>
      <c r="F103" s="49"/>
      <c r="G103" s="129"/>
      <c r="H103" s="16"/>
      <c r="I103" s="16"/>
      <c r="J103" s="16"/>
      <c r="K103" s="19"/>
      <c r="L103" s="16"/>
    </row>
    <row r="104" spans="1:12" x14ac:dyDescent="0.25">
      <c r="A104" s="16"/>
      <c r="B104" s="28"/>
      <c r="C104" s="28"/>
      <c r="D104" s="16"/>
      <c r="E104" s="16"/>
      <c r="F104" s="49"/>
      <c r="G104" s="129"/>
      <c r="H104" s="16"/>
      <c r="I104" s="16"/>
      <c r="J104" s="16"/>
      <c r="K104" s="19"/>
      <c r="L104" s="16"/>
    </row>
    <row r="105" spans="1:12" x14ac:dyDescent="0.25">
      <c r="A105" s="16"/>
      <c r="B105" s="28"/>
      <c r="C105" s="28"/>
      <c r="D105" s="16"/>
      <c r="E105" s="16"/>
      <c r="F105" s="49"/>
      <c r="G105" s="129"/>
      <c r="H105" s="16"/>
      <c r="I105" s="16"/>
      <c r="J105" s="16"/>
      <c r="K105" s="19"/>
      <c r="L105" s="16"/>
    </row>
    <row r="106" spans="1:12" x14ac:dyDescent="0.25">
      <c r="A106" s="16"/>
      <c r="B106" s="28"/>
      <c r="C106" s="28"/>
      <c r="D106" s="16"/>
      <c r="E106" s="16"/>
      <c r="F106" s="49"/>
      <c r="G106" s="129"/>
      <c r="H106" s="16"/>
      <c r="I106" s="16"/>
      <c r="J106" s="16"/>
      <c r="K106" s="19"/>
      <c r="L106" s="16"/>
    </row>
    <row r="107" spans="1:12" x14ac:dyDescent="0.25">
      <c r="A107" s="16"/>
      <c r="B107" s="28"/>
      <c r="C107" s="28"/>
      <c r="D107" s="16"/>
      <c r="E107" s="16"/>
      <c r="F107" s="49"/>
      <c r="G107" s="129"/>
      <c r="H107" s="16"/>
      <c r="I107" s="16"/>
      <c r="J107" s="16"/>
      <c r="K107" s="19"/>
      <c r="L107" s="16"/>
    </row>
    <row r="108" spans="1:12" x14ac:dyDescent="0.25">
      <c r="A108" s="16"/>
      <c r="B108" s="28"/>
      <c r="C108" s="28"/>
      <c r="D108" s="16"/>
      <c r="E108" s="16"/>
      <c r="F108" s="49"/>
      <c r="G108" s="129"/>
      <c r="H108" s="16"/>
      <c r="I108" s="16"/>
      <c r="J108" s="16"/>
      <c r="K108" s="19"/>
      <c r="L108" s="16"/>
    </row>
    <row r="109" spans="1:12" x14ac:dyDescent="0.25">
      <c r="A109" s="16"/>
      <c r="B109" s="28"/>
      <c r="C109" s="28"/>
      <c r="D109" s="16"/>
      <c r="E109" s="16"/>
      <c r="F109" s="49"/>
      <c r="G109" s="129"/>
      <c r="H109" s="16"/>
      <c r="I109" s="16"/>
      <c r="J109" s="16"/>
      <c r="K109" s="19"/>
      <c r="L109" s="16"/>
    </row>
    <row r="110" spans="1:12" x14ac:dyDescent="0.25">
      <c r="A110" s="16"/>
      <c r="B110" s="28"/>
      <c r="C110" s="28"/>
      <c r="D110" s="16"/>
      <c r="E110" s="16"/>
      <c r="F110" s="49"/>
      <c r="G110" s="129"/>
      <c r="H110" s="16"/>
      <c r="I110" s="16"/>
      <c r="J110" s="16"/>
      <c r="K110" s="19"/>
      <c r="L110" s="16"/>
    </row>
    <row r="111" spans="1:12" x14ac:dyDescent="0.25">
      <c r="A111" s="16"/>
      <c r="B111" s="28"/>
      <c r="C111" s="28"/>
      <c r="D111" s="16"/>
      <c r="E111" s="16"/>
      <c r="F111" s="49"/>
      <c r="G111" s="129"/>
      <c r="H111" s="16"/>
      <c r="I111" s="16"/>
      <c r="J111" s="16"/>
      <c r="K111" s="19"/>
      <c r="L111" s="16"/>
    </row>
    <row r="112" spans="1:12" x14ac:dyDescent="0.25">
      <c r="A112" s="16"/>
      <c r="B112" s="28"/>
      <c r="C112" s="28"/>
      <c r="D112" s="16"/>
      <c r="E112" s="16"/>
      <c r="F112" s="49"/>
      <c r="G112" s="129"/>
      <c r="H112" s="16"/>
      <c r="I112" s="16"/>
      <c r="J112" s="16"/>
      <c r="K112" s="19"/>
      <c r="L112" s="16"/>
    </row>
    <row r="113" spans="1:12" x14ac:dyDescent="0.25">
      <c r="A113" s="16"/>
      <c r="B113" s="28"/>
      <c r="C113" s="28"/>
      <c r="D113" s="16"/>
      <c r="E113" s="16"/>
      <c r="F113" s="49"/>
      <c r="G113" s="129"/>
      <c r="H113" s="16"/>
      <c r="I113" s="16"/>
      <c r="J113" s="16"/>
      <c r="K113" s="19"/>
      <c r="L113" s="16"/>
    </row>
    <row r="114" spans="1:12" x14ac:dyDescent="0.25">
      <c r="A114" s="16"/>
      <c r="B114" s="28"/>
      <c r="C114" s="28"/>
      <c r="D114" s="16"/>
      <c r="E114" s="16"/>
      <c r="F114" s="49"/>
      <c r="G114" s="129"/>
      <c r="H114" s="16"/>
      <c r="I114" s="16"/>
      <c r="J114" s="16"/>
      <c r="K114" s="19"/>
      <c r="L114" s="16"/>
    </row>
    <row r="115" spans="1:12" x14ac:dyDescent="0.25">
      <c r="A115" s="16"/>
      <c r="B115" s="28"/>
      <c r="C115" s="28"/>
      <c r="D115" s="16"/>
      <c r="E115" s="16"/>
      <c r="F115" s="49"/>
      <c r="G115" s="129"/>
      <c r="H115" s="16"/>
      <c r="I115" s="16"/>
      <c r="J115" s="16"/>
      <c r="K115" s="19"/>
      <c r="L115" s="16"/>
    </row>
    <row r="116" spans="1:12" x14ac:dyDescent="0.25">
      <c r="A116" s="16"/>
      <c r="B116" s="28"/>
      <c r="C116" s="28"/>
      <c r="D116" s="16"/>
      <c r="E116" s="16"/>
      <c r="F116" s="49"/>
      <c r="G116" s="129"/>
      <c r="H116" s="16"/>
      <c r="I116" s="16"/>
      <c r="J116" s="16"/>
      <c r="K116" s="19"/>
      <c r="L116" s="16"/>
    </row>
    <row r="117" spans="1:12" x14ac:dyDescent="0.25">
      <c r="A117" s="16"/>
      <c r="B117" s="28"/>
      <c r="C117" s="28"/>
      <c r="D117" s="16"/>
      <c r="E117" s="16"/>
      <c r="F117" s="49"/>
      <c r="G117" s="129"/>
      <c r="H117" s="16"/>
      <c r="I117" s="16"/>
      <c r="J117" s="16"/>
      <c r="K117" s="19"/>
      <c r="L117" s="16"/>
    </row>
    <row r="118" spans="1:12" x14ac:dyDescent="0.25">
      <c r="A118" s="16"/>
      <c r="B118" s="28"/>
      <c r="C118" s="28"/>
      <c r="D118" s="16"/>
      <c r="E118" s="16"/>
      <c r="F118" s="49"/>
      <c r="G118" s="129"/>
      <c r="H118" s="16"/>
      <c r="I118" s="16"/>
      <c r="J118" s="16"/>
      <c r="K118" s="19"/>
      <c r="L118" s="16"/>
    </row>
    <row r="119" spans="1:12" x14ac:dyDescent="0.25">
      <c r="A119" s="16"/>
      <c r="B119" s="28"/>
      <c r="C119" s="28"/>
      <c r="D119" s="16"/>
      <c r="E119" s="16"/>
      <c r="F119" s="49"/>
      <c r="G119" s="129"/>
      <c r="H119" s="16"/>
      <c r="I119" s="16"/>
      <c r="J119" s="16"/>
      <c r="K119" s="19"/>
      <c r="L119" s="16"/>
    </row>
    <row r="120" spans="1:12" x14ac:dyDescent="0.25">
      <c r="A120" s="16"/>
      <c r="B120" s="28"/>
      <c r="C120" s="28"/>
      <c r="D120" s="16"/>
      <c r="E120" s="16"/>
      <c r="F120" s="49"/>
      <c r="G120" s="129"/>
      <c r="H120" s="16"/>
      <c r="I120" s="16"/>
      <c r="J120" s="16"/>
      <c r="K120" s="19"/>
      <c r="L120" s="16"/>
    </row>
    <row r="121" spans="1:12" x14ac:dyDescent="0.25">
      <c r="A121" s="16"/>
      <c r="B121" s="28"/>
      <c r="C121" s="28"/>
      <c r="D121" s="16"/>
      <c r="E121" s="16"/>
      <c r="F121" s="49"/>
      <c r="G121" s="129"/>
      <c r="H121" s="16"/>
      <c r="I121" s="16"/>
      <c r="J121" s="16"/>
      <c r="K121" s="19"/>
      <c r="L121" s="16"/>
    </row>
    <row r="122" spans="1:12" x14ac:dyDescent="0.25">
      <c r="A122" s="16"/>
      <c r="B122" s="28"/>
      <c r="C122" s="28"/>
      <c r="D122" s="16"/>
      <c r="E122" s="16"/>
      <c r="F122" s="49"/>
      <c r="G122" s="129"/>
      <c r="H122" s="16"/>
      <c r="I122" s="16"/>
      <c r="J122" s="16"/>
      <c r="K122" s="19"/>
      <c r="L122" s="16"/>
    </row>
    <row r="123" spans="1:12" x14ac:dyDescent="0.25">
      <c r="A123" s="16"/>
      <c r="B123" s="28"/>
      <c r="C123" s="28"/>
      <c r="D123" s="16"/>
      <c r="E123" s="16"/>
      <c r="F123" s="49"/>
      <c r="G123" s="129"/>
      <c r="H123" s="16"/>
      <c r="I123" s="16"/>
      <c r="J123" s="16"/>
      <c r="K123" s="19"/>
      <c r="L123" s="16"/>
    </row>
    <row r="124" spans="1:12" x14ac:dyDescent="0.25">
      <c r="A124" s="16"/>
      <c r="B124" s="28"/>
      <c r="C124" s="28"/>
      <c r="D124" s="16"/>
      <c r="E124" s="16"/>
      <c r="F124" s="49"/>
      <c r="G124" s="129"/>
      <c r="H124" s="16"/>
      <c r="I124" s="16"/>
      <c r="J124" s="16"/>
      <c r="K124" s="19"/>
      <c r="L124" s="16"/>
    </row>
    <row r="125" spans="1:12" x14ac:dyDescent="0.25">
      <c r="A125" s="16"/>
      <c r="B125" s="28"/>
      <c r="C125" s="28"/>
      <c r="D125" s="16"/>
      <c r="E125" s="16"/>
      <c r="F125" s="49"/>
      <c r="G125" s="129"/>
      <c r="H125" s="16"/>
      <c r="I125" s="16"/>
      <c r="J125" s="16"/>
      <c r="K125" s="19"/>
      <c r="L125" s="16"/>
    </row>
    <row r="126" spans="1:12" x14ac:dyDescent="0.25">
      <c r="A126" s="16"/>
      <c r="B126" s="28"/>
      <c r="C126" s="28"/>
      <c r="D126" s="16"/>
      <c r="E126" s="16"/>
      <c r="F126" s="49"/>
      <c r="G126" s="129"/>
      <c r="H126" s="16"/>
      <c r="I126" s="16"/>
      <c r="J126" s="16"/>
      <c r="K126" s="19"/>
      <c r="L126" s="16"/>
    </row>
    <row r="127" spans="1:12" x14ac:dyDescent="0.25">
      <c r="A127" s="16"/>
      <c r="B127" s="28"/>
      <c r="C127" s="28"/>
      <c r="D127" s="16"/>
      <c r="E127" s="16"/>
      <c r="F127" s="49"/>
      <c r="G127" s="129"/>
      <c r="H127" s="16"/>
      <c r="I127" s="16"/>
      <c r="J127" s="16"/>
      <c r="K127" s="19"/>
      <c r="L127" s="16"/>
    </row>
    <row r="128" spans="1:12" x14ac:dyDescent="0.25">
      <c r="A128" s="16"/>
      <c r="B128" s="28"/>
      <c r="C128" s="28"/>
      <c r="D128" s="16"/>
      <c r="E128" s="16"/>
      <c r="F128" s="49"/>
      <c r="G128" s="129"/>
      <c r="H128" s="16"/>
      <c r="I128" s="16"/>
      <c r="J128" s="16"/>
      <c r="K128" s="19"/>
      <c r="L128" s="16"/>
    </row>
    <row r="129" spans="1:12" x14ac:dyDescent="0.25">
      <c r="A129" s="16"/>
      <c r="B129" s="28"/>
      <c r="C129" s="28"/>
      <c r="D129" s="16"/>
      <c r="E129" s="16"/>
      <c r="F129" s="49"/>
      <c r="G129" s="129"/>
      <c r="H129" s="16"/>
      <c r="I129" s="16"/>
      <c r="J129" s="16"/>
      <c r="K129" s="19"/>
      <c r="L129" s="16"/>
    </row>
    <row r="130" spans="1:12" x14ac:dyDescent="0.25">
      <c r="A130" s="16"/>
      <c r="B130" s="28"/>
      <c r="C130" s="28"/>
      <c r="D130" s="16"/>
      <c r="E130" s="16"/>
      <c r="F130" s="49"/>
      <c r="G130" s="129"/>
      <c r="H130" s="16"/>
      <c r="I130" s="16"/>
      <c r="J130" s="16"/>
      <c r="K130" s="19"/>
      <c r="L130" s="16"/>
    </row>
    <row r="131" spans="1:12" x14ac:dyDescent="0.25">
      <c r="A131" s="16"/>
      <c r="B131" s="28"/>
      <c r="C131" s="28"/>
      <c r="D131" s="16"/>
      <c r="E131" s="16"/>
      <c r="F131" s="49"/>
      <c r="G131" s="129"/>
      <c r="H131" s="16"/>
      <c r="I131" s="16"/>
      <c r="J131" s="16"/>
      <c r="K131" s="19"/>
      <c r="L131" s="16"/>
    </row>
    <row r="132" spans="1:12" x14ac:dyDescent="0.25">
      <c r="A132" s="16"/>
      <c r="B132" s="28"/>
      <c r="C132" s="28"/>
      <c r="D132" s="16"/>
      <c r="E132" s="16"/>
      <c r="F132" s="49"/>
      <c r="G132" s="129"/>
      <c r="H132" s="16"/>
      <c r="I132" s="16"/>
      <c r="J132" s="16"/>
      <c r="K132" s="19"/>
      <c r="L132" s="16"/>
    </row>
    <row r="133" spans="1:12" x14ac:dyDescent="0.25">
      <c r="A133" s="16"/>
      <c r="B133" s="28"/>
      <c r="C133" s="28"/>
      <c r="D133" s="16"/>
      <c r="E133" s="16"/>
      <c r="F133" s="49"/>
      <c r="G133" s="129"/>
      <c r="H133" s="16"/>
      <c r="I133" s="16"/>
      <c r="J133" s="16"/>
      <c r="K133" s="19"/>
      <c r="L133" s="16"/>
    </row>
    <row r="134" spans="1:12" x14ac:dyDescent="0.25">
      <c r="A134" s="16"/>
      <c r="B134" s="28"/>
      <c r="C134" s="28"/>
      <c r="D134" s="16"/>
      <c r="E134" s="16"/>
      <c r="F134" s="49"/>
      <c r="G134" s="129"/>
      <c r="H134" s="16"/>
      <c r="I134" s="16"/>
      <c r="J134" s="16"/>
      <c r="K134" s="19"/>
      <c r="L134" s="16"/>
    </row>
    <row r="135" spans="1:12" x14ac:dyDescent="0.25">
      <c r="A135" s="16"/>
      <c r="B135" s="28"/>
      <c r="C135" s="28"/>
      <c r="D135" s="16"/>
      <c r="E135" s="16"/>
      <c r="F135" s="49"/>
      <c r="G135" s="129"/>
      <c r="H135" s="16"/>
      <c r="I135" s="16"/>
      <c r="J135" s="16"/>
      <c r="K135" s="19"/>
      <c r="L135" s="16"/>
    </row>
    <row r="136" spans="1:12" x14ac:dyDescent="0.25">
      <c r="A136" s="16"/>
      <c r="B136" s="28"/>
      <c r="C136" s="28"/>
      <c r="D136" s="16"/>
      <c r="E136" s="16"/>
      <c r="F136" s="49"/>
      <c r="G136" s="129"/>
      <c r="H136" s="16"/>
      <c r="I136" s="16"/>
      <c r="J136" s="16"/>
      <c r="K136" s="19"/>
      <c r="L136" s="16"/>
    </row>
    <row r="137" spans="1:12" x14ac:dyDescent="0.25">
      <c r="A137" s="16"/>
      <c r="B137" s="28"/>
      <c r="C137" s="28"/>
      <c r="D137" s="16"/>
      <c r="E137" s="16"/>
      <c r="F137" s="49"/>
      <c r="G137" s="129"/>
      <c r="H137" s="16"/>
      <c r="I137" s="16"/>
      <c r="J137" s="16"/>
      <c r="K137" s="19"/>
      <c r="L137" s="16"/>
    </row>
    <row r="138" spans="1:12" x14ac:dyDescent="0.25">
      <c r="A138" s="16"/>
      <c r="B138" s="28"/>
      <c r="C138" s="28"/>
      <c r="D138" s="16"/>
      <c r="E138" s="16"/>
      <c r="F138" s="49"/>
      <c r="G138" s="129"/>
      <c r="H138" s="16"/>
      <c r="I138" s="16"/>
      <c r="J138" s="16"/>
      <c r="K138" s="19"/>
      <c r="L138" s="16"/>
    </row>
    <row r="139" spans="1:12" x14ac:dyDescent="0.25">
      <c r="A139" s="16"/>
      <c r="B139" s="28"/>
      <c r="C139" s="28"/>
      <c r="D139" s="16"/>
      <c r="E139" s="16"/>
      <c r="F139" s="49"/>
      <c r="G139" s="129"/>
      <c r="H139" s="16"/>
      <c r="I139" s="16"/>
      <c r="J139" s="16"/>
      <c r="K139" s="19"/>
      <c r="L139" s="16"/>
    </row>
    <row r="140" spans="1:12" x14ac:dyDescent="0.25">
      <c r="A140" s="16"/>
      <c r="B140" s="28"/>
      <c r="C140" s="28"/>
      <c r="D140" s="16"/>
      <c r="E140" s="16"/>
      <c r="F140" s="49"/>
      <c r="G140" s="129"/>
      <c r="H140" s="16"/>
      <c r="I140" s="16"/>
      <c r="J140" s="16"/>
      <c r="K140" s="19"/>
      <c r="L140" s="16"/>
    </row>
    <row r="141" spans="1:12" x14ac:dyDescent="0.25">
      <c r="A141" s="16"/>
      <c r="B141" s="28"/>
      <c r="C141" s="28"/>
      <c r="D141" s="16"/>
      <c r="E141" s="16"/>
      <c r="F141" s="49"/>
      <c r="G141" s="129"/>
      <c r="H141" s="16"/>
      <c r="I141" s="16"/>
      <c r="J141" s="16"/>
      <c r="K141" s="19"/>
      <c r="L141" s="16"/>
    </row>
    <row r="142" spans="1:12" x14ac:dyDescent="0.25">
      <c r="A142" s="16"/>
      <c r="B142" s="28"/>
      <c r="C142" s="28"/>
      <c r="D142" s="16"/>
      <c r="E142" s="16"/>
      <c r="F142" s="49"/>
      <c r="G142" s="129"/>
      <c r="H142" s="16"/>
      <c r="I142" s="16"/>
      <c r="J142" s="16"/>
      <c r="K142" s="19"/>
      <c r="L142" s="16"/>
    </row>
    <row r="143" spans="1:12" x14ac:dyDescent="0.25">
      <c r="A143" s="16"/>
      <c r="B143" s="28"/>
      <c r="C143" s="28"/>
      <c r="D143" s="16"/>
      <c r="E143" s="16"/>
      <c r="F143" s="49"/>
      <c r="G143" s="129"/>
      <c r="H143" s="16"/>
      <c r="I143" s="16"/>
      <c r="J143" s="16"/>
      <c r="K143" s="19"/>
      <c r="L143" s="16"/>
    </row>
    <row r="144" spans="1:12" x14ac:dyDescent="0.25">
      <c r="A144" s="16"/>
      <c r="B144" s="28"/>
      <c r="C144" s="28"/>
      <c r="D144" s="16"/>
      <c r="E144" s="16"/>
      <c r="F144" s="49"/>
      <c r="G144" s="129"/>
      <c r="H144" s="16"/>
      <c r="I144" s="16"/>
      <c r="J144" s="16"/>
      <c r="K144" s="19"/>
      <c r="L144" s="16"/>
    </row>
    <row r="145" spans="1:12" x14ac:dyDescent="0.25">
      <c r="A145" s="16"/>
      <c r="B145" s="28"/>
      <c r="C145" s="28"/>
      <c r="D145" s="16"/>
      <c r="E145" s="16"/>
      <c r="F145" s="49"/>
      <c r="G145" s="129"/>
      <c r="H145" s="16"/>
      <c r="I145" s="16"/>
      <c r="J145" s="16"/>
      <c r="K145" s="19"/>
      <c r="L145" s="16"/>
    </row>
    <row r="146" spans="1:12" x14ac:dyDescent="0.25">
      <c r="A146" s="16"/>
      <c r="B146" s="28"/>
      <c r="C146" s="28"/>
      <c r="D146" s="16"/>
      <c r="E146" s="16"/>
      <c r="F146" s="49"/>
      <c r="G146" s="129"/>
      <c r="H146" s="16"/>
      <c r="I146" s="16"/>
      <c r="J146" s="16"/>
      <c r="K146" s="19"/>
      <c r="L146" s="16"/>
    </row>
    <row r="147" spans="1:12" x14ac:dyDescent="0.25">
      <c r="A147" s="16"/>
      <c r="B147" s="28"/>
      <c r="C147" s="28"/>
      <c r="D147" s="16"/>
      <c r="E147" s="16"/>
      <c r="F147" s="49"/>
      <c r="G147" s="129"/>
      <c r="H147" s="16"/>
      <c r="I147" s="16"/>
      <c r="J147" s="16"/>
      <c r="K147" s="19"/>
      <c r="L147" s="16"/>
    </row>
    <row r="148" spans="1:12" x14ac:dyDescent="0.25">
      <c r="A148" s="16"/>
      <c r="B148" s="28"/>
      <c r="C148" s="28"/>
      <c r="D148" s="16"/>
      <c r="E148" s="16"/>
      <c r="F148" s="49"/>
      <c r="G148" s="129"/>
      <c r="H148" s="16"/>
      <c r="I148" s="16"/>
      <c r="J148" s="16"/>
      <c r="K148" s="19"/>
      <c r="L148" s="16"/>
    </row>
    <row r="149" spans="1:12" x14ac:dyDescent="0.25">
      <c r="A149" s="16"/>
      <c r="B149" s="28"/>
      <c r="C149" s="28"/>
      <c r="D149" s="16"/>
      <c r="E149" s="16"/>
      <c r="F149" s="49"/>
      <c r="G149" s="129"/>
      <c r="H149" s="16"/>
      <c r="I149" s="16"/>
      <c r="J149" s="16"/>
      <c r="K149" s="19"/>
      <c r="L149" s="16"/>
    </row>
    <row r="150" spans="1:12" x14ac:dyDescent="0.25">
      <c r="A150" s="16"/>
      <c r="B150" s="28"/>
      <c r="C150" s="28"/>
      <c r="D150" s="16"/>
      <c r="E150" s="16"/>
      <c r="F150" s="49"/>
      <c r="G150" s="129"/>
      <c r="H150" s="16"/>
      <c r="I150" s="16"/>
      <c r="J150" s="16"/>
      <c r="K150" s="19"/>
      <c r="L150" s="16"/>
    </row>
    <row r="151" spans="1:12" x14ac:dyDescent="0.25">
      <c r="A151" s="16"/>
      <c r="B151" s="28"/>
      <c r="C151" s="28"/>
      <c r="D151" s="16"/>
      <c r="E151" s="16"/>
      <c r="F151" s="49"/>
      <c r="G151" s="129"/>
      <c r="H151" s="16"/>
      <c r="I151" s="16"/>
      <c r="J151" s="16"/>
      <c r="K151" s="19"/>
      <c r="L151" s="16"/>
    </row>
    <row r="152" spans="1:12" x14ac:dyDescent="0.25">
      <c r="A152" s="16"/>
      <c r="B152" s="28"/>
      <c r="C152" s="28"/>
      <c r="D152" s="16"/>
      <c r="E152" s="16"/>
      <c r="F152" s="49"/>
      <c r="G152" s="129"/>
      <c r="H152" s="16"/>
      <c r="I152" s="16"/>
      <c r="J152" s="16"/>
      <c r="K152" s="19"/>
      <c r="L152" s="16"/>
    </row>
    <row r="153" spans="1:12" x14ac:dyDescent="0.25">
      <c r="A153" s="16"/>
      <c r="B153" s="28"/>
      <c r="C153" s="28"/>
      <c r="D153" s="16"/>
      <c r="E153" s="16"/>
      <c r="F153" s="49"/>
      <c r="G153" s="129"/>
      <c r="H153" s="16"/>
      <c r="I153" s="16"/>
      <c r="J153" s="16"/>
      <c r="K153" s="19"/>
      <c r="L153" s="16"/>
    </row>
    <row r="154" spans="1:12" x14ac:dyDescent="0.25">
      <c r="A154" s="16"/>
      <c r="B154" s="28"/>
      <c r="C154" s="28"/>
      <c r="D154" s="16"/>
      <c r="E154" s="16"/>
      <c r="F154" s="49"/>
      <c r="G154" s="129"/>
      <c r="H154" s="16"/>
      <c r="I154" s="16"/>
      <c r="J154" s="16"/>
      <c r="K154" s="19"/>
      <c r="L154" s="16"/>
    </row>
    <row r="155" spans="1:12" x14ac:dyDescent="0.25">
      <c r="A155" s="16"/>
      <c r="B155" s="28"/>
      <c r="C155" s="28"/>
      <c r="D155" s="16"/>
      <c r="E155" s="16"/>
      <c r="F155" s="49"/>
      <c r="G155" s="129"/>
      <c r="H155" s="16"/>
      <c r="I155" s="16"/>
      <c r="J155" s="16"/>
      <c r="K155" s="19"/>
      <c r="L155" s="16"/>
    </row>
    <row r="156" spans="1:12" x14ac:dyDescent="0.25">
      <c r="A156" s="16"/>
      <c r="B156" s="28"/>
      <c r="C156" s="28"/>
      <c r="D156" s="16"/>
      <c r="E156" s="16"/>
      <c r="F156" s="49"/>
      <c r="G156" s="129"/>
      <c r="H156" s="16"/>
      <c r="I156" s="16"/>
      <c r="J156" s="16"/>
      <c r="K156" s="19"/>
      <c r="L156" s="16"/>
    </row>
    <row r="157" spans="1:12" x14ac:dyDescent="0.25">
      <c r="A157" s="16"/>
      <c r="B157" s="28"/>
      <c r="C157" s="28"/>
      <c r="D157" s="16"/>
      <c r="E157" s="16"/>
      <c r="F157" s="49"/>
      <c r="G157" s="129"/>
      <c r="H157" s="16"/>
      <c r="I157" s="16"/>
      <c r="J157" s="16"/>
      <c r="K157" s="19"/>
      <c r="L157" s="16"/>
    </row>
    <row r="158" spans="1:12" x14ac:dyDescent="0.25">
      <c r="A158" s="16"/>
      <c r="B158" s="28"/>
      <c r="C158" s="28"/>
      <c r="D158" s="16"/>
      <c r="E158" s="16"/>
      <c r="F158" s="49"/>
      <c r="G158" s="129"/>
      <c r="H158" s="16"/>
      <c r="I158" s="16"/>
      <c r="J158" s="16"/>
      <c r="K158" s="19"/>
      <c r="L158" s="16"/>
    </row>
    <row r="159" spans="1:12" x14ac:dyDescent="0.25">
      <c r="A159" s="16"/>
      <c r="B159" s="28"/>
      <c r="C159" s="28"/>
      <c r="D159" s="16"/>
      <c r="E159" s="16"/>
      <c r="F159" s="49"/>
      <c r="G159" s="129"/>
      <c r="H159" s="16"/>
      <c r="I159" s="16"/>
      <c r="J159" s="16"/>
      <c r="K159" s="19"/>
      <c r="L159" s="16"/>
    </row>
    <row r="160" spans="1:12" x14ac:dyDescent="0.25">
      <c r="A160" s="16"/>
      <c r="B160" s="28"/>
      <c r="C160" s="28"/>
      <c r="D160" s="16"/>
      <c r="E160" s="16"/>
      <c r="F160" s="49"/>
      <c r="G160" s="129"/>
      <c r="H160" s="16"/>
      <c r="I160" s="16"/>
      <c r="J160" s="16"/>
      <c r="K160" s="19"/>
      <c r="L160" s="16"/>
    </row>
    <row r="161" spans="1:12" x14ac:dyDescent="0.25">
      <c r="A161" s="16"/>
      <c r="B161" s="28"/>
      <c r="C161" s="28"/>
      <c r="D161" s="16"/>
      <c r="E161" s="16"/>
      <c r="F161" s="49"/>
      <c r="G161" s="129"/>
      <c r="H161" s="16"/>
      <c r="I161" s="16"/>
      <c r="J161" s="16"/>
      <c r="K161" s="19"/>
      <c r="L161" s="16"/>
    </row>
    <row r="162" spans="1:12" x14ac:dyDescent="0.25">
      <c r="A162" s="16"/>
      <c r="B162" s="28"/>
      <c r="C162" s="28"/>
      <c r="D162" s="16"/>
      <c r="E162" s="16"/>
      <c r="F162" s="49"/>
      <c r="G162" s="129"/>
      <c r="H162" s="16"/>
      <c r="I162" s="16"/>
      <c r="J162" s="16"/>
      <c r="K162" s="19"/>
      <c r="L162" s="16"/>
    </row>
    <row r="163" spans="1:12" x14ac:dyDescent="0.25">
      <c r="A163" s="16"/>
      <c r="B163" s="28"/>
      <c r="C163" s="28"/>
      <c r="D163" s="16"/>
      <c r="E163" s="16"/>
      <c r="F163" s="49"/>
      <c r="G163" s="129"/>
      <c r="H163" s="16"/>
      <c r="I163" s="16"/>
      <c r="J163" s="16"/>
      <c r="K163" s="19"/>
      <c r="L163" s="16"/>
    </row>
    <row r="164" spans="1:12" x14ac:dyDescent="0.25">
      <c r="A164" s="16"/>
      <c r="B164" s="28"/>
      <c r="C164" s="28"/>
      <c r="D164" s="16"/>
      <c r="E164" s="16"/>
      <c r="F164" s="49"/>
      <c r="G164" s="129"/>
      <c r="H164" s="16"/>
      <c r="I164" s="16"/>
      <c r="J164" s="16"/>
      <c r="K164" s="19"/>
      <c r="L164" s="16"/>
    </row>
    <row r="165" spans="1:12" x14ac:dyDescent="0.25">
      <c r="A165" s="16"/>
      <c r="B165" s="28"/>
      <c r="C165" s="28"/>
      <c r="D165" s="16"/>
      <c r="E165" s="16"/>
      <c r="F165" s="49"/>
      <c r="G165" s="129"/>
      <c r="H165" s="16"/>
      <c r="I165" s="16"/>
      <c r="J165" s="16"/>
      <c r="K165" s="19"/>
      <c r="L165" s="16"/>
    </row>
    <row r="166" spans="1:12" x14ac:dyDescent="0.25">
      <c r="A166" s="16"/>
      <c r="B166" s="28"/>
      <c r="C166" s="28"/>
      <c r="D166" s="16"/>
      <c r="E166" s="16"/>
      <c r="F166" s="49"/>
      <c r="G166" s="129"/>
      <c r="H166" s="16"/>
      <c r="I166" s="16"/>
      <c r="J166" s="16"/>
      <c r="K166" s="19"/>
      <c r="L166" s="16"/>
    </row>
    <row r="167" spans="1:12" x14ac:dyDescent="0.25">
      <c r="A167" s="16"/>
      <c r="B167" s="28"/>
      <c r="C167" s="28"/>
      <c r="D167" s="16"/>
      <c r="E167" s="16"/>
      <c r="F167" s="49"/>
      <c r="G167" s="129"/>
      <c r="H167" s="16"/>
      <c r="I167" s="16"/>
      <c r="J167" s="16"/>
      <c r="K167" s="19"/>
      <c r="L167" s="16"/>
    </row>
    <row r="168" spans="1:12" x14ac:dyDescent="0.25">
      <c r="A168" s="16"/>
      <c r="B168" s="28"/>
      <c r="C168" s="28"/>
      <c r="D168" s="16"/>
      <c r="E168" s="16"/>
      <c r="F168" s="49"/>
      <c r="G168" s="129"/>
      <c r="H168" s="16"/>
      <c r="I168" s="16"/>
      <c r="J168" s="16"/>
      <c r="K168" s="19"/>
      <c r="L168" s="16"/>
    </row>
    <row r="169" spans="1:12" x14ac:dyDescent="0.25">
      <c r="A169" s="16"/>
      <c r="B169" s="28"/>
      <c r="C169" s="28"/>
      <c r="D169" s="16"/>
      <c r="E169" s="16"/>
      <c r="F169" s="49"/>
      <c r="G169" s="129"/>
      <c r="H169" s="16"/>
      <c r="I169" s="16"/>
      <c r="J169" s="16"/>
      <c r="K169" s="19"/>
      <c r="L169" s="16"/>
    </row>
    <row r="170" spans="1:12" x14ac:dyDescent="0.25">
      <c r="A170" s="16"/>
      <c r="B170" s="28"/>
      <c r="C170" s="28"/>
      <c r="D170" s="16"/>
      <c r="E170" s="16"/>
      <c r="F170" s="49"/>
      <c r="G170" s="129"/>
      <c r="H170" s="16"/>
      <c r="I170" s="16"/>
      <c r="J170" s="16"/>
      <c r="K170" s="19"/>
      <c r="L170" s="16"/>
    </row>
    <row r="171" spans="1:12" x14ac:dyDescent="0.25">
      <c r="A171" s="16"/>
      <c r="B171" s="28"/>
      <c r="C171" s="28"/>
      <c r="D171" s="16"/>
      <c r="E171" s="16"/>
      <c r="F171" s="49"/>
      <c r="G171" s="129"/>
      <c r="H171" s="16"/>
      <c r="I171" s="16"/>
      <c r="J171" s="16"/>
      <c r="K171" s="19"/>
      <c r="L171" s="16"/>
    </row>
    <row r="172" spans="1:12" x14ac:dyDescent="0.25">
      <c r="A172" s="16"/>
      <c r="B172" s="28"/>
      <c r="C172" s="28"/>
      <c r="D172" s="16"/>
      <c r="E172" s="16"/>
      <c r="F172" s="49"/>
      <c r="G172" s="129"/>
      <c r="H172" s="16"/>
      <c r="I172" s="16"/>
      <c r="J172" s="16"/>
      <c r="K172" s="19"/>
      <c r="L172" s="16"/>
    </row>
    <row r="173" spans="1:12" x14ac:dyDescent="0.25">
      <c r="A173" s="16"/>
      <c r="B173" s="28"/>
      <c r="C173" s="28"/>
      <c r="D173" s="16"/>
      <c r="E173" s="16"/>
      <c r="F173" s="49"/>
      <c r="G173" s="129"/>
      <c r="H173" s="16"/>
      <c r="I173" s="16"/>
      <c r="J173" s="16"/>
      <c r="K173" s="19"/>
      <c r="L173" s="16"/>
    </row>
    <row r="174" spans="1:12" x14ac:dyDescent="0.25">
      <c r="A174" s="16"/>
      <c r="B174" s="28"/>
      <c r="C174" s="28"/>
      <c r="D174" s="16"/>
      <c r="E174" s="16"/>
      <c r="F174" s="49"/>
      <c r="G174" s="129"/>
      <c r="H174" s="16"/>
      <c r="I174" s="16"/>
      <c r="J174" s="16"/>
      <c r="K174" s="19"/>
      <c r="L174" s="16"/>
    </row>
    <row r="175" spans="1:12" x14ac:dyDescent="0.25">
      <c r="A175" s="16"/>
      <c r="B175" s="28"/>
      <c r="C175" s="28"/>
      <c r="D175" s="16"/>
      <c r="E175" s="16"/>
      <c r="F175" s="49"/>
      <c r="G175" s="129"/>
      <c r="H175" s="16"/>
      <c r="I175" s="16"/>
      <c r="J175" s="16"/>
      <c r="K175" s="19"/>
      <c r="L175" s="16"/>
    </row>
    <row r="176" spans="1:12" x14ac:dyDescent="0.25">
      <c r="A176" s="16"/>
      <c r="B176" s="28"/>
      <c r="C176" s="28"/>
      <c r="D176" s="16"/>
      <c r="E176" s="16"/>
      <c r="F176" s="49"/>
      <c r="G176" s="129"/>
      <c r="H176" s="16"/>
      <c r="I176" s="16"/>
      <c r="J176" s="16"/>
      <c r="K176" s="19"/>
      <c r="L176" s="16"/>
    </row>
    <row r="177" spans="1:12" x14ac:dyDescent="0.25">
      <c r="A177" s="16"/>
      <c r="B177" s="28"/>
      <c r="C177" s="28"/>
      <c r="D177" s="16"/>
      <c r="E177" s="16"/>
      <c r="F177" s="49"/>
      <c r="G177" s="129"/>
      <c r="H177" s="16"/>
      <c r="I177" s="16"/>
      <c r="J177" s="16"/>
      <c r="K177" s="19"/>
      <c r="L177" s="16"/>
    </row>
    <row r="178" spans="1:12" x14ac:dyDescent="0.25">
      <c r="A178" s="16"/>
      <c r="B178" s="28"/>
      <c r="C178" s="28"/>
      <c r="D178" s="16"/>
      <c r="E178" s="16"/>
      <c r="F178" s="49"/>
      <c r="G178" s="129"/>
      <c r="H178" s="16"/>
      <c r="I178" s="16"/>
      <c r="J178" s="16"/>
      <c r="K178" s="19"/>
      <c r="L178" s="16"/>
    </row>
    <row r="179" spans="1:12" x14ac:dyDescent="0.25">
      <c r="A179" s="16"/>
      <c r="B179" s="28"/>
      <c r="C179" s="28"/>
      <c r="D179" s="16"/>
      <c r="E179" s="16"/>
      <c r="F179" s="49"/>
      <c r="G179" s="129"/>
      <c r="H179" s="16"/>
      <c r="I179" s="16"/>
      <c r="J179" s="16"/>
      <c r="K179" s="19"/>
      <c r="L179" s="16"/>
    </row>
    <row r="180" spans="1:12" x14ac:dyDescent="0.25">
      <c r="A180" s="16"/>
      <c r="B180" s="28"/>
      <c r="C180" s="28"/>
      <c r="D180" s="16"/>
      <c r="E180" s="16"/>
      <c r="F180" s="49"/>
      <c r="G180" s="129"/>
      <c r="H180" s="16"/>
      <c r="I180" s="16"/>
      <c r="J180" s="16"/>
      <c r="K180" s="19"/>
      <c r="L180" s="16"/>
    </row>
    <row r="181" spans="1:12" x14ac:dyDescent="0.25">
      <c r="A181" s="16"/>
      <c r="B181" s="28"/>
      <c r="C181" s="28"/>
      <c r="D181" s="16"/>
      <c r="E181" s="16"/>
      <c r="F181" s="49"/>
      <c r="G181" s="129"/>
      <c r="H181" s="16"/>
      <c r="I181" s="16"/>
      <c r="J181" s="16"/>
      <c r="K181" s="19"/>
      <c r="L181" s="16"/>
    </row>
    <row r="182" spans="1:12" x14ac:dyDescent="0.25">
      <c r="A182" s="16"/>
      <c r="B182" s="28"/>
      <c r="C182" s="28"/>
      <c r="D182" s="16"/>
      <c r="E182" s="16"/>
      <c r="F182" s="49"/>
      <c r="G182" s="129"/>
      <c r="H182" s="16"/>
      <c r="I182" s="16"/>
      <c r="J182" s="16"/>
      <c r="K182" s="19"/>
      <c r="L182" s="16"/>
    </row>
    <row r="183" spans="1:12" x14ac:dyDescent="0.25">
      <c r="A183" s="16"/>
      <c r="B183" s="28"/>
      <c r="C183" s="28"/>
      <c r="D183" s="16"/>
      <c r="E183" s="16"/>
      <c r="F183" s="49"/>
      <c r="G183" s="129"/>
      <c r="H183" s="16"/>
      <c r="I183" s="16"/>
      <c r="J183" s="16"/>
      <c r="K183" s="19"/>
      <c r="L183" s="16"/>
    </row>
    <row r="184" spans="1:12" x14ac:dyDescent="0.25">
      <c r="A184" s="16"/>
      <c r="B184" s="28"/>
      <c r="C184" s="28"/>
      <c r="D184" s="16"/>
      <c r="E184" s="16"/>
      <c r="F184" s="49"/>
      <c r="G184" s="129"/>
      <c r="H184" s="16"/>
      <c r="I184" s="16"/>
      <c r="J184" s="16"/>
      <c r="K184" s="19"/>
      <c r="L184" s="16"/>
    </row>
    <row r="185" spans="1:12" x14ac:dyDescent="0.25">
      <c r="A185" s="16"/>
      <c r="B185" s="28"/>
      <c r="C185" s="28"/>
      <c r="D185" s="16"/>
      <c r="E185" s="16"/>
      <c r="F185" s="49"/>
      <c r="G185" s="129"/>
      <c r="H185" s="16"/>
      <c r="I185" s="16"/>
      <c r="J185" s="16"/>
      <c r="K185" s="19"/>
      <c r="L185" s="16"/>
    </row>
    <row r="186" spans="1:12" x14ac:dyDescent="0.25">
      <c r="A186" s="16"/>
      <c r="B186" s="28"/>
      <c r="C186" s="28"/>
      <c r="D186" s="16"/>
      <c r="E186" s="16"/>
      <c r="F186" s="49"/>
      <c r="G186" s="129"/>
      <c r="H186" s="16"/>
      <c r="I186" s="16"/>
      <c r="J186" s="16"/>
      <c r="K186" s="19"/>
      <c r="L186" s="16"/>
    </row>
    <row r="187" spans="1:12" x14ac:dyDescent="0.25">
      <c r="A187" s="16"/>
      <c r="B187" s="28"/>
      <c r="C187" s="28"/>
      <c r="D187" s="16"/>
      <c r="E187" s="16"/>
      <c r="F187" s="49"/>
      <c r="G187" s="129"/>
      <c r="H187" s="16"/>
      <c r="I187" s="16"/>
      <c r="J187" s="16"/>
      <c r="K187" s="19"/>
      <c r="L187" s="16"/>
    </row>
    <row r="188" spans="1:12" x14ac:dyDescent="0.25">
      <c r="A188" s="16"/>
      <c r="B188" s="28"/>
      <c r="C188" s="28"/>
      <c r="D188" s="16"/>
      <c r="E188" s="16"/>
      <c r="F188" s="49"/>
      <c r="G188" s="129"/>
      <c r="H188" s="16"/>
      <c r="I188" s="16"/>
      <c r="J188" s="16"/>
      <c r="K188" s="19"/>
      <c r="L188" s="16"/>
    </row>
    <row r="189" spans="1:12" x14ac:dyDescent="0.25">
      <c r="A189" s="16"/>
      <c r="B189" s="28"/>
      <c r="C189" s="28"/>
      <c r="D189" s="16"/>
      <c r="E189" s="16"/>
      <c r="F189" s="49"/>
      <c r="G189" s="129"/>
      <c r="H189" s="16"/>
      <c r="I189" s="16"/>
      <c r="J189" s="16"/>
      <c r="K189" s="19"/>
      <c r="L189" s="16"/>
    </row>
    <row r="190" spans="1:12" x14ac:dyDescent="0.25">
      <c r="A190" s="16"/>
      <c r="B190" s="28"/>
      <c r="C190" s="28"/>
      <c r="D190" s="16"/>
      <c r="E190" s="16"/>
      <c r="F190" s="49"/>
      <c r="G190" s="129"/>
      <c r="H190" s="16"/>
      <c r="I190" s="16"/>
      <c r="J190" s="16"/>
      <c r="K190" s="19"/>
      <c r="L190" s="16"/>
    </row>
    <row r="191" spans="1:12" x14ac:dyDescent="0.25">
      <c r="A191" s="16"/>
      <c r="B191" s="28"/>
      <c r="C191" s="28"/>
      <c r="D191" s="16"/>
      <c r="E191" s="16"/>
      <c r="F191" s="49"/>
      <c r="G191" s="129"/>
      <c r="H191" s="16"/>
      <c r="I191" s="16"/>
      <c r="J191" s="16"/>
      <c r="K191" s="19"/>
      <c r="L191" s="16"/>
    </row>
    <row r="192" spans="1:12" x14ac:dyDescent="0.25">
      <c r="A192" s="16"/>
      <c r="B192" s="28"/>
      <c r="C192" s="28"/>
      <c r="D192" s="16"/>
      <c r="E192" s="16"/>
      <c r="F192" s="49"/>
      <c r="G192" s="129"/>
      <c r="H192" s="16"/>
      <c r="I192" s="16"/>
      <c r="J192" s="16"/>
      <c r="K192" s="19"/>
      <c r="L192" s="16"/>
    </row>
    <row r="193" spans="1:12" x14ac:dyDescent="0.25">
      <c r="A193" s="16"/>
      <c r="B193" s="28"/>
      <c r="C193" s="28"/>
      <c r="D193" s="16"/>
      <c r="E193" s="16"/>
      <c r="F193" s="49"/>
      <c r="G193" s="129"/>
      <c r="H193" s="16"/>
      <c r="I193" s="16"/>
      <c r="J193" s="16"/>
      <c r="K193" s="19"/>
      <c r="L193" s="16"/>
    </row>
    <row r="194" spans="1:12" x14ac:dyDescent="0.25">
      <c r="A194" s="16"/>
      <c r="B194" s="28"/>
      <c r="C194" s="28"/>
      <c r="D194" s="16"/>
      <c r="E194" s="16"/>
      <c r="F194" s="49"/>
      <c r="G194" s="129"/>
      <c r="H194" s="16"/>
      <c r="I194" s="16"/>
      <c r="J194" s="16"/>
      <c r="K194" s="19"/>
      <c r="L194" s="16"/>
    </row>
    <row r="195" spans="1:12" x14ac:dyDescent="0.25">
      <c r="A195" s="16"/>
      <c r="B195" s="28"/>
      <c r="C195" s="28"/>
      <c r="D195" s="16"/>
      <c r="E195" s="16"/>
      <c r="F195" s="49"/>
      <c r="G195" s="129"/>
      <c r="H195" s="16"/>
      <c r="I195" s="16"/>
      <c r="J195" s="16"/>
      <c r="K195" s="19"/>
      <c r="L195" s="16"/>
    </row>
    <row r="196" spans="1:12" x14ac:dyDescent="0.25">
      <c r="A196" s="16"/>
      <c r="B196" s="28"/>
      <c r="C196" s="28"/>
      <c r="D196" s="16"/>
      <c r="E196" s="16"/>
      <c r="F196" s="49"/>
      <c r="G196" s="129"/>
      <c r="H196" s="16"/>
      <c r="I196" s="16"/>
      <c r="J196" s="16"/>
      <c r="K196" s="19"/>
      <c r="L196" s="16"/>
    </row>
    <row r="197" spans="1:12" x14ac:dyDescent="0.25">
      <c r="A197" s="16"/>
      <c r="B197" s="28"/>
      <c r="C197" s="28"/>
      <c r="D197" s="16"/>
      <c r="E197" s="16"/>
      <c r="F197" s="49"/>
      <c r="G197" s="129"/>
      <c r="H197" s="16"/>
      <c r="I197" s="16"/>
      <c r="J197" s="16"/>
      <c r="K197" s="19"/>
      <c r="L197" s="16"/>
    </row>
    <row r="198" spans="1:12" x14ac:dyDescent="0.25">
      <c r="A198" s="16"/>
      <c r="B198" s="28"/>
      <c r="C198" s="28"/>
      <c r="D198" s="16"/>
      <c r="E198" s="16"/>
      <c r="F198" s="49"/>
      <c r="G198" s="129"/>
      <c r="H198" s="16"/>
      <c r="I198" s="16"/>
      <c r="J198" s="16"/>
      <c r="K198" s="19"/>
      <c r="L198" s="16"/>
    </row>
    <row r="199" spans="1:12" x14ac:dyDescent="0.25">
      <c r="A199" s="16"/>
      <c r="B199" s="28"/>
      <c r="C199" s="28"/>
      <c r="D199" s="16"/>
      <c r="E199" s="16"/>
      <c r="F199" s="49"/>
      <c r="G199" s="129"/>
      <c r="H199" s="16"/>
      <c r="I199" s="16"/>
      <c r="J199" s="16"/>
      <c r="K199" s="19"/>
      <c r="L199" s="16"/>
    </row>
    <row r="200" spans="1:12" x14ac:dyDescent="0.25">
      <c r="A200" s="16"/>
      <c r="B200" s="28"/>
      <c r="C200" s="28"/>
      <c r="D200" s="16"/>
      <c r="E200" s="16"/>
      <c r="F200" s="49"/>
      <c r="G200" s="129"/>
      <c r="H200" s="16"/>
      <c r="I200" s="16"/>
      <c r="J200" s="16"/>
      <c r="K200" s="19"/>
      <c r="L200" s="16"/>
    </row>
    <row r="201" spans="1:12" x14ac:dyDescent="0.25">
      <c r="A201" s="16"/>
      <c r="B201" s="28"/>
      <c r="C201" s="28"/>
      <c r="D201" s="16"/>
      <c r="E201" s="16"/>
      <c r="F201" s="49"/>
      <c r="G201" s="129"/>
      <c r="H201" s="16"/>
      <c r="I201" s="16"/>
      <c r="J201" s="16"/>
      <c r="K201" s="19"/>
      <c r="L201" s="16"/>
    </row>
    <row r="202" spans="1:12" x14ac:dyDescent="0.25">
      <c r="A202" s="16"/>
      <c r="B202" s="28"/>
      <c r="C202" s="28"/>
      <c r="D202" s="16"/>
      <c r="E202" s="16"/>
      <c r="F202" s="49"/>
      <c r="G202" s="129"/>
      <c r="H202" s="16"/>
      <c r="I202" s="16"/>
      <c r="J202" s="16"/>
      <c r="K202" s="19"/>
      <c r="L202" s="16"/>
    </row>
    <row r="203" spans="1:12" x14ac:dyDescent="0.25">
      <c r="A203" s="16"/>
      <c r="B203" s="28"/>
      <c r="C203" s="28"/>
      <c r="D203" s="16"/>
      <c r="E203" s="16"/>
      <c r="F203" s="49"/>
      <c r="G203" s="129"/>
      <c r="H203" s="16"/>
      <c r="I203" s="16"/>
      <c r="J203" s="16"/>
      <c r="K203" s="19"/>
      <c r="L203" s="16"/>
    </row>
    <row r="204" spans="1:12" x14ac:dyDescent="0.25">
      <c r="A204" s="16"/>
      <c r="B204" s="28"/>
      <c r="C204" s="28"/>
      <c r="D204" s="16"/>
      <c r="E204" s="16"/>
      <c r="F204" s="49"/>
      <c r="G204" s="129"/>
      <c r="H204" s="16"/>
      <c r="I204" s="16"/>
      <c r="J204" s="16"/>
      <c r="K204" s="19"/>
      <c r="L204" s="16"/>
    </row>
    <row r="205" spans="1:12" x14ac:dyDescent="0.25">
      <c r="A205" s="16"/>
      <c r="B205" s="28"/>
      <c r="C205" s="28"/>
      <c r="D205" s="16"/>
      <c r="E205" s="16"/>
      <c r="F205" s="49"/>
      <c r="G205" s="129"/>
      <c r="H205" s="16"/>
      <c r="I205" s="16"/>
      <c r="J205" s="16"/>
      <c r="K205" s="19"/>
      <c r="L205" s="16"/>
    </row>
    <row r="206" spans="1:12" x14ac:dyDescent="0.25">
      <c r="A206" s="16"/>
      <c r="B206" s="28"/>
      <c r="C206" s="28"/>
      <c r="D206" s="16"/>
      <c r="E206" s="16"/>
      <c r="F206" s="49"/>
      <c r="G206" s="129"/>
      <c r="H206" s="16"/>
      <c r="I206" s="16"/>
      <c r="J206" s="16"/>
      <c r="K206" s="19"/>
      <c r="L206" s="16"/>
    </row>
    <row r="207" spans="1:12" x14ac:dyDescent="0.25">
      <c r="A207" s="16"/>
      <c r="B207" s="28"/>
      <c r="C207" s="28"/>
      <c r="D207" s="16"/>
      <c r="E207" s="16"/>
      <c r="F207" s="49"/>
      <c r="G207" s="129"/>
      <c r="H207" s="16"/>
      <c r="I207" s="16"/>
      <c r="J207" s="16"/>
      <c r="K207" s="19"/>
      <c r="L207" s="16"/>
    </row>
    <row r="208" spans="1:12" x14ac:dyDescent="0.25">
      <c r="A208" s="16"/>
      <c r="B208" s="28"/>
      <c r="C208" s="28"/>
      <c r="D208" s="16"/>
      <c r="E208" s="16"/>
      <c r="F208" s="49"/>
      <c r="G208" s="129"/>
      <c r="H208" s="16"/>
      <c r="I208" s="16"/>
      <c r="J208" s="16"/>
      <c r="K208" s="19"/>
      <c r="L208" s="16"/>
    </row>
    <row r="209" spans="1:12" x14ac:dyDescent="0.25">
      <c r="A209" s="16"/>
      <c r="B209" s="28"/>
      <c r="C209" s="28"/>
      <c r="D209" s="16"/>
      <c r="E209" s="16"/>
      <c r="F209" s="49"/>
      <c r="G209" s="129"/>
      <c r="H209" s="16"/>
      <c r="I209" s="16"/>
      <c r="J209" s="16"/>
      <c r="K209" s="19"/>
      <c r="L209" s="16"/>
    </row>
    <row r="210" spans="1:12" x14ac:dyDescent="0.25">
      <c r="A210" s="16"/>
      <c r="B210" s="28"/>
      <c r="C210" s="28"/>
      <c r="D210" s="16"/>
      <c r="E210" s="16"/>
      <c r="F210" s="49"/>
      <c r="G210" s="129"/>
      <c r="H210" s="16"/>
      <c r="I210" s="16"/>
      <c r="J210" s="16"/>
      <c r="K210" s="19"/>
      <c r="L210" s="16"/>
    </row>
    <row r="211" spans="1:12" x14ac:dyDescent="0.25">
      <c r="A211" s="16"/>
      <c r="B211" s="28"/>
      <c r="C211" s="28"/>
      <c r="D211" s="16"/>
      <c r="E211" s="16"/>
      <c r="F211" s="49"/>
      <c r="G211" s="129"/>
      <c r="H211" s="16"/>
      <c r="I211" s="16"/>
      <c r="J211" s="16"/>
      <c r="K211" s="19"/>
      <c r="L211" s="16"/>
    </row>
    <row r="212" spans="1:12" x14ac:dyDescent="0.25">
      <c r="A212" s="16"/>
      <c r="B212" s="28"/>
      <c r="C212" s="28"/>
      <c r="D212" s="16"/>
      <c r="E212" s="16"/>
      <c r="F212" s="49"/>
      <c r="G212" s="129"/>
      <c r="H212" s="16"/>
      <c r="I212" s="16"/>
      <c r="J212" s="16"/>
      <c r="K212" s="19"/>
      <c r="L212" s="16"/>
    </row>
    <row r="213" spans="1:12" x14ac:dyDescent="0.25">
      <c r="A213" s="16"/>
      <c r="B213" s="28"/>
      <c r="C213" s="28"/>
      <c r="D213" s="16"/>
      <c r="E213" s="16"/>
      <c r="F213" s="49"/>
      <c r="G213" s="129"/>
      <c r="H213" s="16"/>
      <c r="I213" s="16"/>
      <c r="J213" s="16"/>
      <c r="K213" s="19"/>
      <c r="L213" s="16"/>
    </row>
    <row r="214" spans="1:12" x14ac:dyDescent="0.25">
      <c r="A214" s="16"/>
      <c r="B214" s="28"/>
      <c r="C214" s="28"/>
      <c r="D214" s="16"/>
      <c r="E214" s="16"/>
      <c r="F214" s="49"/>
      <c r="G214" s="129"/>
      <c r="H214" s="16"/>
      <c r="I214" s="16"/>
      <c r="J214" s="16"/>
      <c r="K214" s="19"/>
      <c r="L214" s="16"/>
    </row>
    <row r="215" spans="1:12" x14ac:dyDescent="0.25">
      <c r="A215" s="16"/>
      <c r="B215" s="28"/>
      <c r="C215" s="28"/>
      <c r="D215" s="16"/>
      <c r="E215" s="16"/>
      <c r="F215" s="49"/>
      <c r="G215" s="129"/>
      <c r="H215" s="16"/>
      <c r="I215" s="16"/>
      <c r="J215" s="16"/>
      <c r="K215" s="19"/>
      <c r="L215" s="16"/>
    </row>
    <row r="216" spans="1:12" x14ac:dyDescent="0.25">
      <c r="A216" s="16"/>
      <c r="B216" s="28"/>
      <c r="C216" s="28"/>
      <c r="D216" s="16"/>
      <c r="E216" s="16"/>
      <c r="F216" s="49"/>
      <c r="G216" s="129"/>
      <c r="H216" s="16"/>
      <c r="I216" s="16"/>
      <c r="J216" s="16"/>
      <c r="K216" s="19"/>
      <c r="L216" s="16"/>
    </row>
    <row r="217" spans="1:12" x14ac:dyDescent="0.25">
      <c r="A217" s="16"/>
      <c r="B217" s="28"/>
      <c r="C217" s="28"/>
      <c r="D217" s="16"/>
      <c r="E217" s="16"/>
      <c r="F217" s="49"/>
      <c r="G217" s="129"/>
      <c r="H217" s="16"/>
      <c r="I217" s="16"/>
      <c r="J217" s="16"/>
      <c r="K217" s="19"/>
      <c r="L217" s="16"/>
    </row>
    <row r="218" spans="1:12" x14ac:dyDescent="0.25">
      <c r="A218" s="16"/>
      <c r="B218" s="28"/>
      <c r="C218" s="28"/>
      <c r="D218" s="16"/>
      <c r="E218" s="16"/>
      <c r="F218" s="49"/>
      <c r="G218" s="129"/>
      <c r="H218" s="16"/>
      <c r="I218" s="16"/>
      <c r="J218" s="16"/>
      <c r="K218" s="19"/>
      <c r="L218" s="16"/>
    </row>
    <row r="219" spans="1:12" x14ac:dyDescent="0.25">
      <c r="A219" s="16"/>
      <c r="B219" s="28"/>
      <c r="C219" s="28"/>
      <c r="D219" s="16"/>
      <c r="E219" s="16"/>
      <c r="F219" s="49"/>
      <c r="G219" s="129"/>
      <c r="H219" s="16"/>
      <c r="I219" s="16"/>
      <c r="J219" s="16"/>
      <c r="K219" s="19"/>
      <c r="L219" s="16"/>
    </row>
    <row r="220" spans="1:12" x14ac:dyDescent="0.25">
      <c r="A220" s="16"/>
      <c r="B220" s="28"/>
      <c r="C220" s="28"/>
      <c r="D220" s="16"/>
      <c r="E220" s="16"/>
      <c r="F220" s="49"/>
      <c r="G220" s="129"/>
      <c r="H220" s="16"/>
      <c r="I220" s="16"/>
      <c r="J220" s="16"/>
      <c r="K220" s="19"/>
      <c r="L220" s="16"/>
    </row>
    <row r="221" spans="1:12" x14ac:dyDescent="0.25">
      <c r="A221" s="16"/>
      <c r="B221" s="28"/>
      <c r="C221" s="28"/>
      <c r="D221" s="16"/>
      <c r="E221" s="16"/>
      <c r="F221" s="49"/>
      <c r="G221" s="129"/>
      <c r="H221" s="16"/>
      <c r="I221" s="16"/>
      <c r="J221" s="16"/>
      <c r="K221" s="19"/>
      <c r="L221" s="16"/>
    </row>
    <row r="222" spans="1:12" x14ac:dyDescent="0.25">
      <c r="A222" s="16"/>
      <c r="B222" s="28"/>
      <c r="C222" s="28"/>
      <c r="D222" s="16"/>
      <c r="E222" s="16"/>
      <c r="F222" s="49"/>
      <c r="G222" s="129"/>
      <c r="H222" s="16"/>
      <c r="I222" s="16"/>
      <c r="J222" s="16"/>
      <c r="K222" s="19"/>
      <c r="L222" s="16"/>
    </row>
    <row r="223" spans="1:12" x14ac:dyDescent="0.25">
      <c r="A223" s="16"/>
      <c r="B223" s="28"/>
      <c r="C223" s="28"/>
      <c r="D223" s="16"/>
      <c r="E223" s="16"/>
      <c r="F223" s="49"/>
      <c r="G223" s="129"/>
      <c r="H223" s="16"/>
      <c r="I223" s="16"/>
      <c r="J223" s="16"/>
      <c r="K223" s="19"/>
      <c r="L223" s="16"/>
    </row>
    <row r="224" spans="1:12" x14ac:dyDescent="0.25">
      <c r="A224" s="16"/>
      <c r="B224" s="28"/>
      <c r="C224" s="28"/>
      <c r="D224" s="16"/>
      <c r="E224" s="16"/>
      <c r="F224" s="49"/>
      <c r="G224" s="129"/>
      <c r="H224" s="16"/>
      <c r="I224" s="16"/>
      <c r="J224" s="16"/>
      <c r="K224" s="19"/>
      <c r="L224" s="16"/>
    </row>
    <row r="225" spans="1:12" x14ac:dyDescent="0.25">
      <c r="A225" s="16"/>
      <c r="B225" s="28"/>
      <c r="C225" s="28"/>
      <c r="D225" s="16"/>
      <c r="E225" s="16"/>
      <c r="F225" s="49"/>
      <c r="G225" s="129"/>
      <c r="H225" s="16"/>
      <c r="I225" s="16"/>
      <c r="J225" s="16"/>
      <c r="K225" s="19"/>
      <c r="L225" s="16"/>
    </row>
    <row r="226" spans="1:12" x14ac:dyDescent="0.25">
      <c r="A226" s="36"/>
      <c r="B226" s="44"/>
      <c r="C226" s="44"/>
      <c r="D226" s="36"/>
      <c r="E226" s="36"/>
      <c r="F226" s="50"/>
      <c r="G226" s="132"/>
      <c r="H226" s="36"/>
      <c r="I226" s="36"/>
      <c r="J226" s="36"/>
      <c r="K226" s="37"/>
      <c r="L226" s="36"/>
    </row>
    <row r="227" spans="1:12" x14ac:dyDescent="0.25">
      <c r="A227" s="36"/>
      <c r="B227" s="44"/>
      <c r="C227" s="44"/>
      <c r="D227" s="36"/>
      <c r="E227" s="36"/>
      <c r="F227" s="50"/>
      <c r="G227" s="132"/>
      <c r="H227" s="36"/>
      <c r="I227" s="36"/>
      <c r="J227" s="36"/>
      <c r="K227" s="37"/>
      <c r="L227" s="36"/>
    </row>
    <row r="228" spans="1:12" x14ac:dyDescent="0.25">
      <c r="A228" s="36"/>
      <c r="B228" s="44"/>
      <c r="C228" s="44"/>
      <c r="D228" s="36"/>
      <c r="E228" s="36"/>
      <c r="F228" s="50"/>
      <c r="G228" s="132"/>
      <c r="H228" s="36"/>
      <c r="I228" s="36"/>
      <c r="J228" s="36"/>
      <c r="K228" s="37"/>
      <c r="L228" s="36"/>
    </row>
    <row r="229" spans="1:12" x14ac:dyDescent="0.25">
      <c r="A229" s="36"/>
      <c r="B229" s="44"/>
      <c r="C229" s="44"/>
      <c r="D229" s="36"/>
      <c r="E229" s="36"/>
      <c r="F229" s="50"/>
      <c r="G229" s="132"/>
      <c r="H229" s="36"/>
      <c r="I229" s="36"/>
      <c r="J229" s="36"/>
      <c r="K229" s="37"/>
      <c r="L229" s="36"/>
    </row>
    <row r="230" spans="1:12" x14ac:dyDescent="0.25">
      <c r="A230" s="36"/>
      <c r="B230" s="44"/>
      <c r="C230" s="44"/>
      <c r="D230" s="36"/>
      <c r="E230" s="36"/>
      <c r="F230" s="50"/>
      <c r="G230" s="132"/>
      <c r="H230" s="36"/>
      <c r="I230" s="36"/>
      <c r="J230" s="36"/>
      <c r="K230" s="37"/>
      <c r="L230" s="36"/>
    </row>
    <row r="231" spans="1:12" x14ac:dyDescent="0.25">
      <c r="A231" s="36"/>
      <c r="B231" s="44"/>
      <c r="C231" s="44"/>
      <c r="D231" s="36"/>
      <c r="E231" s="36"/>
      <c r="F231" s="50"/>
      <c r="G231" s="132"/>
      <c r="H231" s="36"/>
      <c r="I231" s="36"/>
      <c r="J231" s="36"/>
      <c r="K231" s="37"/>
      <c r="L231" s="36"/>
    </row>
    <row r="232" spans="1:12" x14ac:dyDescent="0.25">
      <c r="A232" s="36"/>
      <c r="B232" s="44"/>
      <c r="C232" s="44"/>
      <c r="D232" s="36"/>
      <c r="E232" s="36"/>
      <c r="F232" s="50"/>
      <c r="G232" s="132"/>
      <c r="H232" s="36"/>
      <c r="I232" s="36"/>
      <c r="J232" s="36"/>
      <c r="K232" s="37"/>
      <c r="L232" s="36"/>
    </row>
    <row r="233" spans="1:12" x14ac:dyDescent="0.25">
      <c r="A233" s="36"/>
      <c r="B233" s="44"/>
      <c r="C233" s="44"/>
      <c r="D233" s="36"/>
      <c r="E233" s="36"/>
      <c r="F233" s="50"/>
      <c r="G233" s="132"/>
      <c r="H233" s="36"/>
      <c r="I233" s="36"/>
      <c r="J233" s="36"/>
      <c r="K233" s="37"/>
      <c r="L233" s="36"/>
    </row>
    <row r="234" spans="1:12" x14ac:dyDescent="0.25">
      <c r="A234" s="36"/>
      <c r="B234" s="44"/>
      <c r="C234" s="44"/>
      <c r="D234" s="36"/>
      <c r="E234" s="36"/>
      <c r="F234" s="50"/>
      <c r="G234" s="132"/>
      <c r="H234" s="36"/>
      <c r="I234" s="36"/>
      <c r="J234" s="36"/>
      <c r="K234" s="37"/>
      <c r="L234" s="36"/>
    </row>
    <row r="235" spans="1:12" x14ac:dyDescent="0.25">
      <c r="A235" s="36"/>
      <c r="B235" s="44"/>
      <c r="C235" s="44"/>
      <c r="D235" s="36"/>
      <c r="E235" s="36"/>
      <c r="F235" s="50"/>
      <c r="G235" s="132"/>
      <c r="H235" s="36"/>
      <c r="I235" s="36"/>
      <c r="J235" s="36"/>
      <c r="K235" s="37"/>
      <c r="L235" s="36"/>
    </row>
    <row r="236" spans="1:12" x14ac:dyDescent="0.25">
      <c r="A236" s="36"/>
      <c r="B236" s="44"/>
      <c r="C236" s="44"/>
      <c r="D236" s="36"/>
      <c r="E236" s="36"/>
      <c r="F236" s="50"/>
      <c r="G236" s="132"/>
      <c r="H236" s="36"/>
      <c r="I236" s="36"/>
      <c r="J236" s="36"/>
      <c r="K236" s="37"/>
      <c r="L236" s="36"/>
    </row>
    <row r="237" spans="1:12" x14ac:dyDescent="0.25">
      <c r="A237" s="36"/>
      <c r="B237" s="44"/>
      <c r="C237" s="44"/>
      <c r="D237" s="36"/>
      <c r="E237" s="36"/>
      <c r="F237" s="50"/>
      <c r="G237" s="132"/>
      <c r="H237" s="36"/>
      <c r="I237" s="36"/>
      <c r="J237" s="36"/>
      <c r="K237" s="37"/>
      <c r="L237" s="36"/>
    </row>
    <row r="238" spans="1:12" x14ac:dyDescent="0.25">
      <c r="A238" s="36"/>
      <c r="B238" s="44"/>
      <c r="C238" s="44"/>
      <c r="D238" s="36"/>
      <c r="E238" s="36"/>
      <c r="F238" s="50"/>
      <c r="G238" s="132"/>
      <c r="H238" s="36"/>
      <c r="I238" s="36"/>
      <c r="J238" s="36"/>
      <c r="K238" s="37"/>
      <c r="L238" s="36"/>
    </row>
    <row r="239" spans="1:12" x14ac:dyDescent="0.25">
      <c r="A239" s="36"/>
      <c r="B239" s="44"/>
      <c r="C239" s="44"/>
      <c r="D239" s="36"/>
      <c r="E239" s="36"/>
      <c r="F239" s="50"/>
      <c r="G239" s="132"/>
      <c r="H239" s="36"/>
      <c r="I239" s="36"/>
      <c r="J239" s="36"/>
      <c r="K239" s="37"/>
      <c r="L239" s="36"/>
    </row>
    <row r="240" spans="1:12" x14ac:dyDescent="0.25">
      <c r="A240" s="36"/>
      <c r="B240" s="44"/>
      <c r="C240" s="44"/>
      <c r="D240" s="36"/>
      <c r="E240" s="36"/>
      <c r="F240" s="50"/>
      <c r="G240" s="132"/>
      <c r="H240" s="36"/>
      <c r="I240" s="36"/>
      <c r="J240" s="36"/>
      <c r="K240" s="37"/>
      <c r="L240" s="36"/>
    </row>
    <row r="241" spans="1:12" x14ac:dyDescent="0.25">
      <c r="A241" s="36"/>
      <c r="B241" s="44"/>
      <c r="C241" s="44"/>
      <c r="D241" s="36"/>
      <c r="E241" s="36"/>
      <c r="F241" s="50"/>
      <c r="G241" s="132"/>
      <c r="H241" s="36"/>
      <c r="I241" s="36"/>
      <c r="J241" s="36"/>
      <c r="K241" s="37"/>
      <c r="L241" s="36"/>
    </row>
    <row r="242" spans="1:12" x14ac:dyDescent="0.25">
      <c r="A242" s="36"/>
      <c r="B242" s="44"/>
      <c r="C242" s="44"/>
      <c r="D242" s="36"/>
      <c r="E242" s="36"/>
      <c r="F242" s="50"/>
      <c r="G242" s="132"/>
      <c r="H242" s="36"/>
      <c r="I242" s="36"/>
      <c r="J242" s="36"/>
      <c r="K242" s="37"/>
      <c r="L242" s="36"/>
    </row>
    <row r="243" spans="1:12" x14ac:dyDescent="0.25">
      <c r="A243" s="36"/>
      <c r="B243" s="44"/>
      <c r="C243" s="44"/>
      <c r="D243" s="36"/>
      <c r="E243" s="36"/>
      <c r="F243" s="50"/>
      <c r="G243" s="132"/>
      <c r="H243" s="36"/>
      <c r="I243" s="36"/>
      <c r="J243" s="36"/>
      <c r="K243" s="37"/>
      <c r="L243" s="36"/>
    </row>
    <row r="244" spans="1:12" x14ac:dyDescent="0.25">
      <c r="A244" s="36"/>
      <c r="B244" s="44"/>
      <c r="C244" s="44"/>
      <c r="D244" s="36"/>
      <c r="E244" s="36"/>
      <c r="F244" s="50"/>
      <c r="G244" s="132"/>
      <c r="H244" s="36"/>
      <c r="I244" s="36"/>
      <c r="J244" s="36"/>
      <c r="K244" s="37"/>
      <c r="L244" s="36"/>
    </row>
    <row r="245" spans="1:12" x14ac:dyDescent="0.25">
      <c r="A245" s="36"/>
      <c r="B245" s="44"/>
      <c r="C245" s="44"/>
      <c r="D245" s="36"/>
      <c r="E245" s="36"/>
      <c r="F245" s="50"/>
      <c r="G245" s="132"/>
      <c r="H245" s="36"/>
      <c r="I245" s="36"/>
      <c r="J245" s="36"/>
      <c r="K245" s="37"/>
      <c r="L245" s="36"/>
    </row>
    <row r="246" spans="1:12" x14ac:dyDescent="0.25">
      <c r="A246" s="36"/>
      <c r="B246" s="44"/>
      <c r="C246" s="44"/>
      <c r="D246" s="36"/>
      <c r="E246" s="36"/>
      <c r="F246" s="50"/>
      <c r="G246" s="132"/>
      <c r="H246" s="36"/>
      <c r="I246" s="36"/>
      <c r="J246" s="36"/>
      <c r="K246" s="37"/>
      <c r="L246" s="36"/>
    </row>
    <row r="247" spans="1:12" x14ac:dyDescent="0.25">
      <c r="A247" s="36"/>
      <c r="B247" s="44"/>
      <c r="C247" s="44"/>
      <c r="D247" s="36"/>
      <c r="E247" s="36"/>
      <c r="F247" s="50"/>
      <c r="G247" s="132"/>
      <c r="H247" s="36"/>
      <c r="I247" s="36"/>
      <c r="J247" s="36"/>
      <c r="K247" s="37"/>
      <c r="L247" s="36"/>
    </row>
    <row r="248" spans="1:12" x14ac:dyDescent="0.25">
      <c r="A248" s="36"/>
      <c r="B248" s="44"/>
      <c r="C248" s="44"/>
      <c r="D248" s="36"/>
      <c r="E248" s="36"/>
      <c r="F248" s="50"/>
      <c r="G248" s="132"/>
      <c r="H248" s="36"/>
      <c r="I248" s="36"/>
      <c r="J248" s="36"/>
      <c r="K248" s="37"/>
      <c r="L248" s="36"/>
    </row>
    <row r="249" spans="1:12" x14ac:dyDescent="0.25">
      <c r="A249" s="36"/>
      <c r="B249" s="44"/>
      <c r="C249" s="44"/>
      <c r="D249" s="36"/>
      <c r="E249" s="36"/>
      <c r="F249" s="50"/>
      <c r="G249" s="132"/>
      <c r="H249" s="36"/>
      <c r="I249" s="36"/>
      <c r="J249" s="36"/>
      <c r="K249" s="37"/>
      <c r="L249" s="36"/>
    </row>
    <row r="250" spans="1:12" x14ac:dyDescent="0.25">
      <c r="A250" s="36"/>
      <c r="B250" s="44"/>
      <c r="C250" s="44"/>
      <c r="D250" s="36"/>
      <c r="E250" s="36"/>
      <c r="F250" s="50"/>
      <c r="G250" s="132"/>
      <c r="H250" s="36"/>
      <c r="I250" s="36"/>
      <c r="J250" s="36"/>
      <c r="K250" s="37"/>
      <c r="L250" s="36"/>
    </row>
    <row r="251" spans="1:12" x14ac:dyDescent="0.25">
      <c r="A251" s="36"/>
      <c r="B251" s="44"/>
      <c r="C251" s="44"/>
      <c r="D251" s="36"/>
      <c r="E251" s="36"/>
      <c r="F251" s="50"/>
      <c r="G251" s="132"/>
      <c r="H251" s="36"/>
      <c r="I251" s="36"/>
      <c r="J251" s="36"/>
      <c r="K251" s="37"/>
      <c r="L251" s="36"/>
    </row>
    <row r="252" spans="1:12" x14ac:dyDescent="0.25">
      <c r="A252" s="36"/>
      <c r="B252" s="44"/>
      <c r="C252" s="44"/>
      <c r="D252" s="36"/>
      <c r="E252" s="36"/>
      <c r="F252" s="50"/>
      <c r="G252" s="132"/>
      <c r="H252" s="36"/>
      <c r="I252" s="36"/>
      <c r="J252" s="36"/>
      <c r="K252" s="37"/>
      <c r="L252" s="36"/>
    </row>
    <row r="253" spans="1:12" x14ac:dyDescent="0.25">
      <c r="A253" s="36"/>
      <c r="B253" s="44"/>
      <c r="C253" s="44"/>
      <c r="D253" s="36"/>
      <c r="E253" s="36"/>
      <c r="F253" s="50"/>
      <c r="G253" s="132"/>
      <c r="H253" s="36"/>
      <c r="I253" s="36"/>
      <c r="J253" s="36"/>
      <c r="K253" s="37"/>
      <c r="L253" s="36"/>
    </row>
    <row r="254" spans="1:12" x14ac:dyDescent="0.25">
      <c r="A254" s="36"/>
      <c r="B254" s="44"/>
      <c r="C254" s="44"/>
      <c r="D254" s="36"/>
      <c r="E254" s="36"/>
      <c r="F254" s="50"/>
      <c r="G254" s="132"/>
      <c r="H254" s="36"/>
      <c r="I254" s="36"/>
      <c r="J254" s="36"/>
      <c r="K254" s="37"/>
      <c r="L254" s="36"/>
    </row>
    <row r="255" spans="1:12" x14ac:dyDescent="0.25">
      <c r="A255" s="36"/>
      <c r="B255" s="44"/>
      <c r="C255" s="44"/>
      <c r="D255" s="36"/>
      <c r="E255" s="36"/>
      <c r="F255" s="50"/>
      <c r="G255" s="132"/>
      <c r="H255" s="36"/>
      <c r="I255" s="36"/>
      <c r="J255" s="36"/>
      <c r="K255" s="37"/>
      <c r="L255" s="36"/>
    </row>
    <row r="256" spans="1:12" x14ac:dyDescent="0.25">
      <c r="A256" s="36"/>
      <c r="B256" s="44"/>
      <c r="C256" s="44"/>
      <c r="D256" s="36"/>
      <c r="E256" s="36"/>
      <c r="F256" s="50"/>
      <c r="G256" s="132"/>
      <c r="H256" s="36"/>
      <c r="I256" s="36"/>
      <c r="J256" s="36"/>
      <c r="K256" s="37"/>
      <c r="L256" s="36"/>
    </row>
    <row r="257" spans="1:12" x14ac:dyDescent="0.25">
      <c r="A257" s="36"/>
      <c r="B257" s="44"/>
      <c r="C257" s="44"/>
      <c r="D257" s="36"/>
      <c r="E257" s="36"/>
      <c r="F257" s="50"/>
      <c r="G257" s="132"/>
      <c r="H257" s="36"/>
      <c r="I257" s="36"/>
      <c r="J257" s="36"/>
      <c r="K257" s="37"/>
      <c r="L257" s="36"/>
    </row>
    <row r="258" spans="1:12" x14ac:dyDescent="0.25">
      <c r="A258" s="36"/>
      <c r="B258" s="44"/>
      <c r="C258" s="44"/>
      <c r="D258" s="36"/>
      <c r="E258" s="36"/>
      <c r="F258" s="50"/>
      <c r="G258" s="132"/>
      <c r="H258" s="36"/>
      <c r="I258" s="36"/>
      <c r="J258" s="36"/>
      <c r="K258" s="37"/>
      <c r="L258" s="36"/>
    </row>
    <row r="259" spans="1:12" x14ac:dyDescent="0.25">
      <c r="A259" s="36"/>
      <c r="B259" s="44"/>
      <c r="C259" s="44"/>
      <c r="D259" s="36"/>
      <c r="E259" s="36"/>
      <c r="F259" s="50"/>
      <c r="G259" s="132"/>
      <c r="H259" s="36"/>
      <c r="I259" s="36"/>
      <c r="J259" s="36"/>
      <c r="K259" s="37"/>
      <c r="L259" s="36"/>
    </row>
    <row r="260" spans="1:12" x14ac:dyDescent="0.25">
      <c r="A260" s="36"/>
      <c r="B260" s="44"/>
      <c r="C260" s="44"/>
      <c r="D260" s="36"/>
      <c r="E260" s="36"/>
      <c r="F260" s="50"/>
      <c r="G260" s="132"/>
      <c r="H260" s="36"/>
      <c r="I260" s="36"/>
      <c r="J260" s="36"/>
      <c r="K260" s="37"/>
      <c r="L260" s="36"/>
    </row>
    <row r="261" spans="1:12" x14ac:dyDescent="0.25">
      <c r="A261" s="36"/>
      <c r="B261" s="44"/>
      <c r="C261" s="44"/>
      <c r="D261" s="36"/>
      <c r="E261" s="36"/>
      <c r="F261" s="50"/>
      <c r="G261" s="132"/>
      <c r="H261" s="36"/>
      <c r="I261" s="36"/>
      <c r="J261" s="36"/>
      <c r="K261" s="37"/>
      <c r="L261" s="36"/>
    </row>
    <row r="262" spans="1:12" x14ac:dyDescent="0.25">
      <c r="A262" s="36"/>
      <c r="B262" s="44"/>
      <c r="C262" s="44"/>
      <c r="D262" s="36"/>
      <c r="E262" s="36"/>
      <c r="F262" s="50"/>
      <c r="G262" s="132"/>
      <c r="H262" s="36"/>
      <c r="I262" s="36"/>
      <c r="J262" s="36"/>
      <c r="K262" s="37"/>
      <c r="L262" s="36"/>
    </row>
    <row r="263" spans="1:12" x14ac:dyDescent="0.25">
      <c r="A263" s="36"/>
      <c r="B263" s="44"/>
      <c r="C263" s="44"/>
      <c r="D263" s="36"/>
      <c r="E263" s="36"/>
      <c r="F263" s="50"/>
      <c r="G263" s="132"/>
      <c r="H263" s="36"/>
      <c r="I263" s="36"/>
      <c r="J263" s="36"/>
      <c r="K263" s="37"/>
      <c r="L263" s="36"/>
    </row>
    <row r="264" spans="1:12" x14ac:dyDescent="0.25">
      <c r="A264" s="36"/>
      <c r="B264" s="44"/>
      <c r="C264" s="44"/>
      <c r="D264" s="36"/>
      <c r="E264" s="36"/>
      <c r="F264" s="50"/>
      <c r="G264" s="132"/>
      <c r="H264" s="36"/>
      <c r="I264" s="36"/>
      <c r="J264" s="36"/>
      <c r="K264" s="37"/>
      <c r="L264" s="36"/>
    </row>
    <row r="265" spans="1:12" x14ac:dyDescent="0.25">
      <c r="A265" s="36"/>
      <c r="B265" s="44"/>
      <c r="C265" s="44"/>
      <c r="D265" s="36"/>
      <c r="E265" s="36"/>
      <c r="F265" s="50"/>
      <c r="G265" s="132"/>
      <c r="H265" s="36"/>
      <c r="I265" s="36"/>
      <c r="J265" s="36"/>
      <c r="K265" s="37"/>
      <c r="L265" s="36"/>
    </row>
    <row r="266" spans="1:12" x14ac:dyDescent="0.25">
      <c r="A266" s="36"/>
      <c r="B266" s="44"/>
      <c r="C266" s="44"/>
      <c r="D266" s="36"/>
      <c r="E266" s="36"/>
      <c r="F266" s="50"/>
      <c r="G266" s="132"/>
      <c r="H266" s="36"/>
      <c r="I266" s="36"/>
      <c r="J266" s="36"/>
      <c r="K266" s="37"/>
      <c r="L266" s="36"/>
    </row>
    <row r="267" spans="1:12" x14ac:dyDescent="0.25">
      <c r="A267" s="36"/>
      <c r="B267" s="44"/>
      <c r="C267" s="44"/>
      <c r="D267" s="36"/>
      <c r="E267" s="36"/>
      <c r="F267" s="50"/>
      <c r="G267" s="132"/>
      <c r="H267" s="36"/>
      <c r="I267" s="36"/>
      <c r="J267" s="36"/>
      <c r="K267" s="37"/>
      <c r="L267" s="36"/>
    </row>
    <row r="268" spans="1:12" x14ac:dyDescent="0.25">
      <c r="A268" s="36"/>
      <c r="B268" s="44"/>
      <c r="C268" s="44"/>
      <c r="D268" s="36"/>
      <c r="E268" s="36"/>
      <c r="F268" s="50"/>
      <c r="G268" s="132"/>
      <c r="H268" s="36"/>
      <c r="I268" s="36"/>
      <c r="J268" s="36"/>
      <c r="K268" s="37"/>
      <c r="L268" s="36"/>
    </row>
    <row r="269" spans="1:12" x14ac:dyDescent="0.25">
      <c r="A269" s="36"/>
      <c r="B269" s="44"/>
      <c r="C269" s="44"/>
      <c r="D269" s="36"/>
      <c r="E269" s="36"/>
      <c r="F269" s="50"/>
      <c r="G269" s="132"/>
      <c r="H269" s="36"/>
      <c r="I269" s="36"/>
      <c r="J269" s="36"/>
      <c r="K269" s="37"/>
      <c r="L269" s="36"/>
    </row>
    <row r="270" spans="1:12" x14ac:dyDescent="0.25">
      <c r="A270" s="36"/>
      <c r="B270" s="44"/>
      <c r="C270" s="44"/>
      <c r="D270" s="36"/>
      <c r="E270" s="36"/>
      <c r="F270" s="50"/>
      <c r="G270" s="132"/>
      <c r="H270" s="36"/>
      <c r="I270" s="36"/>
      <c r="J270" s="36"/>
      <c r="K270" s="37"/>
      <c r="L270" s="36"/>
    </row>
    <row r="271" spans="1:12" x14ac:dyDescent="0.25">
      <c r="A271" s="36"/>
      <c r="B271" s="44"/>
      <c r="C271" s="44"/>
      <c r="D271" s="36"/>
      <c r="E271" s="36"/>
      <c r="F271" s="50"/>
      <c r="G271" s="132"/>
      <c r="H271" s="36"/>
      <c r="I271" s="36"/>
      <c r="J271" s="36"/>
      <c r="K271" s="37"/>
      <c r="L271" s="36"/>
    </row>
    <row r="272" spans="1:12" x14ac:dyDescent="0.25">
      <c r="A272" s="36"/>
      <c r="B272" s="44"/>
      <c r="C272" s="44"/>
      <c r="D272" s="36"/>
      <c r="E272" s="36"/>
      <c r="F272" s="50"/>
      <c r="G272" s="132"/>
      <c r="H272" s="36"/>
      <c r="I272" s="36"/>
      <c r="J272" s="36"/>
      <c r="K272" s="37"/>
      <c r="L272" s="36"/>
    </row>
    <row r="273" spans="1:12" x14ac:dyDescent="0.25">
      <c r="A273" s="36"/>
      <c r="B273" s="44"/>
      <c r="C273" s="44"/>
      <c r="D273" s="36"/>
      <c r="E273" s="36"/>
      <c r="F273" s="50"/>
      <c r="G273" s="132"/>
      <c r="H273" s="36"/>
      <c r="I273" s="36"/>
      <c r="J273" s="36"/>
      <c r="K273" s="37"/>
      <c r="L273" s="36"/>
    </row>
    <row r="274" spans="1:12" x14ac:dyDescent="0.25">
      <c r="A274" s="36"/>
      <c r="B274" s="44"/>
      <c r="C274" s="44"/>
      <c r="D274" s="36"/>
      <c r="E274" s="36"/>
      <c r="F274" s="50"/>
      <c r="G274" s="132"/>
      <c r="H274" s="36"/>
      <c r="I274" s="36"/>
      <c r="J274" s="36"/>
      <c r="K274" s="37"/>
      <c r="L274" s="36"/>
    </row>
    <row r="275" spans="1:12" x14ac:dyDescent="0.25">
      <c r="A275" s="36"/>
      <c r="B275" s="44"/>
      <c r="C275" s="44"/>
      <c r="D275" s="36"/>
      <c r="E275" s="36"/>
      <c r="F275" s="50"/>
      <c r="G275" s="132"/>
      <c r="H275" s="36"/>
      <c r="I275" s="36"/>
      <c r="J275" s="36"/>
      <c r="K275" s="37"/>
      <c r="L275" s="36"/>
    </row>
    <row r="276" spans="1:12" x14ac:dyDescent="0.25">
      <c r="A276" s="36"/>
      <c r="B276" s="44"/>
      <c r="C276" s="44"/>
      <c r="D276" s="36"/>
      <c r="E276" s="36"/>
      <c r="F276" s="50"/>
      <c r="G276" s="132"/>
      <c r="H276" s="36"/>
      <c r="I276" s="36"/>
      <c r="J276" s="36"/>
      <c r="K276" s="37"/>
      <c r="L276" s="36"/>
    </row>
    <row r="277" spans="1:12" x14ac:dyDescent="0.25">
      <c r="A277" s="36"/>
      <c r="B277" s="44"/>
      <c r="C277" s="44"/>
      <c r="D277" s="36"/>
      <c r="E277" s="36"/>
      <c r="F277" s="50"/>
      <c r="G277" s="132"/>
      <c r="H277" s="36"/>
      <c r="I277" s="36"/>
      <c r="J277" s="36"/>
      <c r="K277" s="37"/>
      <c r="L277" s="36"/>
    </row>
    <row r="278" spans="1:12" x14ac:dyDescent="0.25">
      <c r="A278" s="36"/>
      <c r="B278" s="44"/>
      <c r="C278" s="44"/>
      <c r="D278" s="36"/>
      <c r="E278" s="36"/>
      <c r="F278" s="50"/>
      <c r="G278" s="132"/>
      <c r="H278" s="36"/>
      <c r="I278" s="36"/>
      <c r="J278" s="36"/>
      <c r="K278" s="37"/>
      <c r="L278" s="36"/>
    </row>
    <row r="279" spans="1:12" x14ac:dyDescent="0.25">
      <c r="A279" s="36"/>
      <c r="B279" s="44"/>
      <c r="C279" s="44"/>
      <c r="D279" s="36"/>
      <c r="E279" s="36"/>
      <c r="F279" s="50"/>
      <c r="G279" s="132"/>
      <c r="H279" s="36"/>
      <c r="I279" s="36"/>
      <c r="J279" s="36"/>
      <c r="K279" s="37"/>
      <c r="L279" s="36"/>
    </row>
    <row r="280" spans="1:12" x14ac:dyDescent="0.25">
      <c r="A280" s="36"/>
      <c r="B280" s="44"/>
      <c r="C280" s="44"/>
      <c r="D280" s="36"/>
      <c r="E280" s="36"/>
      <c r="F280" s="50"/>
      <c r="G280" s="132"/>
      <c r="H280" s="36"/>
      <c r="I280" s="36"/>
      <c r="J280" s="36"/>
      <c r="K280" s="37"/>
      <c r="L280" s="36"/>
    </row>
    <row r="281" spans="1:12" x14ac:dyDescent="0.25">
      <c r="A281" s="36"/>
      <c r="B281" s="44"/>
      <c r="C281" s="44"/>
      <c r="D281" s="36"/>
      <c r="E281" s="36"/>
      <c r="F281" s="50"/>
      <c r="G281" s="132"/>
      <c r="H281" s="36"/>
      <c r="I281" s="36"/>
      <c r="J281" s="36"/>
      <c r="K281" s="37"/>
      <c r="L281" s="36"/>
    </row>
    <row r="282" spans="1:12" x14ac:dyDescent="0.25">
      <c r="A282" s="36"/>
      <c r="B282" s="44"/>
      <c r="C282" s="44"/>
      <c r="D282" s="36"/>
      <c r="E282" s="36"/>
      <c r="F282" s="50"/>
      <c r="G282" s="132"/>
      <c r="H282" s="36"/>
      <c r="I282" s="36"/>
      <c r="J282" s="36"/>
      <c r="K282" s="37"/>
      <c r="L282" s="36"/>
    </row>
    <row r="283" spans="1:12" x14ac:dyDescent="0.25">
      <c r="A283" s="36"/>
      <c r="B283" s="44"/>
      <c r="C283" s="44"/>
      <c r="D283" s="36"/>
      <c r="E283" s="36"/>
      <c r="F283" s="50"/>
      <c r="G283" s="132"/>
      <c r="H283" s="36"/>
      <c r="I283" s="36"/>
      <c r="J283" s="36"/>
      <c r="K283" s="37"/>
      <c r="L283" s="36"/>
    </row>
    <row r="284" spans="1:12" x14ac:dyDescent="0.25">
      <c r="A284" s="36"/>
      <c r="B284" s="44"/>
      <c r="C284" s="44"/>
      <c r="D284" s="36"/>
      <c r="E284" s="36"/>
      <c r="F284" s="50"/>
      <c r="G284" s="132"/>
      <c r="H284" s="36"/>
      <c r="I284" s="36"/>
      <c r="J284" s="36"/>
      <c r="K284" s="37"/>
      <c r="L284" s="36"/>
    </row>
    <row r="285" spans="1:12" x14ac:dyDescent="0.25">
      <c r="A285" s="36"/>
      <c r="B285" s="44"/>
      <c r="C285" s="44"/>
      <c r="D285" s="36"/>
      <c r="E285" s="36"/>
      <c r="F285" s="50"/>
      <c r="G285" s="132"/>
      <c r="H285" s="36"/>
      <c r="I285" s="36"/>
      <c r="J285" s="36"/>
      <c r="K285" s="37"/>
      <c r="L285" s="36"/>
    </row>
    <row r="286" spans="1:12" x14ac:dyDescent="0.25">
      <c r="A286" s="36"/>
      <c r="B286" s="44"/>
      <c r="C286" s="44"/>
      <c r="D286" s="36"/>
      <c r="E286" s="36"/>
      <c r="F286" s="50"/>
      <c r="G286" s="132"/>
      <c r="H286" s="36"/>
      <c r="I286" s="36"/>
      <c r="J286" s="36"/>
      <c r="K286" s="37"/>
      <c r="L286" s="36"/>
    </row>
    <row r="287" spans="1:12" x14ac:dyDescent="0.25">
      <c r="A287" s="36"/>
      <c r="B287" s="44"/>
      <c r="C287" s="44"/>
      <c r="D287" s="36"/>
      <c r="E287" s="36"/>
      <c r="F287" s="50"/>
      <c r="G287" s="132"/>
      <c r="H287" s="36"/>
      <c r="I287" s="36"/>
      <c r="J287" s="36"/>
      <c r="K287" s="37"/>
      <c r="L287" s="36"/>
    </row>
    <row r="288" spans="1:12" x14ac:dyDescent="0.25">
      <c r="A288" s="36"/>
      <c r="B288" s="44"/>
      <c r="C288" s="44"/>
      <c r="D288" s="36"/>
      <c r="E288" s="36"/>
      <c r="F288" s="50"/>
      <c r="G288" s="132"/>
      <c r="H288" s="36"/>
      <c r="I288" s="36"/>
      <c r="J288" s="36"/>
      <c r="K288" s="37"/>
      <c r="L288" s="36"/>
    </row>
    <row r="289" spans="1:12" x14ac:dyDescent="0.25">
      <c r="A289" s="36"/>
      <c r="B289" s="44"/>
      <c r="C289" s="44"/>
      <c r="D289" s="36"/>
      <c r="E289" s="36"/>
      <c r="F289" s="50"/>
      <c r="G289" s="132"/>
      <c r="H289" s="36"/>
      <c r="I289" s="36"/>
      <c r="J289" s="36"/>
      <c r="K289" s="37"/>
      <c r="L289" s="36"/>
    </row>
    <row r="290" spans="1:12" x14ac:dyDescent="0.25">
      <c r="A290" s="36"/>
      <c r="B290" s="44"/>
      <c r="C290" s="44"/>
      <c r="D290" s="36"/>
      <c r="E290" s="36"/>
      <c r="F290" s="50"/>
      <c r="G290" s="132"/>
      <c r="H290" s="36"/>
      <c r="I290" s="36"/>
      <c r="J290" s="36"/>
      <c r="K290" s="37"/>
      <c r="L290" s="36"/>
    </row>
    <row r="291" spans="1:12" x14ac:dyDescent="0.25">
      <c r="A291" s="36"/>
      <c r="B291" s="44"/>
      <c r="C291" s="44"/>
      <c r="D291" s="36"/>
      <c r="E291" s="36"/>
      <c r="F291" s="50"/>
      <c r="G291" s="132"/>
      <c r="H291" s="36"/>
      <c r="I291" s="36"/>
      <c r="J291" s="36"/>
      <c r="K291" s="37"/>
      <c r="L291" s="36"/>
    </row>
    <row r="292" spans="1:12" x14ac:dyDescent="0.25">
      <c r="A292" s="36"/>
      <c r="B292" s="44"/>
      <c r="C292" s="44"/>
      <c r="D292" s="36"/>
      <c r="E292" s="36"/>
      <c r="F292" s="50"/>
      <c r="G292" s="132"/>
      <c r="H292" s="36"/>
      <c r="I292" s="36"/>
      <c r="J292" s="36"/>
      <c r="K292" s="37"/>
      <c r="L292" s="36"/>
    </row>
    <row r="293" spans="1:12" x14ac:dyDescent="0.25">
      <c r="A293" s="36"/>
      <c r="B293" s="44"/>
      <c r="C293" s="44"/>
      <c r="D293" s="36"/>
      <c r="E293" s="36"/>
      <c r="F293" s="50"/>
      <c r="G293" s="132"/>
      <c r="H293" s="36"/>
      <c r="I293" s="36"/>
      <c r="J293" s="36"/>
      <c r="K293" s="37"/>
      <c r="L293" s="36"/>
    </row>
    <row r="294" spans="1:12" x14ac:dyDescent="0.25">
      <c r="A294" s="36"/>
      <c r="B294" s="44"/>
      <c r="C294" s="44"/>
      <c r="D294" s="36"/>
      <c r="E294" s="36"/>
      <c r="F294" s="50"/>
      <c r="G294" s="132"/>
      <c r="H294" s="36"/>
      <c r="I294" s="36"/>
      <c r="J294" s="36"/>
      <c r="K294" s="37"/>
      <c r="L294" s="36"/>
    </row>
    <row r="295" spans="1:12" x14ac:dyDescent="0.25">
      <c r="A295" s="36"/>
      <c r="B295" s="44"/>
      <c r="C295" s="44"/>
      <c r="D295" s="36"/>
      <c r="E295" s="36"/>
      <c r="F295" s="50"/>
      <c r="G295" s="132"/>
      <c r="H295" s="36"/>
      <c r="I295" s="36"/>
      <c r="J295" s="36"/>
      <c r="K295" s="37"/>
      <c r="L295" s="36"/>
    </row>
    <row r="296" spans="1:12" x14ac:dyDescent="0.25">
      <c r="A296" s="36"/>
      <c r="B296" s="44"/>
      <c r="C296" s="44"/>
      <c r="D296" s="36"/>
      <c r="E296" s="36"/>
      <c r="F296" s="50"/>
      <c r="G296" s="132"/>
      <c r="H296" s="36"/>
      <c r="I296" s="36"/>
      <c r="J296" s="36"/>
      <c r="K296" s="37"/>
      <c r="L296" s="36"/>
    </row>
    <row r="297" spans="1:12" x14ac:dyDescent="0.25">
      <c r="A297" s="36"/>
      <c r="B297" s="44"/>
      <c r="C297" s="44"/>
      <c r="D297" s="36"/>
      <c r="E297" s="36"/>
      <c r="F297" s="50"/>
      <c r="G297" s="132"/>
      <c r="H297" s="36"/>
      <c r="I297" s="36"/>
      <c r="J297" s="36"/>
      <c r="K297" s="37"/>
      <c r="L297" s="36"/>
    </row>
    <row r="298" spans="1:12" x14ac:dyDescent="0.25">
      <c r="A298" s="36"/>
      <c r="B298" s="44"/>
      <c r="C298" s="44"/>
      <c r="D298" s="36"/>
      <c r="E298" s="36"/>
      <c r="F298" s="50"/>
      <c r="G298" s="132"/>
      <c r="H298" s="36"/>
      <c r="I298" s="36"/>
      <c r="J298" s="36"/>
      <c r="K298" s="37"/>
      <c r="L298" s="36"/>
    </row>
    <row r="299" spans="1:12" x14ac:dyDescent="0.25">
      <c r="A299" s="36"/>
      <c r="B299" s="44"/>
      <c r="C299" s="44"/>
      <c r="D299" s="36"/>
      <c r="E299" s="36"/>
      <c r="F299" s="50"/>
      <c r="G299" s="132"/>
      <c r="H299" s="36"/>
      <c r="I299" s="36"/>
      <c r="J299" s="36"/>
      <c r="K299" s="37"/>
      <c r="L299" s="36"/>
    </row>
    <row r="300" spans="1:12" x14ac:dyDescent="0.25">
      <c r="A300" s="36"/>
      <c r="B300" s="44"/>
      <c r="C300" s="44"/>
      <c r="D300" s="36"/>
      <c r="E300" s="36"/>
      <c r="F300" s="50"/>
      <c r="G300" s="132"/>
      <c r="H300" s="36"/>
      <c r="I300" s="36"/>
      <c r="J300" s="36"/>
      <c r="K300" s="37"/>
      <c r="L300" s="36"/>
    </row>
    <row r="301" spans="1:12" x14ac:dyDescent="0.25">
      <c r="A301" s="36"/>
      <c r="B301" s="44"/>
      <c r="C301" s="44"/>
      <c r="D301" s="36"/>
      <c r="E301" s="36"/>
      <c r="F301" s="50"/>
      <c r="G301" s="132"/>
      <c r="H301" s="36"/>
      <c r="I301" s="36"/>
      <c r="J301" s="36"/>
      <c r="K301" s="37"/>
      <c r="L301" s="36"/>
    </row>
    <row r="302" spans="1:12" x14ac:dyDescent="0.25">
      <c r="A302" s="36"/>
      <c r="B302" s="44"/>
      <c r="C302" s="44"/>
      <c r="D302" s="36"/>
      <c r="E302" s="36"/>
      <c r="F302" s="50"/>
      <c r="G302" s="132"/>
      <c r="H302" s="36"/>
      <c r="I302" s="36"/>
      <c r="J302" s="36"/>
      <c r="K302" s="37"/>
      <c r="L302" s="36"/>
    </row>
    <row r="303" spans="1:12" x14ac:dyDescent="0.25">
      <c r="A303" s="36"/>
      <c r="B303" s="44"/>
      <c r="C303" s="44"/>
      <c r="D303" s="36"/>
      <c r="E303" s="36"/>
      <c r="F303" s="50"/>
      <c r="G303" s="132"/>
      <c r="H303" s="36"/>
      <c r="I303" s="36"/>
      <c r="J303" s="36"/>
      <c r="K303" s="37"/>
      <c r="L303" s="36"/>
    </row>
    <row r="304" spans="1:12" x14ac:dyDescent="0.25">
      <c r="A304" s="36"/>
      <c r="B304" s="44"/>
      <c r="C304" s="44"/>
      <c r="D304" s="36"/>
      <c r="E304" s="36"/>
      <c r="F304" s="50"/>
      <c r="G304" s="132"/>
      <c r="H304" s="36"/>
      <c r="I304" s="36"/>
      <c r="J304" s="36"/>
      <c r="K304" s="37"/>
      <c r="L304" s="36"/>
    </row>
    <row r="305" spans="1:12" x14ac:dyDescent="0.25">
      <c r="A305" s="36"/>
      <c r="B305" s="44"/>
      <c r="C305" s="44"/>
      <c r="D305" s="36"/>
      <c r="E305" s="36"/>
      <c r="F305" s="50"/>
      <c r="G305" s="132"/>
      <c r="H305" s="36"/>
      <c r="I305" s="36"/>
      <c r="J305" s="36"/>
      <c r="K305" s="37"/>
      <c r="L305" s="36"/>
    </row>
    <row r="306" spans="1:12" x14ac:dyDescent="0.25">
      <c r="A306" s="36"/>
      <c r="B306" s="44"/>
      <c r="C306" s="44"/>
      <c r="D306" s="36"/>
      <c r="E306" s="36"/>
      <c r="F306" s="50"/>
      <c r="G306" s="132"/>
      <c r="H306" s="36"/>
      <c r="I306" s="36"/>
      <c r="J306" s="36"/>
      <c r="K306" s="37"/>
      <c r="L306" s="36"/>
    </row>
    <row r="307" spans="1:12" x14ac:dyDescent="0.25">
      <c r="A307" s="36"/>
      <c r="B307" s="44"/>
      <c r="C307" s="44"/>
      <c r="D307" s="36"/>
      <c r="E307" s="36"/>
      <c r="F307" s="50"/>
      <c r="G307" s="132"/>
      <c r="H307" s="36"/>
      <c r="I307" s="36"/>
      <c r="J307" s="36"/>
      <c r="K307" s="37"/>
      <c r="L307" s="36"/>
    </row>
    <row r="308" spans="1:12" x14ac:dyDescent="0.25">
      <c r="A308" s="36"/>
      <c r="B308" s="44"/>
      <c r="C308" s="44"/>
      <c r="D308" s="36"/>
      <c r="E308" s="36"/>
      <c r="F308" s="50"/>
      <c r="G308" s="132"/>
      <c r="H308" s="36"/>
      <c r="I308" s="36"/>
      <c r="J308" s="36"/>
      <c r="K308" s="37"/>
      <c r="L308" s="36"/>
    </row>
    <row r="309" spans="1:12" x14ac:dyDescent="0.25">
      <c r="A309" s="36"/>
      <c r="B309" s="44"/>
      <c r="C309" s="44"/>
      <c r="D309" s="36"/>
      <c r="E309" s="36"/>
      <c r="F309" s="50"/>
      <c r="G309" s="132"/>
      <c r="H309" s="36"/>
      <c r="I309" s="36"/>
      <c r="J309" s="36"/>
      <c r="K309" s="37"/>
      <c r="L309" s="36"/>
    </row>
    <row r="310" spans="1:12" x14ac:dyDescent="0.25">
      <c r="A310" s="36"/>
      <c r="B310" s="44"/>
      <c r="C310" s="44"/>
      <c r="D310" s="36"/>
      <c r="E310" s="36"/>
      <c r="F310" s="50"/>
      <c r="G310" s="132"/>
      <c r="H310" s="36"/>
      <c r="I310" s="36"/>
      <c r="J310" s="36"/>
      <c r="K310" s="37"/>
      <c r="L310" s="36"/>
    </row>
    <row r="311" spans="1:12" x14ac:dyDescent="0.25">
      <c r="A311" s="36"/>
      <c r="B311" s="44"/>
      <c r="C311" s="44"/>
      <c r="D311" s="36"/>
      <c r="E311" s="36"/>
      <c r="F311" s="50"/>
      <c r="G311" s="132"/>
      <c r="H311" s="36"/>
      <c r="I311" s="36"/>
      <c r="J311" s="36"/>
      <c r="K311" s="37"/>
      <c r="L311" s="36"/>
    </row>
    <row r="312" spans="1:12" x14ac:dyDescent="0.25">
      <c r="A312" s="36"/>
      <c r="B312" s="44"/>
      <c r="C312" s="44"/>
      <c r="D312" s="36"/>
      <c r="E312" s="36"/>
      <c r="F312" s="50"/>
      <c r="G312" s="132"/>
      <c r="H312" s="36"/>
      <c r="I312" s="36"/>
      <c r="J312" s="36"/>
      <c r="K312" s="37"/>
      <c r="L312" s="36"/>
    </row>
    <row r="313" spans="1:12" x14ac:dyDescent="0.25">
      <c r="A313" s="36"/>
      <c r="B313" s="44"/>
      <c r="C313" s="44"/>
      <c r="D313" s="36"/>
      <c r="E313" s="36"/>
      <c r="F313" s="50"/>
      <c r="G313" s="132"/>
      <c r="H313" s="36"/>
      <c r="I313" s="36"/>
      <c r="J313" s="36"/>
      <c r="K313" s="37"/>
      <c r="L313" s="36"/>
    </row>
    <row r="314" spans="1:12" x14ac:dyDescent="0.25">
      <c r="A314" s="36"/>
      <c r="B314" s="44"/>
      <c r="C314" s="44"/>
      <c r="D314" s="36"/>
      <c r="E314" s="36"/>
      <c r="F314" s="50"/>
      <c r="G314" s="132"/>
      <c r="H314" s="36"/>
      <c r="I314" s="36"/>
      <c r="J314" s="36"/>
      <c r="K314" s="37"/>
      <c r="L314" s="36"/>
    </row>
  </sheetData>
  <mergeCells count="35">
    <mergeCell ref="K5:L5"/>
    <mergeCell ref="A1:A4"/>
    <mergeCell ref="B1:J4"/>
    <mergeCell ref="B5:C5"/>
    <mergeCell ref="E5:G5"/>
    <mergeCell ref="H5:J5"/>
    <mergeCell ref="B6:C6"/>
    <mergeCell ref="A7:A8"/>
    <mergeCell ref="B7:B8"/>
    <mergeCell ref="C7:C8"/>
    <mergeCell ref="D7:D8"/>
    <mergeCell ref="E52:G52"/>
    <mergeCell ref="J7:J8"/>
    <mergeCell ref="K7:K8"/>
    <mergeCell ref="L7:L8"/>
    <mergeCell ref="L9:L35"/>
    <mergeCell ref="G41:I41"/>
    <mergeCell ref="D42:H42"/>
    <mergeCell ref="E7:I7"/>
    <mergeCell ref="A47:G47"/>
    <mergeCell ref="E48:G48"/>
    <mergeCell ref="E49:G49"/>
    <mergeCell ref="E50:G50"/>
    <mergeCell ref="E51:G51"/>
    <mergeCell ref="E53:G53"/>
    <mergeCell ref="E54:G54"/>
    <mergeCell ref="E55:G55"/>
    <mergeCell ref="A56:B56"/>
    <mergeCell ref="E56:G56"/>
    <mergeCell ref="H63:K63"/>
    <mergeCell ref="B64:D64"/>
    <mergeCell ref="H64:K64"/>
    <mergeCell ref="B65:D65"/>
    <mergeCell ref="H65:K65"/>
    <mergeCell ref="B63:D6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5FD02B-10C2-4B9C-A32A-6B59C6A59A36}">
  <sheetPr codeName="Hoja4"/>
  <dimension ref="A1:L295"/>
  <sheetViews>
    <sheetView showGridLines="0" zoomScale="70" zoomScaleNormal="70" workbookViewId="0">
      <selection activeCell="J9" sqref="J9:K10"/>
    </sheetView>
  </sheetViews>
  <sheetFormatPr baseColWidth="10" defaultColWidth="11.42578125" defaultRowHeight="15" x14ac:dyDescent="0.25"/>
  <cols>
    <col min="1" max="1" width="32" customWidth="1"/>
    <col min="2" max="2" width="40" customWidth="1"/>
    <col min="3" max="3" width="21" customWidth="1"/>
    <col min="4" max="4" width="26.7109375" customWidth="1"/>
    <col min="5" max="5" width="19.7109375" customWidth="1"/>
    <col min="6" max="6" width="16.7109375" style="51" customWidth="1"/>
    <col min="7" max="7" width="17" customWidth="1"/>
    <col min="8" max="8" width="16.42578125" customWidth="1"/>
    <col min="9" max="9" width="11.28515625" customWidth="1"/>
    <col min="10" max="10" width="22" customWidth="1"/>
    <col min="11" max="12" width="31.140625" customWidth="1"/>
    <col min="16" max="16" width="19.140625" bestFit="1" customWidth="1"/>
  </cols>
  <sheetData>
    <row r="1" spans="1:12" ht="15" customHeight="1" x14ac:dyDescent="0.25">
      <c r="A1" s="649"/>
      <c r="B1" s="650" t="s">
        <v>0</v>
      </c>
      <c r="C1" s="659"/>
      <c r="D1" s="622"/>
      <c r="E1" s="622"/>
      <c r="F1" s="622"/>
      <c r="G1" s="622"/>
      <c r="H1" s="622"/>
      <c r="I1" s="622"/>
      <c r="J1" s="643"/>
      <c r="K1" s="1"/>
      <c r="L1" s="2"/>
    </row>
    <row r="2" spans="1:12" x14ac:dyDescent="0.25">
      <c r="A2" s="657"/>
      <c r="B2" s="660"/>
      <c r="C2" s="639"/>
      <c r="D2" s="624"/>
      <c r="E2" s="624"/>
      <c r="F2" s="624"/>
      <c r="G2" s="624"/>
      <c r="H2" s="624"/>
      <c r="I2" s="624"/>
      <c r="J2" s="661"/>
      <c r="K2" s="3"/>
      <c r="L2" s="4"/>
    </row>
    <row r="3" spans="1:12" x14ac:dyDescent="0.25">
      <c r="A3" s="657"/>
      <c r="B3" s="660"/>
      <c r="C3" s="639"/>
      <c r="D3" s="624"/>
      <c r="E3" s="624"/>
      <c r="F3" s="624"/>
      <c r="G3" s="624"/>
      <c r="H3" s="624"/>
      <c r="I3" s="624"/>
      <c r="J3" s="661"/>
      <c r="K3" s="3"/>
      <c r="L3" s="5"/>
    </row>
    <row r="4" spans="1:12" x14ac:dyDescent="0.25">
      <c r="A4" s="658"/>
      <c r="B4" s="662"/>
      <c r="C4" s="663"/>
      <c r="D4" s="663"/>
      <c r="E4" s="663"/>
      <c r="F4" s="663"/>
      <c r="G4" s="663"/>
      <c r="H4" s="663"/>
      <c r="I4" s="663"/>
      <c r="J4" s="664"/>
      <c r="K4" s="6"/>
      <c r="L4" s="7"/>
    </row>
    <row r="5" spans="1:12" x14ac:dyDescent="0.25">
      <c r="A5" s="63" t="s">
        <v>1</v>
      </c>
      <c r="B5" s="646" t="s">
        <v>2</v>
      </c>
      <c r="C5" s="655"/>
      <c r="D5" s="64" t="s">
        <v>3</v>
      </c>
      <c r="E5" s="651">
        <v>2023</v>
      </c>
      <c r="F5" s="652"/>
      <c r="G5" s="652"/>
      <c r="H5" s="651" t="s">
        <v>4</v>
      </c>
      <c r="I5" s="651"/>
      <c r="J5" s="652"/>
      <c r="K5" s="648">
        <v>45202</v>
      </c>
      <c r="L5" s="652"/>
    </row>
    <row r="6" spans="1:12" x14ac:dyDescent="0.25">
      <c r="A6" s="63" t="s">
        <v>58</v>
      </c>
      <c r="B6" s="646" t="s">
        <v>59</v>
      </c>
      <c r="C6" s="655"/>
      <c r="D6" s="64"/>
      <c r="E6" s="64"/>
      <c r="F6" s="65"/>
      <c r="G6" s="65"/>
      <c r="H6" s="64"/>
      <c r="I6" s="64"/>
      <c r="J6" s="65"/>
      <c r="K6" s="66"/>
      <c r="L6" s="65"/>
    </row>
    <row r="7" spans="1:12" ht="23.25" customHeight="1" x14ac:dyDescent="0.25">
      <c r="A7" s="633" t="s">
        <v>7</v>
      </c>
      <c r="B7" s="647" t="s">
        <v>8</v>
      </c>
      <c r="C7" s="633" t="s">
        <v>9</v>
      </c>
      <c r="D7" s="633" t="s">
        <v>10</v>
      </c>
      <c r="E7" s="633" t="s">
        <v>11</v>
      </c>
      <c r="F7" s="652"/>
      <c r="G7" s="652"/>
      <c r="H7" s="652"/>
      <c r="I7" s="652"/>
      <c r="J7" s="633" t="s">
        <v>12</v>
      </c>
      <c r="K7" s="634" t="s">
        <v>13</v>
      </c>
      <c r="L7" s="633" t="s">
        <v>14</v>
      </c>
    </row>
    <row r="8" spans="1:12" x14ac:dyDescent="0.25">
      <c r="A8" s="652"/>
      <c r="B8" s="652"/>
      <c r="C8" s="656"/>
      <c r="D8" s="652"/>
      <c r="E8" s="8" t="s">
        <v>60</v>
      </c>
      <c r="F8" s="68" t="s">
        <v>16</v>
      </c>
      <c r="G8" s="8"/>
      <c r="H8" s="67"/>
      <c r="I8" s="8"/>
      <c r="J8" s="652"/>
      <c r="K8" s="652"/>
      <c r="L8" s="652"/>
    </row>
    <row r="9" spans="1:12" x14ac:dyDescent="0.25">
      <c r="A9" s="653"/>
      <c r="B9" s="57" t="s">
        <v>61</v>
      </c>
      <c r="C9" s="57" t="s">
        <v>20</v>
      </c>
      <c r="D9" s="69">
        <v>5882240</v>
      </c>
      <c r="E9" s="54" t="s">
        <v>62</v>
      </c>
      <c r="F9" s="70"/>
      <c r="G9" s="71"/>
      <c r="H9" s="70"/>
      <c r="I9" s="70"/>
      <c r="J9" s="55">
        <v>304006723</v>
      </c>
      <c r="K9" s="54">
        <v>47058</v>
      </c>
      <c r="L9" s="654">
        <f>SUM(K9:K16)</f>
        <v>49000</v>
      </c>
    </row>
    <row r="10" spans="1:12" x14ac:dyDescent="0.25">
      <c r="A10" s="653"/>
      <c r="B10" s="57" t="s">
        <v>63</v>
      </c>
      <c r="C10" s="57" t="s">
        <v>20</v>
      </c>
      <c r="D10" s="69">
        <v>223268</v>
      </c>
      <c r="E10" s="54" t="s">
        <v>15</v>
      </c>
      <c r="F10" s="70"/>
      <c r="G10" s="71"/>
      <c r="H10" s="70"/>
      <c r="I10" s="70"/>
      <c r="J10" s="153">
        <v>318498723</v>
      </c>
      <c r="K10" s="54">
        <f>2233-291</f>
        <v>1942</v>
      </c>
      <c r="L10" s="654"/>
    </row>
    <row r="11" spans="1:12" x14ac:dyDescent="0.25">
      <c r="A11" s="653"/>
      <c r="B11" s="57"/>
      <c r="C11" s="57"/>
      <c r="D11" s="69"/>
      <c r="E11" s="54"/>
      <c r="F11" s="70"/>
      <c r="G11" s="71"/>
      <c r="H11" s="70"/>
      <c r="I11" s="70"/>
      <c r="J11" s="55"/>
      <c r="K11" s="54"/>
      <c r="L11" s="654"/>
    </row>
    <row r="12" spans="1:12" x14ac:dyDescent="0.25">
      <c r="A12" s="653"/>
      <c r="B12" s="57"/>
      <c r="C12" s="57"/>
      <c r="D12" s="69"/>
      <c r="E12" s="54"/>
      <c r="F12" s="70"/>
      <c r="G12" s="71"/>
      <c r="H12" s="70"/>
      <c r="I12" s="70"/>
      <c r="J12" s="55"/>
      <c r="K12" s="54"/>
      <c r="L12" s="654"/>
    </row>
    <row r="13" spans="1:12" x14ac:dyDescent="0.25">
      <c r="A13" s="653"/>
      <c r="B13" s="57"/>
      <c r="C13" s="57"/>
      <c r="D13" s="69"/>
      <c r="E13" s="54"/>
      <c r="F13" s="70"/>
      <c r="G13" s="71"/>
      <c r="H13" s="70"/>
      <c r="I13" s="70"/>
      <c r="J13" s="55"/>
      <c r="K13" s="54"/>
      <c r="L13" s="654"/>
    </row>
    <row r="14" spans="1:12" x14ac:dyDescent="0.25">
      <c r="A14" s="653"/>
      <c r="B14" s="57"/>
      <c r="C14" s="57"/>
      <c r="D14" s="69"/>
      <c r="E14" s="54"/>
      <c r="F14" s="70"/>
      <c r="G14" s="71"/>
      <c r="H14" s="70"/>
      <c r="I14" s="70"/>
      <c r="J14" s="55"/>
      <c r="K14" s="54"/>
      <c r="L14" s="654"/>
    </row>
    <row r="15" spans="1:12" x14ac:dyDescent="0.25">
      <c r="A15" s="653"/>
      <c r="B15" s="57"/>
      <c r="C15" s="57"/>
      <c r="D15" s="69"/>
      <c r="E15" s="54"/>
      <c r="F15" s="70"/>
      <c r="G15" s="71"/>
      <c r="H15" s="70"/>
      <c r="I15" s="70"/>
      <c r="J15" s="55"/>
      <c r="K15" s="54"/>
      <c r="L15" s="654"/>
    </row>
    <row r="16" spans="1:12" x14ac:dyDescent="0.25">
      <c r="A16" s="653"/>
      <c r="B16" s="57"/>
      <c r="C16" s="57"/>
      <c r="D16" s="69"/>
      <c r="E16" s="54"/>
      <c r="F16" s="54"/>
      <c r="G16" s="71"/>
      <c r="H16" s="70"/>
      <c r="I16" s="70"/>
      <c r="J16" s="55"/>
      <c r="K16" s="54"/>
      <c r="L16" s="654"/>
    </row>
    <row r="17" spans="1:12" x14ac:dyDescent="0.25">
      <c r="A17" s="8"/>
      <c r="B17" s="9"/>
      <c r="C17" s="9"/>
      <c r="D17" s="72">
        <f>SUM(D9:D16)</f>
        <v>6105508</v>
      </c>
      <c r="E17" s="8"/>
      <c r="F17" s="68"/>
      <c r="G17" s="8"/>
      <c r="H17" s="8"/>
      <c r="I17" s="8"/>
      <c r="J17" s="8"/>
      <c r="K17" s="72">
        <f>SUM(K9:K16)</f>
        <v>49000</v>
      </c>
      <c r="L17" s="72">
        <f>SUM(L9:L16)</f>
        <v>49000</v>
      </c>
    </row>
    <row r="18" spans="1:12" x14ac:dyDescent="0.25">
      <c r="A18" s="10"/>
      <c r="B18" s="11"/>
      <c r="C18" s="11"/>
      <c r="D18" s="52"/>
      <c r="E18" s="12"/>
      <c r="F18" s="47"/>
      <c r="G18" s="12"/>
      <c r="H18" s="12"/>
      <c r="I18" s="12"/>
      <c r="J18" s="10"/>
      <c r="K18" s="13"/>
      <c r="L18" s="14"/>
    </row>
    <row r="19" spans="1:12" ht="15.75" thickBot="1" x14ac:dyDescent="0.3">
      <c r="A19" s="10"/>
      <c r="B19" s="11"/>
      <c r="C19" s="11"/>
      <c r="D19" s="15"/>
      <c r="E19" s="12"/>
      <c r="F19" s="47"/>
      <c r="G19" s="12"/>
      <c r="H19" s="12"/>
      <c r="I19" s="12"/>
      <c r="J19" s="10"/>
      <c r="K19" s="13"/>
      <c r="L19" s="16"/>
    </row>
    <row r="20" spans="1:12" ht="15.75" thickTop="1" x14ac:dyDescent="0.25">
      <c r="A20" s="10"/>
      <c r="B20" s="11"/>
      <c r="C20" s="11"/>
      <c r="D20" s="13"/>
      <c r="E20" s="12"/>
      <c r="F20" s="47"/>
      <c r="G20" s="12"/>
      <c r="H20" s="12"/>
      <c r="I20" s="12"/>
      <c r="J20" s="10"/>
      <c r="K20" s="13"/>
      <c r="L20" s="16"/>
    </row>
    <row r="21" spans="1:12" x14ac:dyDescent="0.25">
      <c r="A21" s="10"/>
      <c r="B21" s="11"/>
      <c r="C21" s="11"/>
      <c r="D21" s="17"/>
      <c r="E21" s="12"/>
      <c r="F21" s="47"/>
      <c r="G21" s="12"/>
      <c r="H21" s="12"/>
      <c r="I21" s="12"/>
      <c r="J21" s="10"/>
      <c r="K21" s="13"/>
      <c r="L21" s="14"/>
    </row>
    <row r="22" spans="1:12" x14ac:dyDescent="0.25">
      <c r="A22" s="8" t="s">
        <v>44</v>
      </c>
      <c r="B22" s="9" t="s">
        <v>45</v>
      </c>
      <c r="C22" s="58"/>
      <c r="D22" s="16"/>
      <c r="E22" s="12"/>
      <c r="F22" s="47"/>
      <c r="G22" s="638"/>
      <c r="H22" s="639"/>
      <c r="I22" s="639"/>
      <c r="J22" s="18"/>
      <c r="K22" s="19"/>
      <c r="L22" s="20"/>
    </row>
    <row r="23" spans="1:12" x14ac:dyDescent="0.25">
      <c r="A23" s="21" t="s">
        <v>46</v>
      </c>
      <c r="B23" s="22"/>
      <c r="C23" s="59"/>
      <c r="D23" s="640"/>
      <c r="E23" s="624"/>
      <c r="F23" s="624"/>
      <c r="G23" s="624"/>
      <c r="H23" s="624"/>
      <c r="J23" s="23"/>
      <c r="K23" s="19"/>
      <c r="L23" s="20"/>
    </row>
    <row r="24" spans="1:12" x14ac:dyDescent="0.25">
      <c r="A24" s="21" t="s">
        <v>47</v>
      </c>
      <c r="B24" s="24">
        <f>+L17</f>
        <v>49000</v>
      </c>
      <c r="C24" s="60"/>
      <c r="D24" s="16"/>
      <c r="E24" s="10"/>
      <c r="F24" s="47"/>
      <c r="G24" s="16"/>
      <c r="H24" s="16"/>
      <c r="I24" s="16"/>
      <c r="J24" s="23"/>
      <c r="K24" s="13"/>
      <c r="L24" s="14"/>
    </row>
    <row r="25" spans="1:12" ht="30" x14ac:dyDescent="0.25">
      <c r="A25" s="8" t="s">
        <v>48</v>
      </c>
      <c r="B25" s="25">
        <f>+B23-B24</f>
        <v>-49000</v>
      </c>
      <c r="C25" s="61"/>
      <c r="D25" s="16"/>
      <c r="E25" s="13"/>
      <c r="F25" s="47"/>
      <c r="G25" s="26"/>
      <c r="H25" s="16"/>
      <c r="I25" s="16"/>
      <c r="J25" s="27"/>
      <c r="K25" s="13"/>
      <c r="L25" s="14"/>
    </row>
    <row r="26" spans="1:12" x14ac:dyDescent="0.25">
      <c r="A26" s="10"/>
      <c r="B26" s="28"/>
      <c r="C26" s="28"/>
      <c r="D26" s="29"/>
      <c r="E26" s="12"/>
      <c r="F26" s="47"/>
      <c r="G26" s="12"/>
      <c r="H26" s="12"/>
      <c r="I26" s="12"/>
      <c r="J26" s="10"/>
      <c r="K26" s="13"/>
      <c r="L26" s="14"/>
    </row>
    <row r="27" spans="1:12" x14ac:dyDescent="0.25">
      <c r="A27" s="10"/>
      <c r="B27" s="11"/>
      <c r="C27" s="11"/>
      <c r="D27" s="17"/>
      <c r="E27" s="12"/>
      <c r="F27" s="47"/>
      <c r="G27" s="12"/>
      <c r="H27" s="12"/>
      <c r="I27" s="12"/>
      <c r="J27" s="10"/>
      <c r="K27" s="13"/>
      <c r="L27" s="14"/>
    </row>
    <row r="28" spans="1:12" x14ac:dyDescent="0.25">
      <c r="A28" s="641" t="s">
        <v>49</v>
      </c>
      <c r="B28" s="642"/>
      <c r="C28" s="642"/>
      <c r="D28" s="642"/>
      <c r="E28" s="622"/>
      <c r="F28" s="622"/>
      <c r="G28" s="643"/>
      <c r="H28" s="16"/>
      <c r="I28" s="16"/>
      <c r="J28" s="16"/>
      <c r="K28" s="19"/>
      <c r="L28" s="16"/>
    </row>
    <row r="29" spans="1:12" ht="29.25" customHeight="1" x14ac:dyDescent="0.25">
      <c r="A29" s="30" t="s">
        <v>50</v>
      </c>
      <c r="B29" s="31" t="s">
        <v>51</v>
      </c>
      <c r="C29" s="32" t="s">
        <v>9</v>
      </c>
      <c r="D29" s="32" t="s">
        <v>45</v>
      </c>
      <c r="E29" s="644" t="s">
        <v>52</v>
      </c>
      <c r="F29" s="645"/>
      <c r="G29" s="645"/>
      <c r="H29" s="16"/>
      <c r="I29" s="16"/>
      <c r="J29" s="16"/>
      <c r="K29" s="19"/>
      <c r="L29" s="16"/>
    </row>
    <row r="30" spans="1:12" ht="26.25" customHeight="1" x14ac:dyDescent="0.25">
      <c r="A30" s="33">
        <v>318498723</v>
      </c>
      <c r="B30" s="57" t="s">
        <v>63</v>
      </c>
      <c r="C30" s="57" t="s">
        <v>20</v>
      </c>
      <c r="D30" s="104">
        <v>291</v>
      </c>
      <c r="E30" s="629" t="s">
        <v>53</v>
      </c>
      <c r="F30" s="629"/>
      <c r="G30" s="629"/>
      <c r="H30" s="16"/>
      <c r="I30" s="16"/>
      <c r="J30" s="16"/>
      <c r="K30" s="19"/>
      <c r="L30" s="16"/>
    </row>
    <row r="31" spans="1:12" ht="12" customHeight="1" x14ac:dyDescent="0.25">
      <c r="A31" s="33"/>
      <c r="B31" s="34"/>
      <c r="C31" s="34"/>
      <c r="D31" s="104"/>
      <c r="E31" s="629"/>
      <c r="F31" s="629"/>
      <c r="G31" s="629"/>
      <c r="H31" s="35"/>
      <c r="I31" s="35"/>
      <c r="J31" s="36"/>
      <c r="K31" s="37"/>
      <c r="L31" s="36"/>
    </row>
    <row r="32" spans="1:12" ht="12" customHeight="1" x14ac:dyDescent="0.25">
      <c r="A32" s="33"/>
      <c r="B32" s="34"/>
      <c r="C32" s="34"/>
      <c r="D32" s="104"/>
      <c r="E32" s="629"/>
      <c r="F32" s="629"/>
      <c r="G32" s="629"/>
      <c r="H32" s="35"/>
      <c r="I32" s="35"/>
      <c r="J32" s="36"/>
      <c r="K32" s="37"/>
      <c r="L32" s="36"/>
    </row>
    <row r="33" spans="1:12" ht="12" customHeight="1" x14ac:dyDescent="0.25">
      <c r="A33" s="33"/>
      <c r="B33" s="34"/>
      <c r="C33" s="34"/>
      <c r="D33" s="104"/>
      <c r="E33" s="629"/>
      <c r="F33" s="629"/>
      <c r="G33" s="629"/>
      <c r="H33" s="35"/>
      <c r="I33" s="35"/>
      <c r="J33" s="36"/>
      <c r="K33" s="37"/>
      <c r="L33" s="36"/>
    </row>
    <row r="34" spans="1:12" ht="12" customHeight="1" x14ac:dyDescent="0.25">
      <c r="A34" s="33"/>
      <c r="B34" s="34"/>
      <c r="C34" s="34"/>
      <c r="D34" s="104"/>
      <c r="E34" s="629"/>
      <c r="F34" s="629"/>
      <c r="G34" s="629"/>
      <c r="H34" s="35"/>
      <c r="I34" s="35"/>
      <c r="J34" s="36"/>
      <c r="K34" s="37"/>
      <c r="L34" s="36"/>
    </row>
    <row r="35" spans="1:12" ht="12" customHeight="1" x14ac:dyDescent="0.25">
      <c r="A35" s="33"/>
      <c r="B35" s="34"/>
      <c r="C35" s="34"/>
      <c r="D35" s="104"/>
      <c r="E35" s="629"/>
      <c r="F35" s="629"/>
      <c r="G35" s="629"/>
      <c r="H35" s="35"/>
      <c r="I35" s="35"/>
      <c r="J35" s="36"/>
      <c r="K35" s="37"/>
      <c r="L35" s="36"/>
    </row>
    <row r="36" spans="1:12" ht="12" customHeight="1" x14ac:dyDescent="0.25">
      <c r="A36" s="33"/>
      <c r="B36" s="34"/>
      <c r="C36" s="34"/>
      <c r="D36" s="104"/>
      <c r="E36" s="629"/>
      <c r="F36" s="629"/>
      <c r="G36" s="629"/>
      <c r="H36" s="35"/>
      <c r="I36" s="35"/>
      <c r="J36" s="36"/>
      <c r="K36" s="37"/>
      <c r="L36" s="36"/>
    </row>
    <row r="37" spans="1:12" ht="12" customHeight="1" x14ac:dyDescent="0.25">
      <c r="A37" s="630" t="s">
        <v>54</v>
      </c>
      <c r="B37" s="631"/>
      <c r="C37" s="53"/>
      <c r="D37" s="75">
        <f>+SUM(D30:D36)</f>
        <v>291</v>
      </c>
      <c r="E37" s="632"/>
      <c r="F37" s="631"/>
      <c r="G37" s="631"/>
      <c r="H37" s="16"/>
      <c r="I37" s="16"/>
      <c r="J37" s="16"/>
      <c r="K37" s="19"/>
      <c r="L37" s="16"/>
    </row>
    <row r="38" spans="1:12" x14ac:dyDescent="0.25">
      <c r="A38" s="38"/>
      <c r="B38" s="39"/>
      <c r="C38" s="39"/>
      <c r="D38" s="40">
        <f>+B25-D37</f>
        <v>-49291</v>
      </c>
      <c r="E38" s="41"/>
      <c r="F38" s="48"/>
      <c r="G38" s="41"/>
      <c r="H38" s="16"/>
      <c r="I38" s="16"/>
      <c r="J38" s="16"/>
      <c r="K38" s="19"/>
      <c r="L38" s="16"/>
    </row>
    <row r="39" spans="1:12" x14ac:dyDescent="0.25">
      <c r="A39" s="38"/>
      <c r="B39" s="39"/>
      <c r="C39" s="39"/>
      <c r="D39" s="40"/>
      <c r="E39" s="41"/>
      <c r="F39" s="48"/>
      <c r="G39" s="41"/>
      <c r="H39" s="16"/>
      <c r="I39" s="16"/>
      <c r="J39" s="16"/>
      <c r="K39" s="19"/>
      <c r="L39" s="16"/>
    </row>
    <row r="40" spans="1:12" x14ac:dyDescent="0.25">
      <c r="A40" s="38"/>
      <c r="B40" s="39"/>
      <c r="C40" s="39"/>
      <c r="D40" s="40"/>
      <c r="E40" s="41"/>
      <c r="F40" s="48"/>
      <c r="G40" s="41"/>
      <c r="H40" s="16"/>
      <c r="I40" s="16"/>
      <c r="J40" s="16"/>
      <c r="K40" s="19"/>
      <c r="L40" s="16"/>
    </row>
    <row r="41" spans="1:12" x14ac:dyDescent="0.25">
      <c r="A41" s="38"/>
      <c r="B41" s="39"/>
      <c r="C41" s="39"/>
      <c r="D41" s="40"/>
      <c r="E41" s="41"/>
      <c r="F41" s="48"/>
      <c r="G41" s="41"/>
      <c r="H41" s="16"/>
      <c r="I41" s="16"/>
      <c r="J41" s="16"/>
      <c r="K41" s="19"/>
      <c r="L41" s="16"/>
    </row>
    <row r="42" spans="1:12" x14ac:dyDescent="0.25">
      <c r="A42" s="38"/>
      <c r="B42" s="39"/>
      <c r="C42" s="39"/>
      <c r="D42" s="40"/>
      <c r="E42" s="41"/>
      <c r="F42" s="48"/>
      <c r="G42" s="41"/>
      <c r="H42" s="16"/>
      <c r="I42" s="16"/>
      <c r="J42" s="16"/>
      <c r="K42" s="19"/>
      <c r="L42" s="16"/>
    </row>
    <row r="43" spans="1:12" x14ac:dyDescent="0.25">
      <c r="A43" s="16"/>
      <c r="B43" s="28"/>
      <c r="C43" s="28"/>
      <c r="D43" s="23"/>
      <c r="E43" s="16"/>
      <c r="F43" s="49"/>
      <c r="G43" s="16"/>
      <c r="H43" s="16"/>
      <c r="I43" s="16"/>
      <c r="J43" s="16"/>
      <c r="K43" s="19"/>
      <c r="L43" s="16"/>
    </row>
    <row r="44" spans="1:12" x14ac:dyDescent="0.25">
      <c r="A44" s="16"/>
      <c r="B44" s="628" t="s">
        <v>55</v>
      </c>
      <c r="C44" s="628"/>
      <c r="D44" s="622"/>
      <c r="E44" s="16"/>
      <c r="F44" s="49"/>
      <c r="G44" s="16"/>
      <c r="H44" s="621" t="s">
        <v>55</v>
      </c>
      <c r="I44" s="621"/>
      <c r="J44" s="622"/>
      <c r="K44" s="622"/>
      <c r="L44" s="42"/>
    </row>
    <row r="45" spans="1:12" x14ac:dyDescent="0.25">
      <c r="A45" s="16"/>
      <c r="B45" s="623"/>
      <c r="C45" s="623"/>
      <c r="D45" s="624"/>
      <c r="E45" s="16"/>
      <c r="F45" s="49"/>
      <c r="G45" s="16"/>
      <c r="H45" s="625"/>
      <c r="I45" s="625"/>
      <c r="J45" s="624"/>
      <c r="K45" s="624"/>
      <c r="L45" s="42"/>
    </row>
    <row r="46" spans="1:12" x14ac:dyDescent="0.25">
      <c r="A46" s="16"/>
      <c r="B46" s="626" t="s">
        <v>56</v>
      </c>
      <c r="C46" s="626"/>
      <c r="D46" s="624"/>
      <c r="E46" s="16"/>
      <c r="F46" s="49"/>
      <c r="G46" s="16"/>
      <c r="H46" s="627" t="s">
        <v>57</v>
      </c>
      <c r="I46" s="627"/>
      <c r="J46" s="624"/>
      <c r="K46" s="624"/>
      <c r="L46" s="43"/>
    </row>
    <row r="47" spans="1:12" x14ac:dyDescent="0.25">
      <c r="A47" s="16"/>
      <c r="B47" s="28"/>
      <c r="C47" s="28"/>
      <c r="D47" s="16"/>
      <c r="E47" s="16"/>
      <c r="F47" s="49"/>
      <c r="G47" s="16"/>
      <c r="H47" s="16"/>
      <c r="I47" s="16"/>
      <c r="J47" s="16"/>
      <c r="K47" s="19"/>
      <c r="L47" s="16"/>
    </row>
    <row r="48" spans="1:12" x14ac:dyDescent="0.25">
      <c r="A48" s="16"/>
      <c r="B48" s="28"/>
      <c r="C48" s="28"/>
      <c r="D48" s="16"/>
      <c r="E48" s="16"/>
      <c r="F48" s="49"/>
      <c r="G48" s="16"/>
      <c r="H48" s="16"/>
      <c r="I48" s="16"/>
      <c r="J48" s="16"/>
      <c r="K48" s="19"/>
      <c r="L48" s="16"/>
    </row>
    <row r="49" spans="1:12" x14ac:dyDescent="0.25">
      <c r="A49" s="16"/>
      <c r="B49" s="28"/>
      <c r="C49" s="28"/>
      <c r="D49" s="16"/>
      <c r="E49" s="16"/>
      <c r="F49" s="49"/>
      <c r="G49" s="16"/>
      <c r="H49" s="16"/>
      <c r="I49" s="16"/>
      <c r="J49" s="16"/>
      <c r="K49" s="19"/>
      <c r="L49" s="16"/>
    </row>
    <row r="50" spans="1:12" x14ac:dyDescent="0.25">
      <c r="A50" s="16"/>
      <c r="B50" s="28"/>
      <c r="C50" s="28"/>
      <c r="D50" s="16"/>
      <c r="E50" s="16"/>
      <c r="F50" s="49"/>
      <c r="G50" s="16"/>
      <c r="H50" s="16"/>
      <c r="I50" s="16"/>
      <c r="J50" s="16"/>
      <c r="K50" s="19"/>
      <c r="L50" s="16"/>
    </row>
    <row r="51" spans="1:12" x14ac:dyDescent="0.25">
      <c r="A51" s="16"/>
      <c r="B51" s="28"/>
      <c r="C51" s="28"/>
      <c r="D51" s="16"/>
      <c r="E51" s="16"/>
      <c r="F51" s="49"/>
      <c r="G51" s="16"/>
      <c r="H51" s="16"/>
      <c r="I51" s="16"/>
      <c r="J51" s="16"/>
      <c r="K51" s="19"/>
      <c r="L51" s="16"/>
    </row>
    <row r="52" spans="1:12" x14ac:dyDescent="0.25">
      <c r="A52" s="16"/>
      <c r="B52" s="28"/>
      <c r="C52" s="28"/>
      <c r="D52" s="16"/>
      <c r="E52" s="16"/>
      <c r="F52" s="49"/>
      <c r="G52" s="16"/>
      <c r="H52" s="16"/>
      <c r="I52" s="16"/>
      <c r="J52" s="16"/>
      <c r="K52" s="19"/>
      <c r="L52" s="16"/>
    </row>
    <row r="53" spans="1:12" x14ac:dyDescent="0.25">
      <c r="A53" s="16"/>
      <c r="B53" s="28"/>
      <c r="C53" s="28"/>
      <c r="D53" s="16"/>
      <c r="E53" s="16"/>
      <c r="F53" s="49"/>
      <c r="G53" s="16"/>
      <c r="H53" s="16"/>
      <c r="I53" s="16"/>
      <c r="J53" s="16"/>
      <c r="K53" s="19"/>
      <c r="L53" s="16"/>
    </row>
    <row r="54" spans="1:12" x14ac:dyDescent="0.25">
      <c r="A54" s="16"/>
      <c r="B54" s="28"/>
      <c r="C54" s="28"/>
      <c r="D54" s="16"/>
      <c r="E54" s="16"/>
      <c r="F54" s="49"/>
      <c r="G54" s="16"/>
      <c r="H54" s="16"/>
      <c r="I54" s="16"/>
      <c r="J54" s="16"/>
      <c r="K54" s="19"/>
      <c r="L54" s="16"/>
    </row>
    <row r="55" spans="1:12" x14ac:dyDescent="0.25">
      <c r="A55" s="16"/>
      <c r="B55" s="28"/>
      <c r="C55" s="28"/>
      <c r="D55" s="16"/>
      <c r="E55" s="16"/>
      <c r="F55" s="49"/>
      <c r="G55" s="16"/>
      <c r="H55" s="16"/>
      <c r="I55" s="16"/>
      <c r="J55" s="16"/>
      <c r="K55" s="19"/>
      <c r="L55" s="16"/>
    </row>
    <row r="56" spans="1:12" x14ac:dyDescent="0.25">
      <c r="A56" s="16"/>
      <c r="B56" s="28"/>
      <c r="C56" s="28"/>
      <c r="D56" s="16"/>
      <c r="E56" s="16"/>
      <c r="F56" s="49"/>
      <c r="G56" s="16"/>
      <c r="H56" s="16"/>
      <c r="I56" s="16"/>
      <c r="J56" s="16"/>
      <c r="K56" s="19"/>
      <c r="L56" s="16"/>
    </row>
    <row r="57" spans="1:12" x14ac:dyDescent="0.25">
      <c r="A57" s="16"/>
      <c r="B57" s="28"/>
      <c r="C57" s="28"/>
      <c r="D57" s="16"/>
      <c r="E57" s="16"/>
      <c r="F57" s="49"/>
      <c r="G57" s="16"/>
      <c r="H57" s="16"/>
      <c r="I57" s="16"/>
      <c r="J57" s="16"/>
      <c r="K57" s="19"/>
      <c r="L57" s="16"/>
    </row>
    <row r="58" spans="1:12" x14ac:dyDescent="0.25">
      <c r="A58" s="16"/>
      <c r="B58" s="28"/>
      <c r="C58" s="28"/>
      <c r="D58" s="16"/>
      <c r="E58" s="16"/>
      <c r="F58" s="49"/>
      <c r="G58" s="16"/>
      <c r="H58" s="16"/>
      <c r="I58" s="16"/>
      <c r="J58" s="16"/>
      <c r="K58" s="19"/>
      <c r="L58" s="16"/>
    </row>
    <row r="59" spans="1:12" x14ac:dyDescent="0.25">
      <c r="A59" s="16"/>
      <c r="B59" s="28"/>
      <c r="C59" s="28"/>
      <c r="D59" s="16"/>
      <c r="E59" s="16"/>
      <c r="F59" s="49"/>
      <c r="G59" s="16"/>
      <c r="H59" s="16"/>
      <c r="I59" s="16"/>
      <c r="J59" s="16"/>
      <c r="K59" s="19"/>
      <c r="L59" s="16"/>
    </row>
    <row r="60" spans="1:12" x14ac:dyDescent="0.25">
      <c r="A60" s="16"/>
      <c r="B60" s="28"/>
      <c r="C60" s="28"/>
      <c r="D60" s="16"/>
      <c r="E60" s="16"/>
      <c r="F60" s="49"/>
      <c r="G60" s="16"/>
      <c r="H60" s="16"/>
      <c r="I60" s="16"/>
      <c r="J60" s="16"/>
      <c r="K60" s="19"/>
      <c r="L60" s="16"/>
    </row>
    <row r="61" spans="1:12" x14ac:dyDescent="0.25">
      <c r="A61" s="16"/>
      <c r="B61" s="28"/>
      <c r="C61" s="28"/>
      <c r="D61" s="16"/>
      <c r="E61" s="16"/>
      <c r="F61" s="49"/>
      <c r="G61" s="16"/>
      <c r="H61" s="16"/>
      <c r="I61" s="16"/>
      <c r="J61" s="16"/>
      <c r="K61" s="19"/>
      <c r="L61" s="16"/>
    </row>
    <row r="62" spans="1:12" x14ac:dyDescent="0.25">
      <c r="A62" s="16"/>
      <c r="B62" s="28"/>
      <c r="C62" s="28"/>
      <c r="D62" s="16"/>
      <c r="E62" s="16"/>
      <c r="F62" s="49"/>
      <c r="G62" s="16"/>
      <c r="H62" s="16"/>
      <c r="I62" s="16"/>
      <c r="J62" s="16"/>
      <c r="K62" s="19"/>
      <c r="L62" s="16"/>
    </row>
    <row r="63" spans="1:12" x14ac:dyDescent="0.25">
      <c r="A63" s="16"/>
      <c r="B63" s="28"/>
      <c r="C63" s="28"/>
      <c r="D63" s="16"/>
      <c r="E63" s="16"/>
      <c r="F63" s="49"/>
      <c r="G63" s="16"/>
      <c r="H63" s="16"/>
      <c r="I63" s="16"/>
      <c r="J63" s="16"/>
      <c r="K63" s="19"/>
      <c r="L63" s="16"/>
    </row>
    <row r="64" spans="1:12" x14ac:dyDescent="0.25">
      <c r="A64" s="16"/>
      <c r="B64" s="28"/>
      <c r="C64" s="28"/>
      <c r="D64" s="16"/>
      <c r="E64" s="16"/>
      <c r="F64" s="49"/>
      <c r="G64" s="16"/>
      <c r="H64" s="16"/>
      <c r="I64" s="16"/>
      <c r="J64" s="16"/>
      <c r="K64" s="19"/>
      <c r="L64" s="16"/>
    </row>
    <row r="65" spans="1:12" x14ac:dyDescent="0.25">
      <c r="A65" s="16"/>
      <c r="B65" s="28"/>
      <c r="C65" s="28"/>
      <c r="D65" s="16"/>
      <c r="E65" s="16"/>
      <c r="F65" s="49"/>
      <c r="G65" s="16"/>
      <c r="H65" s="16"/>
      <c r="I65" s="16"/>
      <c r="J65" s="16"/>
      <c r="K65" s="19"/>
      <c r="L65" s="16"/>
    </row>
    <row r="66" spans="1:12" x14ac:dyDescent="0.25">
      <c r="A66" s="16"/>
      <c r="B66" s="28"/>
      <c r="C66" s="28"/>
      <c r="D66" s="16"/>
      <c r="E66" s="16"/>
      <c r="F66" s="49"/>
      <c r="G66" s="16"/>
      <c r="H66" s="16"/>
      <c r="I66" s="16"/>
      <c r="J66" s="16"/>
      <c r="K66" s="19"/>
      <c r="L66" s="16"/>
    </row>
    <row r="67" spans="1:12" x14ac:dyDescent="0.25">
      <c r="A67" s="16"/>
      <c r="B67" s="28"/>
      <c r="C67" s="28"/>
      <c r="D67" s="16"/>
      <c r="E67" s="16"/>
      <c r="F67" s="49"/>
      <c r="G67" s="16"/>
      <c r="H67" s="16"/>
      <c r="I67" s="16"/>
      <c r="J67" s="16"/>
      <c r="K67" s="19"/>
      <c r="L67" s="16"/>
    </row>
    <row r="68" spans="1:12" x14ac:dyDescent="0.25">
      <c r="A68" s="16"/>
      <c r="B68" s="28"/>
      <c r="C68" s="28"/>
      <c r="D68" s="16"/>
      <c r="E68" s="16"/>
      <c r="F68" s="49"/>
      <c r="G68" s="16"/>
      <c r="H68" s="16"/>
      <c r="I68" s="16"/>
      <c r="J68" s="16"/>
      <c r="K68" s="19"/>
      <c r="L68" s="16"/>
    </row>
    <row r="69" spans="1:12" x14ac:dyDescent="0.25">
      <c r="A69" s="16"/>
      <c r="B69" s="28"/>
      <c r="C69" s="28"/>
      <c r="D69" s="16"/>
      <c r="E69" s="16"/>
      <c r="F69" s="49"/>
      <c r="G69" s="16"/>
      <c r="H69" s="16"/>
      <c r="I69" s="16"/>
      <c r="J69" s="16"/>
      <c r="K69" s="19"/>
      <c r="L69" s="16"/>
    </row>
    <row r="70" spans="1:12" x14ac:dyDescent="0.25">
      <c r="A70" s="16"/>
      <c r="B70" s="28"/>
      <c r="C70" s="28"/>
      <c r="D70" s="16"/>
      <c r="E70" s="16"/>
      <c r="F70" s="49"/>
      <c r="G70" s="16"/>
      <c r="H70" s="16"/>
      <c r="I70" s="16"/>
      <c r="J70" s="16"/>
      <c r="K70" s="19"/>
      <c r="L70" s="16"/>
    </row>
    <row r="71" spans="1:12" x14ac:dyDescent="0.25">
      <c r="A71" s="16"/>
      <c r="B71" s="28"/>
      <c r="C71" s="28"/>
      <c r="D71" s="16"/>
      <c r="E71" s="16"/>
      <c r="F71" s="49"/>
      <c r="G71" s="16"/>
      <c r="H71" s="16"/>
      <c r="I71" s="16"/>
      <c r="J71" s="16"/>
      <c r="K71" s="19"/>
      <c r="L71" s="16"/>
    </row>
    <row r="72" spans="1:12" x14ac:dyDescent="0.25">
      <c r="A72" s="16"/>
      <c r="B72" s="28"/>
      <c r="C72" s="28"/>
      <c r="D72" s="16"/>
      <c r="E72" s="16"/>
      <c r="F72" s="49"/>
      <c r="G72" s="16"/>
      <c r="H72" s="16"/>
      <c r="I72" s="16"/>
      <c r="J72" s="16"/>
      <c r="K72" s="19"/>
      <c r="L72" s="16"/>
    </row>
    <row r="73" spans="1:12" x14ac:dyDescent="0.25">
      <c r="A73" s="16"/>
      <c r="B73" s="28"/>
      <c r="C73" s="28"/>
      <c r="D73" s="16"/>
      <c r="E73" s="16"/>
      <c r="F73" s="49"/>
      <c r="G73" s="16"/>
      <c r="H73" s="16"/>
      <c r="I73" s="16"/>
      <c r="J73" s="16"/>
      <c r="K73" s="19"/>
      <c r="L73" s="16"/>
    </row>
    <row r="74" spans="1:12" x14ac:dyDescent="0.25">
      <c r="A74" s="16"/>
      <c r="B74" s="28"/>
      <c r="C74" s="28"/>
      <c r="D74" s="16"/>
      <c r="E74" s="16"/>
      <c r="F74" s="49"/>
      <c r="G74" s="16"/>
      <c r="H74" s="16"/>
      <c r="I74" s="16"/>
      <c r="J74" s="16"/>
      <c r="K74" s="19"/>
      <c r="L74" s="16"/>
    </row>
    <row r="75" spans="1:12" x14ac:dyDescent="0.25">
      <c r="A75" s="16"/>
      <c r="B75" s="28"/>
      <c r="C75" s="28"/>
      <c r="D75" s="16"/>
      <c r="E75" s="16"/>
      <c r="F75" s="49"/>
      <c r="G75" s="16"/>
      <c r="H75" s="16"/>
      <c r="I75" s="16"/>
      <c r="J75" s="16"/>
      <c r="K75" s="19"/>
      <c r="L75" s="16"/>
    </row>
    <row r="76" spans="1:12" x14ac:dyDescent="0.25">
      <c r="A76" s="16"/>
      <c r="B76" s="28"/>
      <c r="C76" s="28"/>
      <c r="D76" s="16"/>
      <c r="E76" s="16"/>
      <c r="F76" s="49"/>
      <c r="G76" s="16"/>
      <c r="H76" s="16"/>
      <c r="I76" s="16"/>
      <c r="J76" s="16"/>
      <c r="K76" s="19"/>
      <c r="L76" s="16"/>
    </row>
    <row r="77" spans="1:12" x14ac:dyDescent="0.25">
      <c r="A77" s="16"/>
      <c r="B77" s="28"/>
      <c r="C77" s="28"/>
      <c r="D77" s="16"/>
      <c r="E77" s="16"/>
      <c r="F77" s="49"/>
      <c r="G77" s="16"/>
      <c r="H77" s="16"/>
      <c r="I77" s="16"/>
      <c r="J77" s="16"/>
      <c r="K77" s="19"/>
      <c r="L77" s="16"/>
    </row>
    <row r="78" spans="1:12" x14ac:dyDescent="0.25">
      <c r="A78" s="16"/>
      <c r="B78" s="28"/>
      <c r="C78" s="28"/>
      <c r="D78" s="16"/>
      <c r="E78" s="16"/>
      <c r="F78" s="49"/>
      <c r="G78" s="16"/>
      <c r="H78" s="16"/>
      <c r="I78" s="16"/>
      <c r="J78" s="16"/>
      <c r="K78" s="19"/>
      <c r="L78" s="16"/>
    </row>
    <row r="79" spans="1:12" x14ac:dyDescent="0.25">
      <c r="A79" s="16"/>
      <c r="B79" s="28"/>
      <c r="C79" s="28"/>
      <c r="D79" s="16"/>
      <c r="E79" s="16"/>
      <c r="F79" s="49"/>
      <c r="G79" s="16"/>
      <c r="H79" s="16"/>
      <c r="I79" s="16"/>
      <c r="J79" s="16"/>
      <c r="K79" s="19"/>
      <c r="L79" s="16"/>
    </row>
    <row r="80" spans="1:12" x14ac:dyDescent="0.25">
      <c r="A80" s="16"/>
      <c r="B80" s="28"/>
      <c r="C80" s="28"/>
      <c r="D80" s="16"/>
      <c r="E80" s="16"/>
      <c r="F80" s="49"/>
      <c r="G80" s="16"/>
      <c r="H80" s="16"/>
      <c r="I80" s="16"/>
      <c r="J80" s="16"/>
      <c r="K80" s="19"/>
      <c r="L80" s="16"/>
    </row>
    <row r="81" spans="1:12" x14ac:dyDescent="0.25">
      <c r="A81" s="16"/>
      <c r="B81" s="28"/>
      <c r="C81" s="28"/>
      <c r="D81" s="16"/>
      <c r="E81" s="16"/>
      <c r="F81" s="49"/>
      <c r="G81" s="16"/>
      <c r="H81" s="16"/>
      <c r="I81" s="16"/>
      <c r="J81" s="16"/>
      <c r="K81" s="19"/>
      <c r="L81" s="16"/>
    </row>
    <row r="82" spans="1:12" x14ac:dyDescent="0.25">
      <c r="A82" s="16"/>
      <c r="B82" s="28"/>
      <c r="C82" s="28"/>
      <c r="D82" s="16"/>
      <c r="E82" s="16"/>
      <c r="F82" s="49"/>
      <c r="G82" s="16"/>
      <c r="H82" s="16"/>
      <c r="I82" s="16"/>
      <c r="J82" s="16"/>
      <c r="K82" s="19"/>
      <c r="L82" s="16"/>
    </row>
    <row r="83" spans="1:12" x14ac:dyDescent="0.25">
      <c r="A83" s="16"/>
      <c r="B83" s="28"/>
      <c r="C83" s="28"/>
      <c r="D83" s="16"/>
      <c r="E83" s="16"/>
      <c r="F83" s="49"/>
      <c r="G83" s="16"/>
      <c r="H83" s="16"/>
      <c r="I83" s="16"/>
      <c r="J83" s="16"/>
      <c r="K83" s="19"/>
      <c r="L83" s="16"/>
    </row>
    <row r="84" spans="1:12" x14ac:dyDescent="0.25">
      <c r="A84" s="16"/>
      <c r="B84" s="28"/>
      <c r="C84" s="28"/>
      <c r="D84" s="16"/>
      <c r="E84" s="16"/>
      <c r="F84" s="49"/>
      <c r="G84" s="16"/>
      <c r="H84" s="16"/>
      <c r="I84" s="16"/>
      <c r="J84" s="16"/>
      <c r="K84" s="19"/>
      <c r="L84" s="16"/>
    </row>
    <row r="85" spans="1:12" x14ac:dyDescent="0.25">
      <c r="A85" s="16"/>
      <c r="B85" s="28"/>
      <c r="C85" s="28"/>
      <c r="D85" s="16"/>
      <c r="E85" s="16"/>
      <c r="F85" s="49"/>
      <c r="G85" s="16"/>
      <c r="H85" s="16"/>
      <c r="I85" s="16"/>
      <c r="J85" s="16"/>
      <c r="K85" s="19"/>
      <c r="L85" s="16"/>
    </row>
    <row r="86" spans="1:12" x14ac:dyDescent="0.25">
      <c r="A86" s="16"/>
      <c r="B86" s="28"/>
      <c r="C86" s="28"/>
      <c r="D86" s="16"/>
      <c r="E86" s="16"/>
      <c r="F86" s="49"/>
      <c r="G86" s="16"/>
      <c r="H86" s="16"/>
      <c r="I86" s="16"/>
      <c r="J86" s="16"/>
      <c r="K86" s="19"/>
      <c r="L86" s="16"/>
    </row>
    <row r="87" spans="1:12" x14ac:dyDescent="0.25">
      <c r="A87" s="16"/>
      <c r="B87" s="28"/>
      <c r="C87" s="28"/>
      <c r="D87" s="16"/>
      <c r="E87" s="16"/>
      <c r="F87" s="49"/>
      <c r="G87" s="16"/>
      <c r="H87" s="16"/>
      <c r="I87" s="16"/>
      <c r="J87" s="16"/>
      <c r="K87" s="19"/>
      <c r="L87" s="16"/>
    </row>
    <row r="88" spans="1:12" x14ac:dyDescent="0.25">
      <c r="A88" s="16"/>
      <c r="B88" s="28"/>
      <c r="C88" s="28"/>
      <c r="D88" s="16"/>
      <c r="E88" s="16"/>
      <c r="F88" s="49"/>
      <c r="G88" s="16"/>
      <c r="H88" s="16"/>
      <c r="I88" s="16"/>
      <c r="J88" s="16"/>
      <c r="K88" s="19"/>
      <c r="L88" s="16"/>
    </row>
    <row r="89" spans="1:12" x14ac:dyDescent="0.25">
      <c r="A89" s="16"/>
      <c r="B89" s="28"/>
      <c r="C89" s="28"/>
      <c r="D89" s="16"/>
      <c r="E89" s="16"/>
      <c r="F89" s="49"/>
      <c r="G89" s="16"/>
      <c r="H89" s="16"/>
      <c r="I89" s="16"/>
      <c r="J89" s="16"/>
      <c r="K89" s="19"/>
      <c r="L89" s="16"/>
    </row>
    <row r="90" spans="1:12" x14ac:dyDescent="0.25">
      <c r="A90" s="16"/>
      <c r="B90" s="28"/>
      <c r="C90" s="28"/>
      <c r="D90" s="16"/>
      <c r="E90" s="16"/>
      <c r="F90" s="49"/>
      <c r="G90" s="16"/>
      <c r="H90" s="16"/>
      <c r="I90" s="16"/>
      <c r="J90" s="16"/>
      <c r="K90" s="19"/>
      <c r="L90" s="16"/>
    </row>
    <row r="91" spans="1:12" x14ac:dyDescent="0.25">
      <c r="A91" s="16"/>
      <c r="B91" s="28"/>
      <c r="C91" s="28"/>
      <c r="D91" s="16"/>
      <c r="E91" s="16"/>
      <c r="F91" s="49"/>
      <c r="G91" s="16"/>
      <c r="H91" s="16"/>
      <c r="I91" s="16"/>
      <c r="J91" s="16"/>
      <c r="K91" s="19"/>
      <c r="L91" s="16"/>
    </row>
    <row r="92" spans="1:12" x14ac:dyDescent="0.25">
      <c r="A92" s="16"/>
      <c r="B92" s="28"/>
      <c r="C92" s="28"/>
      <c r="D92" s="16"/>
      <c r="E92" s="16"/>
      <c r="F92" s="49"/>
      <c r="G92" s="16"/>
      <c r="H92" s="16"/>
      <c r="I92" s="16"/>
      <c r="J92" s="16"/>
      <c r="K92" s="19"/>
      <c r="L92" s="16"/>
    </row>
    <row r="93" spans="1:12" x14ac:dyDescent="0.25">
      <c r="A93" s="16"/>
      <c r="B93" s="28"/>
      <c r="C93" s="28"/>
      <c r="D93" s="16"/>
      <c r="E93" s="16"/>
      <c r="F93" s="49"/>
      <c r="G93" s="16"/>
      <c r="H93" s="16"/>
      <c r="I93" s="16"/>
      <c r="J93" s="16"/>
      <c r="K93" s="19"/>
      <c r="L93" s="16"/>
    </row>
    <row r="94" spans="1:12" x14ac:dyDescent="0.25">
      <c r="A94" s="16"/>
      <c r="B94" s="28"/>
      <c r="C94" s="28"/>
      <c r="D94" s="16"/>
      <c r="E94" s="16"/>
      <c r="F94" s="49"/>
      <c r="G94" s="16"/>
      <c r="H94" s="16"/>
      <c r="I94" s="16"/>
      <c r="J94" s="16"/>
      <c r="K94" s="19"/>
      <c r="L94" s="16"/>
    </row>
    <row r="95" spans="1:12" x14ac:dyDescent="0.25">
      <c r="A95" s="16"/>
      <c r="B95" s="28"/>
      <c r="C95" s="28"/>
      <c r="D95" s="16"/>
      <c r="E95" s="16"/>
      <c r="F95" s="49"/>
      <c r="G95" s="16"/>
      <c r="H95" s="16"/>
      <c r="I95" s="16"/>
      <c r="J95" s="16"/>
      <c r="K95" s="19"/>
      <c r="L95" s="16"/>
    </row>
    <row r="96" spans="1:12" x14ac:dyDescent="0.25">
      <c r="A96" s="16"/>
      <c r="B96" s="28"/>
      <c r="C96" s="28"/>
      <c r="D96" s="16"/>
      <c r="E96" s="16"/>
      <c r="F96" s="49"/>
      <c r="G96" s="16"/>
      <c r="H96" s="16"/>
      <c r="I96" s="16"/>
      <c r="J96" s="16"/>
      <c r="K96" s="19"/>
      <c r="L96" s="16"/>
    </row>
    <row r="97" spans="1:12" x14ac:dyDescent="0.25">
      <c r="A97" s="16"/>
      <c r="B97" s="28"/>
      <c r="C97" s="28"/>
      <c r="D97" s="16"/>
      <c r="E97" s="16"/>
      <c r="F97" s="49"/>
      <c r="G97" s="16"/>
      <c r="H97" s="16"/>
      <c r="I97" s="16"/>
      <c r="J97" s="16"/>
      <c r="K97" s="19"/>
      <c r="L97" s="16"/>
    </row>
    <row r="98" spans="1:12" x14ac:dyDescent="0.25">
      <c r="A98" s="16"/>
      <c r="B98" s="28"/>
      <c r="C98" s="28"/>
      <c r="D98" s="16"/>
      <c r="E98" s="16"/>
      <c r="F98" s="49"/>
      <c r="G98" s="16"/>
      <c r="H98" s="16"/>
      <c r="I98" s="16"/>
      <c r="J98" s="16"/>
      <c r="K98" s="19"/>
      <c r="L98" s="16"/>
    </row>
    <row r="99" spans="1:12" x14ac:dyDescent="0.25">
      <c r="A99" s="16"/>
      <c r="B99" s="28"/>
      <c r="C99" s="28"/>
      <c r="D99" s="16"/>
      <c r="E99" s="16"/>
      <c r="F99" s="49"/>
      <c r="G99" s="16"/>
      <c r="H99" s="16"/>
      <c r="I99" s="16"/>
      <c r="J99" s="16"/>
      <c r="K99" s="19"/>
      <c r="L99" s="16"/>
    </row>
    <row r="100" spans="1:12" x14ac:dyDescent="0.25">
      <c r="A100" s="16"/>
      <c r="B100" s="28"/>
      <c r="C100" s="28"/>
      <c r="D100" s="16"/>
      <c r="E100" s="16"/>
      <c r="F100" s="49"/>
      <c r="G100" s="16"/>
      <c r="H100" s="16"/>
      <c r="I100" s="16"/>
      <c r="J100" s="16"/>
      <c r="K100" s="19"/>
      <c r="L100" s="16"/>
    </row>
    <row r="101" spans="1:12" x14ac:dyDescent="0.25">
      <c r="A101" s="16"/>
      <c r="B101" s="28"/>
      <c r="C101" s="28"/>
      <c r="D101" s="16"/>
      <c r="E101" s="16"/>
      <c r="F101" s="49"/>
      <c r="G101" s="16"/>
      <c r="H101" s="16"/>
      <c r="I101" s="16"/>
      <c r="J101" s="16"/>
      <c r="K101" s="19"/>
      <c r="L101" s="16"/>
    </row>
    <row r="102" spans="1:12" x14ac:dyDescent="0.25">
      <c r="A102" s="16"/>
      <c r="B102" s="28"/>
      <c r="C102" s="28"/>
      <c r="D102" s="16"/>
      <c r="E102" s="16"/>
      <c r="F102" s="49"/>
      <c r="G102" s="16"/>
      <c r="H102" s="16"/>
      <c r="I102" s="16"/>
      <c r="J102" s="16"/>
      <c r="K102" s="19"/>
      <c r="L102" s="16"/>
    </row>
    <row r="103" spans="1:12" x14ac:dyDescent="0.25">
      <c r="A103" s="16"/>
      <c r="B103" s="28"/>
      <c r="C103" s="28"/>
      <c r="D103" s="16"/>
      <c r="E103" s="16"/>
      <c r="F103" s="49"/>
      <c r="G103" s="16"/>
      <c r="H103" s="16"/>
      <c r="I103" s="16"/>
      <c r="J103" s="16"/>
      <c r="K103" s="19"/>
      <c r="L103" s="16"/>
    </row>
    <row r="104" spans="1:12" x14ac:dyDescent="0.25">
      <c r="A104" s="16"/>
      <c r="B104" s="28"/>
      <c r="C104" s="28"/>
      <c r="D104" s="16"/>
      <c r="E104" s="16"/>
      <c r="F104" s="49"/>
      <c r="G104" s="16"/>
      <c r="H104" s="16"/>
      <c r="I104" s="16"/>
      <c r="J104" s="16"/>
      <c r="K104" s="19"/>
      <c r="L104" s="16"/>
    </row>
    <row r="105" spans="1:12" x14ac:dyDescent="0.25">
      <c r="A105" s="16"/>
      <c r="B105" s="28"/>
      <c r="C105" s="28"/>
      <c r="D105" s="16"/>
      <c r="E105" s="16"/>
      <c r="F105" s="49"/>
      <c r="G105" s="16"/>
      <c r="H105" s="16"/>
      <c r="I105" s="16"/>
      <c r="J105" s="16"/>
      <c r="K105" s="19"/>
      <c r="L105" s="16"/>
    </row>
    <row r="106" spans="1:12" x14ac:dyDescent="0.25">
      <c r="A106" s="16"/>
      <c r="B106" s="28"/>
      <c r="C106" s="28"/>
      <c r="D106" s="16"/>
      <c r="E106" s="16"/>
      <c r="F106" s="49"/>
      <c r="G106" s="16"/>
      <c r="H106" s="16"/>
      <c r="I106" s="16"/>
      <c r="J106" s="16"/>
      <c r="K106" s="19"/>
      <c r="L106" s="16"/>
    </row>
    <row r="107" spans="1:12" x14ac:dyDescent="0.25">
      <c r="A107" s="16"/>
      <c r="B107" s="28"/>
      <c r="C107" s="28"/>
      <c r="D107" s="16"/>
      <c r="E107" s="16"/>
      <c r="F107" s="49"/>
      <c r="G107" s="16"/>
      <c r="H107" s="16"/>
      <c r="I107" s="16"/>
      <c r="J107" s="16"/>
      <c r="K107" s="19"/>
      <c r="L107" s="16"/>
    </row>
    <row r="108" spans="1:12" x14ac:dyDescent="0.25">
      <c r="A108" s="16"/>
      <c r="B108" s="28"/>
      <c r="C108" s="28"/>
      <c r="D108" s="16"/>
      <c r="E108" s="16"/>
      <c r="F108" s="49"/>
      <c r="G108" s="16"/>
      <c r="H108" s="16"/>
      <c r="I108" s="16"/>
      <c r="J108" s="16"/>
      <c r="K108" s="19"/>
      <c r="L108" s="16"/>
    </row>
    <row r="109" spans="1:12" x14ac:dyDescent="0.25">
      <c r="A109" s="16"/>
      <c r="B109" s="28"/>
      <c r="C109" s="28"/>
      <c r="D109" s="16"/>
      <c r="E109" s="16"/>
      <c r="F109" s="49"/>
      <c r="G109" s="16"/>
      <c r="H109" s="16"/>
      <c r="I109" s="16"/>
      <c r="J109" s="16"/>
      <c r="K109" s="19"/>
      <c r="L109" s="16"/>
    </row>
    <row r="110" spans="1:12" x14ac:dyDescent="0.25">
      <c r="A110" s="16"/>
      <c r="B110" s="28"/>
      <c r="C110" s="28"/>
      <c r="D110" s="16"/>
      <c r="E110" s="16"/>
      <c r="F110" s="49"/>
      <c r="G110" s="16"/>
      <c r="H110" s="16"/>
      <c r="I110" s="16"/>
      <c r="J110" s="16"/>
      <c r="K110" s="19"/>
      <c r="L110" s="16"/>
    </row>
    <row r="111" spans="1:12" x14ac:dyDescent="0.25">
      <c r="A111" s="16"/>
      <c r="B111" s="28"/>
      <c r="C111" s="28"/>
      <c r="D111" s="16"/>
      <c r="E111" s="16"/>
      <c r="F111" s="49"/>
      <c r="G111" s="16"/>
      <c r="H111" s="16"/>
      <c r="I111" s="16"/>
      <c r="J111" s="16"/>
      <c r="K111" s="19"/>
      <c r="L111" s="16"/>
    </row>
    <row r="112" spans="1:12" x14ac:dyDescent="0.25">
      <c r="A112" s="16"/>
      <c r="B112" s="28"/>
      <c r="C112" s="28"/>
      <c r="D112" s="16"/>
      <c r="E112" s="16"/>
      <c r="F112" s="49"/>
      <c r="G112" s="16"/>
      <c r="H112" s="16"/>
      <c r="I112" s="16"/>
      <c r="J112" s="16"/>
      <c r="K112" s="19"/>
      <c r="L112" s="16"/>
    </row>
    <row r="113" spans="1:12" x14ac:dyDescent="0.25">
      <c r="A113" s="16"/>
      <c r="B113" s="28"/>
      <c r="C113" s="28"/>
      <c r="D113" s="16"/>
      <c r="E113" s="16"/>
      <c r="F113" s="49"/>
      <c r="G113" s="16"/>
      <c r="H113" s="16"/>
      <c r="I113" s="16"/>
      <c r="J113" s="16"/>
      <c r="K113" s="19"/>
      <c r="L113" s="16"/>
    </row>
    <row r="114" spans="1:12" x14ac:dyDescent="0.25">
      <c r="A114" s="16"/>
      <c r="B114" s="28"/>
      <c r="C114" s="28"/>
      <c r="D114" s="16"/>
      <c r="E114" s="16"/>
      <c r="F114" s="49"/>
      <c r="G114" s="16"/>
      <c r="H114" s="16"/>
      <c r="I114" s="16"/>
      <c r="J114" s="16"/>
      <c r="K114" s="19"/>
      <c r="L114" s="16"/>
    </row>
    <row r="115" spans="1:12" x14ac:dyDescent="0.25">
      <c r="A115" s="16"/>
      <c r="B115" s="28"/>
      <c r="C115" s="28"/>
      <c r="D115" s="16"/>
      <c r="E115" s="16"/>
      <c r="F115" s="49"/>
      <c r="G115" s="16"/>
      <c r="H115" s="16"/>
      <c r="I115" s="16"/>
      <c r="J115" s="16"/>
      <c r="K115" s="19"/>
      <c r="L115" s="16"/>
    </row>
    <row r="116" spans="1:12" x14ac:dyDescent="0.25">
      <c r="A116" s="16"/>
      <c r="B116" s="28"/>
      <c r="C116" s="28"/>
      <c r="D116" s="16"/>
      <c r="E116" s="16"/>
      <c r="F116" s="49"/>
      <c r="G116" s="16"/>
      <c r="H116" s="16"/>
      <c r="I116" s="16"/>
      <c r="J116" s="16"/>
      <c r="K116" s="19"/>
      <c r="L116" s="16"/>
    </row>
    <row r="117" spans="1:12" x14ac:dyDescent="0.25">
      <c r="A117" s="16"/>
      <c r="B117" s="28"/>
      <c r="C117" s="28"/>
      <c r="D117" s="16"/>
      <c r="E117" s="16"/>
      <c r="F117" s="49"/>
      <c r="G117" s="16"/>
      <c r="H117" s="16"/>
      <c r="I117" s="16"/>
      <c r="J117" s="16"/>
      <c r="K117" s="19"/>
      <c r="L117" s="16"/>
    </row>
    <row r="118" spans="1:12" x14ac:dyDescent="0.25">
      <c r="A118" s="16"/>
      <c r="B118" s="28"/>
      <c r="C118" s="28"/>
      <c r="D118" s="16"/>
      <c r="E118" s="16"/>
      <c r="F118" s="49"/>
      <c r="G118" s="16"/>
      <c r="H118" s="16"/>
      <c r="I118" s="16"/>
      <c r="J118" s="16"/>
      <c r="K118" s="19"/>
      <c r="L118" s="16"/>
    </row>
    <row r="119" spans="1:12" x14ac:dyDescent="0.25">
      <c r="A119" s="16"/>
      <c r="B119" s="28"/>
      <c r="C119" s="28"/>
      <c r="D119" s="16"/>
      <c r="E119" s="16"/>
      <c r="F119" s="49"/>
      <c r="G119" s="16"/>
      <c r="H119" s="16"/>
      <c r="I119" s="16"/>
      <c r="J119" s="16"/>
      <c r="K119" s="19"/>
      <c r="L119" s="16"/>
    </row>
    <row r="120" spans="1:12" x14ac:dyDescent="0.25">
      <c r="A120" s="16"/>
      <c r="B120" s="28"/>
      <c r="C120" s="28"/>
      <c r="D120" s="16"/>
      <c r="E120" s="16"/>
      <c r="F120" s="49"/>
      <c r="G120" s="16"/>
      <c r="H120" s="16"/>
      <c r="I120" s="16"/>
      <c r="J120" s="16"/>
      <c r="K120" s="19"/>
      <c r="L120" s="16"/>
    </row>
    <row r="121" spans="1:12" x14ac:dyDescent="0.25">
      <c r="A121" s="16"/>
      <c r="B121" s="28"/>
      <c r="C121" s="28"/>
      <c r="D121" s="16"/>
      <c r="E121" s="16"/>
      <c r="F121" s="49"/>
      <c r="G121" s="16"/>
      <c r="H121" s="16"/>
      <c r="I121" s="16"/>
      <c r="J121" s="16"/>
      <c r="K121" s="19"/>
      <c r="L121" s="16"/>
    </row>
    <row r="122" spans="1:12" x14ac:dyDescent="0.25">
      <c r="A122" s="16"/>
      <c r="B122" s="28"/>
      <c r="C122" s="28"/>
      <c r="D122" s="16"/>
      <c r="E122" s="16"/>
      <c r="F122" s="49"/>
      <c r="G122" s="16"/>
      <c r="H122" s="16"/>
      <c r="I122" s="16"/>
      <c r="J122" s="16"/>
      <c r="K122" s="19"/>
      <c r="L122" s="16"/>
    </row>
    <row r="123" spans="1:12" x14ac:dyDescent="0.25">
      <c r="A123" s="16"/>
      <c r="B123" s="28"/>
      <c r="C123" s="28"/>
      <c r="D123" s="16"/>
      <c r="E123" s="16"/>
      <c r="F123" s="49"/>
      <c r="G123" s="16"/>
      <c r="H123" s="16"/>
      <c r="I123" s="16"/>
      <c r="J123" s="16"/>
      <c r="K123" s="19"/>
      <c r="L123" s="16"/>
    </row>
    <row r="124" spans="1:12" x14ac:dyDescent="0.25">
      <c r="A124" s="16"/>
      <c r="B124" s="28"/>
      <c r="C124" s="28"/>
      <c r="D124" s="16"/>
      <c r="E124" s="16"/>
      <c r="F124" s="49"/>
      <c r="G124" s="16"/>
      <c r="H124" s="16"/>
      <c r="I124" s="16"/>
      <c r="J124" s="16"/>
      <c r="K124" s="19"/>
      <c r="L124" s="16"/>
    </row>
    <row r="125" spans="1:12" x14ac:dyDescent="0.25">
      <c r="A125" s="16"/>
      <c r="B125" s="28"/>
      <c r="C125" s="28"/>
      <c r="D125" s="16"/>
      <c r="E125" s="16"/>
      <c r="F125" s="49"/>
      <c r="G125" s="16"/>
      <c r="H125" s="16"/>
      <c r="I125" s="16"/>
      <c r="J125" s="16"/>
      <c r="K125" s="19"/>
      <c r="L125" s="16"/>
    </row>
    <row r="126" spans="1:12" x14ac:dyDescent="0.25">
      <c r="A126" s="16"/>
      <c r="B126" s="28"/>
      <c r="C126" s="28"/>
      <c r="D126" s="16"/>
      <c r="E126" s="16"/>
      <c r="F126" s="49"/>
      <c r="G126" s="16"/>
      <c r="H126" s="16"/>
      <c r="I126" s="16"/>
      <c r="J126" s="16"/>
      <c r="K126" s="19"/>
      <c r="L126" s="16"/>
    </row>
    <row r="127" spans="1:12" x14ac:dyDescent="0.25">
      <c r="A127" s="16"/>
      <c r="B127" s="28"/>
      <c r="C127" s="28"/>
      <c r="D127" s="16"/>
      <c r="E127" s="16"/>
      <c r="F127" s="49"/>
      <c r="G127" s="16"/>
      <c r="H127" s="16"/>
      <c r="I127" s="16"/>
      <c r="J127" s="16"/>
      <c r="K127" s="19"/>
      <c r="L127" s="16"/>
    </row>
    <row r="128" spans="1:12" x14ac:dyDescent="0.25">
      <c r="A128" s="16"/>
      <c r="B128" s="28"/>
      <c r="C128" s="28"/>
      <c r="D128" s="16"/>
      <c r="E128" s="16"/>
      <c r="F128" s="49"/>
      <c r="G128" s="16"/>
      <c r="H128" s="16"/>
      <c r="I128" s="16"/>
      <c r="J128" s="16"/>
      <c r="K128" s="19"/>
      <c r="L128" s="16"/>
    </row>
    <row r="129" spans="1:12" x14ac:dyDescent="0.25">
      <c r="A129" s="16"/>
      <c r="B129" s="28"/>
      <c r="C129" s="28"/>
      <c r="D129" s="16"/>
      <c r="E129" s="16"/>
      <c r="F129" s="49"/>
      <c r="G129" s="16"/>
      <c r="H129" s="16"/>
      <c r="I129" s="16"/>
      <c r="J129" s="16"/>
      <c r="K129" s="19"/>
      <c r="L129" s="16"/>
    </row>
    <row r="130" spans="1:12" x14ac:dyDescent="0.25">
      <c r="A130" s="16"/>
      <c r="B130" s="28"/>
      <c r="C130" s="28"/>
      <c r="D130" s="16"/>
      <c r="E130" s="16"/>
      <c r="F130" s="49"/>
      <c r="G130" s="16"/>
      <c r="H130" s="16"/>
      <c r="I130" s="16"/>
      <c r="J130" s="16"/>
      <c r="K130" s="19"/>
      <c r="L130" s="16"/>
    </row>
    <row r="131" spans="1:12" x14ac:dyDescent="0.25">
      <c r="A131" s="16"/>
      <c r="B131" s="28"/>
      <c r="C131" s="28"/>
      <c r="D131" s="16"/>
      <c r="E131" s="16"/>
      <c r="F131" s="49"/>
      <c r="G131" s="16"/>
      <c r="H131" s="16"/>
      <c r="I131" s="16"/>
      <c r="J131" s="16"/>
      <c r="K131" s="19"/>
      <c r="L131" s="16"/>
    </row>
    <row r="132" spans="1:12" x14ac:dyDescent="0.25">
      <c r="A132" s="16"/>
      <c r="B132" s="28"/>
      <c r="C132" s="28"/>
      <c r="D132" s="16"/>
      <c r="E132" s="16"/>
      <c r="F132" s="49"/>
      <c r="G132" s="16"/>
      <c r="H132" s="16"/>
      <c r="I132" s="16"/>
      <c r="J132" s="16"/>
      <c r="K132" s="19"/>
      <c r="L132" s="16"/>
    </row>
    <row r="133" spans="1:12" x14ac:dyDescent="0.25">
      <c r="A133" s="16"/>
      <c r="B133" s="28"/>
      <c r="C133" s="28"/>
      <c r="D133" s="16"/>
      <c r="E133" s="16"/>
      <c r="F133" s="49"/>
      <c r="G133" s="16"/>
      <c r="H133" s="16"/>
      <c r="I133" s="16"/>
      <c r="J133" s="16"/>
      <c r="K133" s="19"/>
      <c r="L133" s="16"/>
    </row>
    <row r="134" spans="1:12" x14ac:dyDescent="0.25">
      <c r="A134" s="16"/>
      <c r="B134" s="28"/>
      <c r="C134" s="28"/>
      <c r="D134" s="16"/>
      <c r="E134" s="16"/>
      <c r="F134" s="49"/>
      <c r="G134" s="16"/>
      <c r="H134" s="16"/>
      <c r="I134" s="16"/>
      <c r="J134" s="16"/>
      <c r="K134" s="19"/>
      <c r="L134" s="16"/>
    </row>
    <row r="135" spans="1:12" x14ac:dyDescent="0.25">
      <c r="A135" s="16"/>
      <c r="B135" s="28"/>
      <c r="C135" s="28"/>
      <c r="D135" s="16"/>
      <c r="E135" s="16"/>
      <c r="F135" s="49"/>
      <c r="G135" s="16"/>
      <c r="H135" s="16"/>
      <c r="I135" s="16"/>
      <c r="J135" s="16"/>
      <c r="K135" s="19"/>
      <c r="L135" s="16"/>
    </row>
    <row r="136" spans="1:12" x14ac:dyDescent="0.25">
      <c r="A136" s="16"/>
      <c r="B136" s="28"/>
      <c r="C136" s="28"/>
      <c r="D136" s="16"/>
      <c r="E136" s="16"/>
      <c r="F136" s="49"/>
      <c r="G136" s="16"/>
      <c r="H136" s="16"/>
      <c r="I136" s="16"/>
      <c r="J136" s="16"/>
      <c r="K136" s="19"/>
      <c r="L136" s="16"/>
    </row>
    <row r="137" spans="1:12" x14ac:dyDescent="0.25">
      <c r="A137" s="16"/>
      <c r="B137" s="28"/>
      <c r="C137" s="28"/>
      <c r="D137" s="16"/>
      <c r="E137" s="16"/>
      <c r="F137" s="49"/>
      <c r="G137" s="16"/>
      <c r="H137" s="16"/>
      <c r="I137" s="16"/>
      <c r="J137" s="16"/>
      <c r="K137" s="19"/>
      <c r="L137" s="16"/>
    </row>
    <row r="138" spans="1:12" x14ac:dyDescent="0.25">
      <c r="A138" s="16"/>
      <c r="B138" s="28"/>
      <c r="C138" s="28"/>
      <c r="D138" s="16"/>
      <c r="E138" s="16"/>
      <c r="F138" s="49"/>
      <c r="G138" s="16"/>
      <c r="H138" s="16"/>
      <c r="I138" s="16"/>
      <c r="J138" s="16"/>
      <c r="K138" s="19"/>
      <c r="L138" s="16"/>
    </row>
    <row r="139" spans="1:12" x14ac:dyDescent="0.25">
      <c r="A139" s="16"/>
      <c r="B139" s="28"/>
      <c r="C139" s="28"/>
      <c r="D139" s="16"/>
      <c r="E139" s="16"/>
      <c r="F139" s="49"/>
      <c r="G139" s="16"/>
      <c r="H139" s="16"/>
      <c r="I139" s="16"/>
      <c r="J139" s="16"/>
      <c r="K139" s="19"/>
      <c r="L139" s="16"/>
    </row>
    <row r="140" spans="1:12" x14ac:dyDescent="0.25">
      <c r="A140" s="16"/>
      <c r="B140" s="28"/>
      <c r="C140" s="28"/>
      <c r="D140" s="16"/>
      <c r="E140" s="16"/>
      <c r="F140" s="49"/>
      <c r="G140" s="16"/>
      <c r="H140" s="16"/>
      <c r="I140" s="16"/>
      <c r="J140" s="16"/>
      <c r="K140" s="19"/>
      <c r="L140" s="16"/>
    </row>
    <row r="141" spans="1:12" x14ac:dyDescent="0.25">
      <c r="A141" s="16"/>
      <c r="B141" s="28"/>
      <c r="C141" s="28"/>
      <c r="D141" s="16"/>
      <c r="E141" s="16"/>
      <c r="F141" s="49"/>
      <c r="G141" s="16"/>
      <c r="H141" s="16"/>
      <c r="I141" s="16"/>
      <c r="J141" s="16"/>
      <c r="K141" s="19"/>
      <c r="L141" s="16"/>
    </row>
    <row r="142" spans="1:12" x14ac:dyDescent="0.25">
      <c r="A142" s="16"/>
      <c r="B142" s="28"/>
      <c r="C142" s="28"/>
      <c r="D142" s="16"/>
      <c r="E142" s="16"/>
      <c r="F142" s="49"/>
      <c r="G142" s="16"/>
      <c r="H142" s="16"/>
      <c r="I142" s="16"/>
      <c r="J142" s="16"/>
      <c r="K142" s="19"/>
      <c r="L142" s="16"/>
    </row>
    <row r="143" spans="1:12" x14ac:dyDescent="0.25">
      <c r="A143" s="16"/>
      <c r="B143" s="28"/>
      <c r="C143" s="28"/>
      <c r="D143" s="16"/>
      <c r="E143" s="16"/>
      <c r="F143" s="49"/>
      <c r="G143" s="16"/>
      <c r="H143" s="16"/>
      <c r="I143" s="16"/>
      <c r="J143" s="16"/>
      <c r="K143" s="19"/>
      <c r="L143" s="16"/>
    </row>
    <row r="144" spans="1:12" x14ac:dyDescent="0.25">
      <c r="A144" s="16"/>
      <c r="B144" s="28"/>
      <c r="C144" s="28"/>
      <c r="D144" s="16"/>
      <c r="E144" s="16"/>
      <c r="F144" s="49"/>
      <c r="G144" s="16"/>
      <c r="H144" s="16"/>
      <c r="I144" s="16"/>
      <c r="J144" s="16"/>
      <c r="K144" s="19"/>
      <c r="L144" s="16"/>
    </row>
    <row r="145" spans="1:12" x14ac:dyDescent="0.25">
      <c r="A145" s="16"/>
      <c r="B145" s="28"/>
      <c r="C145" s="28"/>
      <c r="D145" s="16"/>
      <c r="E145" s="16"/>
      <c r="F145" s="49"/>
      <c r="G145" s="16"/>
      <c r="H145" s="16"/>
      <c r="I145" s="16"/>
      <c r="J145" s="16"/>
      <c r="K145" s="19"/>
      <c r="L145" s="16"/>
    </row>
    <row r="146" spans="1:12" x14ac:dyDescent="0.25">
      <c r="A146" s="16"/>
      <c r="B146" s="28"/>
      <c r="C146" s="28"/>
      <c r="D146" s="16"/>
      <c r="E146" s="16"/>
      <c r="F146" s="49"/>
      <c r="G146" s="16"/>
      <c r="H146" s="16"/>
      <c r="I146" s="16"/>
      <c r="J146" s="16"/>
      <c r="K146" s="19"/>
      <c r="L146" s="16"/>
    </row>
    <row r="147" spans="1:12" x14ac:dyDescent="0.25">
      <c r="A147" s="16"/>
      <c r="B147" s="28"/>
      <c r="C147" s="28"/>
      <c r="D147" s="16"/>
      <c r="E147" s="16"/>
      <c r="F147" s="49"/>
      <c r="G147" s="16"/>
      <c r="H147" s="16"/>
      <c r="I147" s="16"/>
      <c r="J147" s="16"/>
      <c r="K147" s="19"/>
      <c r="L147" s="16"/>
    </row>
    <row r="148" spans="1:12" x14ac:dyDescent="0.25">
      <c r="A148" s="16"/>
      <c r="B148" s="28"/>
      <c r="C148" s="28"/>
      <c r="D148" s="16"/>
      <c r="E148" s="16"/>
      <c r="F148" s="49"/>
      <c r="G148" s="16"/>
      <c r="H148" s="16"/>
      <c r="I148" s="16"/>
      <c r="J148" s="16"/>
      <c r="K148" s="19"/>
      <c r="L148" s="16"/>
    </row>
    <row r="149" spans="1:12" x14ac:dyDescent="0.25">
      <c r="A149" s="16"/>
      <c r="B149" s="28"/>
      <c r="C149" s="28"/>
      <c r="D149" s="16"/>
      <c r="E149" s="16"/>
      <c r="F149" s="49"/>
      <c r="G149" s="16"/>
      <c r="H149" s="16"/>
      <c r="I149" s="16"/>
      <c r="J149" s="16"/>
      <c r="K149" s="19"/>
      <c r="L149" s="16"/>
    </row>
    <row r="150" spans="1:12" x14ac:dyDescent="0.25">
      <c r="A150" s="16"/>
      <c r="B150" s="28"/>
      <c r="C150" s="28"/>
      <c r="D150" s="16"/>
      <c r="E150" s="16"/>
      <c r="F150" s="49"/>
      <c r="G150" s="16"/>
      <c r="H150" s="16"/>
      <c r="I150" s="16"/>
      <c r="J150" s="16"/>
      <c r="K150" s="19"/>
      <c r="L150" s="16"/>
    </row>
    <row r="151" spans="1:12" x14ac:dyDescent="0.25">
      <c r="A151" s="16"/>
      <c r="B151" s="28"/>
      <c r="C151" s="28"/>
      <c r="D151" s="16"/>
      <c r="E151" s="16"/>
      <c r="F151" s="49"/>
      <c r="G151" s="16"/>
      <c r="H151" s="16"/>
      <c r="I151" s="16"/>
      <c r="J151" s="16"/>
      <c r="K151" s="19"/>
      <c r="L151" s="16"/>
    </row>
    <row r="152" spans="1:12" x14ac:dyDescent="0.25">
      <c r="A152" s="16"/>
      <c r="B152" s="28"/>
      <c r="C152" s="28"/>
      <c r="D152" s="16"/>
      <c r="E152" s="16"/>
      <c r="F152" s="49"/>
      <c r="G152" s="16"/>
      <c r="H152" s="16"/>
      <c r="I152" s="16"/>
      <c r="J152" s="16"/>
      <c r="K152" s="19"/>
      <c r="L152" s="16"/>
    </row>
    <row r="153" spans="1:12" x14ac:dyDescent="0.25">
      <c r="A153" s="16"/>
      <c r="B153" s="28"/>
      <c r="C153" s="28"/>
      <c r="D153" s="16"/>
      <c r="E153" s="16"/>
      <c r="F153" s="49"/>
      <c r="G153" s="16"/>
      <c r="H153" s="16"/>
      <c r="I153" s="16"/>
      <c r="J153" s="16"/>
      <c r="K153" s="19"/>
      <c r="L153" s="16"/>
    </row>
    <row r="154" spans="1:12" x14ac:dyDescent="0.25">
      <c r="A154" s="16"/>
      <c r="B154" s="28"/>
      <c r="C154" s="28"/>
      <c r="D154" s="16"/>
      <c r="E154" s="16"/>
      <c r="F154" s="49"/>
      <c r="G154" s="16"/>
      <c r="H154" s="16"/>
      <c r="I154" s="16"/>
      <c r="J154" s="16"/>
      <c r="K154" s="19"/>
      <c r="L154" s="16"/>
    </row>
    <row r="155" spans="1:12" x14ac:dyDescent="0.25">
      <c r="A155" s="16"/>
      <c r="B155" s="28"/>
      <c r="C155" s="28"/>
      <c r="D155" s="16"/>
      <c r="E155" s="16"/>
      <c r="F155" s="49"/>
      <c r="G155" s="16"/>
      <c r="H155" s="16"/>
      <c r="I155" s="16"/>
      <c r="J155" s="16"/>
      <c r="K155" s="19"/>
      <c r="L155" s="16"/>
    </row>
    <row r="156" spans="1:12" x14ac:dyDescent="0.25">
      <c r="A156" s="16"/>
      <c r="B156" s="28"/>
      <c r="C156" s="28"/>
      <c r="D156" s="16"/>
      <c r="E156" s="16"/>
      <c r="F156" s="49"/>
      <c r="G156" s="16"/>
      <c r="H156" s="16"/>
      <c r="I156" s="16"/>
      <c r="J156" s="16"/>
      <c r="K156" s="19"/>
      <c r="L156" s="16"/>
    </row>
    <row r="157" spans="1:12" x14ac:dyDescent="0.25">
      <c r="A157" s="16"/>
      <c r="B157" s="28"/>
      <c r="C157" s="28"/>
      <c r="D157" s="16"/>
      <c r="E157" s="16"/>
      <c r="F157" s="49"/>
      <c r="G157" s="16"/>
      <c r="H157" s="16"/>
      <c r="I157" s="16"/>
      <c r="J157" s="16"/>
      <c r="K157" s="19"/>
      <c r="L157" s="16"/>
    </row>
    <row r="158" spans="1:12" x14ac:dyDescent="0.25">
      <c r="A158" s="16"/>
      <c r="B158" s="28"/>
      <c r="C158" s="28"/>
      <c r="D158" s="16"/>
      <c r="E158" s="16"/>
      <c r="F158" s="49"/>
      <c r="G158" s="16"/>
      <c r="H158" s="16"/>
      <c r="I158" s="16"/>
      <c r="J158" s="16"/>
      <c r="K158" s="19"/>
      <c r="L158" s="16"/>
    </row>
    <row r="159" spans="1:12" x14ac:dyDescent="0.25">
      <c r="A159" s="16"/>
      <c r="B159" s="28"/>
      <c r="C159" s="28"/>
      <c r="D159" s="16"/>
      <c r="E159" s="16"/>
      <c r="F159" s="49"/>
      <c r="G159" s="16"/>
      <c r="H159" s="16"/>
      <c r="I159" s="16"/>
      <c r="J159" s="16"/>
      <c r="K159" s="19"/>
      <c r="L159" s="16"/>
    </row>
    <row r="160" spans="1:12" x14ac:dyDescent="0.25">
      <c r="A160" s="16"/>
      <c r="B160" s="28"/>
      <c r="C160" s="28"/>
      <c r="D160" s="16"/>
      <c r="E160" s="16"/>
      <c r="F160" s="49"/>
      <c r="G160" s="16"/>
      <c r="H160" s="16"/>
      <c r="I160" s="16"/>
      <c r="J160" s="16"/>
      <c r="K160" s="19"/>
      <c r="L160" s="16"/>
    </row>
    <row r="161" spans="1:12" x14ac:dyDescent="0.25">
      <c r="A161" s="16"/>
      <c r="B161" s="28"/>
      <c r="C161" s="28"/>
      <c r="D161" s="16"/>
      <c r="E161" s="16"/>
      <c r="F161" s="49"/>
      <c r="G161" s="16"/>
      <c r="H161" s="16"/>
      <c r="I161" s="16"/>
      <c r="J161" s="16"/>
      <c r="K161" s="19"/>
      <c r="L161" s="16"/>
    </row>
    <row r="162" spans="1:12" x14ac:dyDescent="0.25">
      <c r="A162" s="16"/>
      <c r="B162" s="28"/>
      <c r="C162" s="28"/>
      <c r="D162" s="16"/>
      <c r="E162" s="16"/>
      <c r="F162" s="49"/>
      <c r="G162" s="16"/>
      <c r="H162" s="16"/>
      <c r="I162" s="16"/>
      <c r="J162" s="16"/>
      <c r="K162" s="19"/>
      <c r="L162" s="16"/>
    </row>
    <row r="163" spans="1:12" x14ac:dyDescent="0.25">
      <c r="A163" s="16"/>
      <c r="B163" s="28"/>
      <c r="C163" s="28"/>
      <c r="D163" s="16"/>
      <c r="E163" s="16"/>
      <c r="F163" s="49"/>
      <c r="G163" s="16"/>
      <c r="H163" s="16"/>
      <c r="I163" s="16"/>
      <c r="J163" s="16"/>
      <c r="K163" s="19"/>
      <c r="L163" s="16"/>
    </row>
    <row r="164" spans="1:12" x14ac:dyDescent="0.25">
      <c r="A164" s="16"/>
      <c r="B164" s="28"/>
      <c r="C164" s="28"/>
      <c r="D164" s="16"/>
      <c r="E164" s="16"/>
      <c r="F164" s="49"/>
      <c r="G164" s="16"/>
      <c r="H164" s="16"/>
      <c r="I164" s="16"/>
      <c r="J164" s="16"/>
      <c r="K164" s="19"/>
      <c r="L164" s="16"/>
    </row>
    <row r="165" spans="1:12" x14ac:dyDescent="0.25">
      <c r="A165" s="16"/>
      <c r="B165" s="28"/>
      <c r="C165" s="28"/>
      <c r="D165" s="16"/>
      <c r="E165" s="16"/>
      <c r="F165" s="49"/>
      <c r="G165" s="16"/>
      <c r="H165" s="16"/>
      <c r="I165" s="16"/>
      <c r="J165" s="16"/>
      <c r="K165" s="19"/>
      <c r="L165" s="16"/>
    </row>
    <row r="166" spans="1:12" x14ac:dyDescent="0.25">
      <c r="A166" s="16"/>
      <c r="B166" s="28"/>
      <c r="C166" s="28"/>
      <c r="D166" s="16"/>
      <c r="E166" s="16"/>
      <c r="F166" s="49"/>
      <c r="G166" s="16"/>
      <c r="H166" s="16"/>
      <c r="I166" s="16"/>
      <c r="J166" s="16"/>
      <c r="K166" s="19"/>
      <c r="L166" s="16"/>
    </row>
    <row r="167" spans="1:12" x14ac:dyDescent="0.25">
      <c r="A167" s="16"/>
      <c r="B167" s="28"/>
      <c r="C167" s="28"/>
      <c r="D167" s="16"/>
      <c r="E167" s="16"/>
      <c r="F167" s="49"/>
      <c r="G167" s="16"/>
      <c r="H167" s="16"/>
      <c r="I167" s="16"/>
      <c r="J167" s="16"/>
      <c r="K167" s="19"/>
      <c r="L167" s="16"/>
    </row>
    <row r="168" spans="1:12" x14ac:dyDescent="0.25">
      <c r="A168" s="16"/>
      <c r="B168" s="28"/>
      <c r="C168" s="28"/>
      <c r="D168" s="16"/>
      <c r="E168" s="16"/>
      <c r="F168" s="49"/>
      <c r="G168" s="16"/>
      <c r="H168" s="16"/>
      <c r="I168" s="16"/>
      <c r="J168" s="16"/>
      <c r="K168" s="19"/>
      <c r="L168" s="16"/>
    </row>
    <row r="169" spans="1:12" x14ac:dyDescent="0.25">
      <c r="A169" s="16"/>
      <c r="B169" s="28"/>
      <c r="C169" s="28"/>
      <c r="D169" s="16"/>
      <c r="E169" s="16"/>
      <c r="F169" s="49"/>
      <c r="G169" s="16"/>
      <c r="H169" s="16"/>
      <c r="I169" s="16"/>
      <c r="J169" s="16"/>
      <c r="K169" s="19"/>
      <c r="L169" s="16"/>
    </row>
    <row r="170" spans="1:12" x14ac:dyDescent="0.25">
      <c r="A170" s="16"/>
      <c r="B170" s="28"/>
      <c r="C170" s="28"/>
      <c r="D170" s="16"/>
      <c r="E170" s="16"/>
      <c r="F170" s="49"/>
      <c r="G170" s="16"/>
      <c r="H170" s="16"/>
      <c r="I170" s="16"/>
      <c r="J170" s="16"/>
      <c r="K170" s="19"/>
      <c r="L170" s="16"/>
    </row>
    <row r="171" spans="1:12" x14ac:dyDescent="0.25">
      <c r="A171" s="16"/>
      <c r="B171" s="28"/>
      <c r="C171" s="28"/>
      <c r="D171" s="16"/>
      <c r="E171" s="16"/>
      <c r="F171" s="49"/>
      <c r="G171" s="16"/>
      <c r="H171" s="16"/>
      <c r="I171" s="16"/>
      <c r="J171" s="16"/>
      <c r="K171" s="19"/>
      <c r="L171" s="16"/>
    </row>
    <row r="172" spans="1:12" x14ac:dyDescent="0.25">
      <c r="A172" s="16"/>
      <c r="B172" s="28"/>
      <c r="C172" s="28"/>
      <c r="D172" s="16"/>
      <c r="E172" s="16"/>
      <c r="F172" s="49"/>
      <c r="G172" s="16"/>
      <c r="H172" s="16"/>
      <c r="I172" s="16"/>
      <c r="J172" s="16"/>
      <c r="K172" s="19"/>
      <c r="L172" s="16"/>
    </row>
    <row r="173" spans="1:12" x14ac:dyDescent="0.25">
      <c r="A173" s="16"/>
      <c r="B173" s="28"/>
      <c r="C173" s="28"/>
      <c r="D173" s="16"/>
      <c r="E173" s="16"/>
      <c r="F173" s="49"/>
      <c r="G173" s="16"/>
      <c r="H173" s="16"/>
      <c r="I173" s="16"/>
      <c r="J173" s="16"/>
      <c r="K173" s="19"/>
      <c r="L173" s="16"/>
    </row>
    <row r="174" spans="1:12" x14ac:dyDescent="0.25">
      <c r="A174" s="16"/>
      <c r="B174" s="28"/>
      <c r="C174" s="28"/>
      <c r="D174" s="16"/>
      <c r="E174" s="16"/>
      <c r="F174" s="49"/>
      <c r="G174" s="16"/>
      <c r="H174" s="16"/>
      <c r="I174" s="16"/>
      <c r="J174" s="16"/>
      <c r="K174" s="19"/>
      <c r="L174" s="16"/>
    </row>
    <row r="175" spans="1:12" x14ac:dyDescent="0.25">
      <c r="A175" s="16"/>
      <c r="B175" s="28"/>
      <c r="C175" s="28"/>
      <c r="D175" s="16"/>
      <c r="E175" s="16"/>
      <c r="F175" s="49"/>
      <c r="G175" s="16"/>
      <c r="H175" s="16"/>
      <c r="I175" s="16"/>
      <c r="J175" s="16"/>
      <c r="K175" s="19"/>
      <c r="L175" s="16"/>
    </row>
    <row r="176" spans="1:12" x14ac:dyDescent="0.25">
      <c r="A176" s="16"/>
      <c r="B176" s="28"/>
      <c r="C176" s="28"/>
      <c r="D176" s="16"/>
      <c r="E176" s="16"/>
      <c r="F176" s="49"/>
      <c r="G176" s="16"/>
      <c r="H176" s="16"/>
      <c r="I176" s="16"/>
      <c r="J176" s="16"/>
      <c r="K176" s="19"/>
      <c r="L176" s="16"/>
    </row>
    <row r="177" spans="1:12" x14ac:dyDescent="0.25">
      <c r="A177" s="16"/>
      <c r="B177" s="28"/>
      <c r="C177" s="28"/>
      <c r="D177" s="16"/>
      <c r="E177" s="16"/>
      <c r="F177" s="49"/>
      <c r="G177" s="16"/>
      <c r="H177" s="16"/>
      <c r="I177" s="16"/>
      <c r="J177" s="16"/>
      <c r="K177" s="19"/>
      <c r="L177" s="16"/>
    </row>
    <row r="178" spans="1:12" x14ac:dyDescent="0.25">
      <c r="A178" s="16"/>
      <c r="B178" s="28"/>
      <c r="C178" s="28"/>
      <c r="D178" s="16"/>
      <c r="E178" s="16"/>
      <c r="F178" s="49"/>
      <c r="G178" s="16"/>
      <c r="H178" s="16"/>
      <c r="I178" s="16"/>
      <c r="J178" s="16"/>
      <c r="K178" s="19"/>
      <c r="L178" s="16"/>
    </row>
    <row r="179" spans="1:12" x14ac:dyDescent="0.25">
      <c r="A179" s="16"/>
      <c r="B179" s="28"/>
      <c r="C179" s="28"/>
      <c r="D179" s="16"/>
      <c r="E179" s="16"/>
      <c r="F179" s="49"/>
      <c r="G179" s="16"/>
      <c r="H179" s="16"/>
      <c r="I179" s="16"/>
      <c r="J179" s="16"/>
      <c r="K179" s="19"/>
      <c r="L179" s="16"/>
    </row>
    <row r="180" spans="1:12" x14ac:dyDescent="0.25">
      <c r="A180" s="16"/>
      <c r="B180" s="28"/>
      <c r="C180" s="28"/>
      <c r="D180" s="16"/>
      <c r="E180" s="16"/>
      <c r="F180" s="49"/>
      <c r="G180" s="16"/>
      <c r="H180" s="16"/>
      <c r="I180" s="16"/>
      <c r="J180" s="16"/>
      <c r="K180" s="19"/>
      <c r="L180" s="16"/>
    </row>
    <row r="181" spans="1:12" x14ac:dyDescent="0.25">
      <c r="A181" s="16"/>
      <c r="B181" s="28"/>
      <c r="C181" s="28"/>
      <c r="D181" s="16"/>
      <c r="E181" s="16"/>
      <c r="F181" s="49"/>
      <c r="G181" s="16"/>
      <c r="H181" s="16"/>
      <c r="I181" s="16"/>
      <c r="J181" s="16"/>
      <c r="K181" s="19"/>
      <c r="L181" s="16"/>
    </row>
    <row r="182" spans="1:12" x14ac:dyDescent="0.25">
      <c r="A182" s="16"/>
      <c r="B182" s="28"/>
      <c r="C182" s="28"/>
      <c r="D182" s="16"/>
      <c r="E182" s="16"/>
      <c r="F182" s="49"/>
      <c r="G182" s="16"/>
      <c r="H182" s="16"/>
      <c r="I182" s="16"/>
      <c r="J182" s="16"/>
      <c r="K182" s="19"/>
      <c r="L182" s="16"/>
    </row>
    <row r="183" spans="1:12" x14ac:dyDescent="0.25">
      <c r="A183" s="16"/>
      <c r="B183" s="28"/>
      <c r="C183" s="28"/>
      <c r="D183" s="16"/>
      <c r="E183" s="16"/>
      <c r="F183" s="49"/>
      <c r="G183" s="16"/>
      <c r="H183" s="16"/>
      <c r="I183" s="16"/>
      <c r="J183" s="16"/>
      <c r="K183" s="19"/>
      <c r="L183" s="16"/>
    </row>
    <row r="184" spans="1:12" x14ac:dyDescent="0.25">
      <c r="A184" s="16"/>
      <c r="B184" s="28"/>
      <c r="C184" s="28"/>
      <c r="D184" s="16"/>
      <c r="E184" s="16"/>
      <c r="F184" s="49"/>
      <c r="G184" s="16"/>
      <c r="H184" s="16"/>
      <c r="I184" s="16"/>
      <c r="J184" s="16"/>
      <c r="K184" s="19"/>
      <c r="L184" s="16"/>
    </row>
    <row r="185" spans="1:12" x14ac:dyDescent="0.25">
      <c r="A185" s="16"/>
      <c r="B185" s="28"/>
      <c r="C185" s="28"/>
      <c r="D185" s="16"/>
      <c r="E185" s="16"/>
      <c r="F185" s="49"/>
      <c r="G185" s="16"/>
      <c r="H185" s="16"/>
      <c r="I185" s="16"/>
      <c r="J185" s="16"/>
      <c r="K185" s="19"/>
      <c r="L185" s="16"/>
    </row>
    <row r="186" spans="1:12" x14ac:dyDescent="0.25">
      <c r="A186" s="16"/>
      <c r="B186" s="28"/>
      <c r="C186" s="28"/>
      <c r="D186" s="16"/>
      <c r="E186" s="16"/>
      <c r="F186" s="49"/>
      <c r="G186" s="16"/>
      <c r="H186" s="16"/>
      <c r="I186" s="16"/>
      <c r="J186" s="16"/>
      <c r="K186" s="19"/>
      <c r="L186" s="16"/>
    </row>
    <row r="187" spans="1:12" x14ac:dyDescent="0.25">
      <c r="A187" s="16"/>
      <c r="B187" s="28"/>
      <c r="C187" s="28"/>
      <c r="D187" s="16"/>
      <c r="E187" s="16"/>
      <c r="F187" s="49"/>
      <c r="G187" s="16"/>
      <c r="H187" s="16"/>
      <c r="I187" s="16"/>
      <c r="J187" s="16"/>
      <c r="K187" s="19"/>
      <c r="L187" s="16"/>
    </row>
    <row r="188" spans="1:12" x14ac:dyDescent="0.25">
      <c r="A188" s="16"/>
      <c r="B188" s="28"/>
      <c r="C188" s="28"/>
      <c r="D188" s="16"/>
      <c r="E188" s="16"/>
      <c r="F188" s="49"/>
      <c r="G188" s="16"/>
      <c r="H188" s="16"/>
      <c r="I188" s="16"/>
      <c r="J188" s="16"/>
      <c r="K188" s="19"/>
      <c r="L188" s="16"/>
    </row>
    <row r="189" spans="1:12" x14ac:dyDescent="0.25">
      <c r="A189" s="16"/>
      <c r="B189" s="28"/>
      <c r="C189" s="28"/>
      <c r="D189" s="16"/>
      <c r="E189" s="16"/>
      <c r="F189" s="49"/>
      <c r="G189" s="16"/>
      <c r="H189" s="16"/>
      <c r="I189" s="16"/>
      <c r="J189" s="16"/>
      <c r="K189" s="19"/>
      <c r="L189" s="16"/>
    </row>
    <row r="190" spans="1:12" x14ac:dyDescent="0.25">
      <c r="A190" s="16"/>
      <c r="B190" s="28"/>
      <c r="C190" s="28"/>
      <c r="D190" s="16"/>
      <c r="E190" s="16"/>
      <c r="F190" s="49"/>
      <c r="G190" s="16"/>
      <c r="H190" s="16"/>
      <c r="I190" s="16"/>
      <c r="J190" s="16"/>
      <c r="K190" s="19"/>
      <c r="L190" s="16"/>
    </row>
    <row r="191" spans="1:12" x14ac:dyDescent="0.25">
      <c r="A191" s="16"/>
      <c r="B191" s="28"/>
      <c r="C191" s="28"/>
      <c r="D191" s="16"/>
      <c r="E191" s="16"/>
      <c r="F191" s="49"/>
      <c r="G191" s="16"/>
      <c r="H191" s="16"/>
      <c r="I191" s="16"/>
      <c r="J191" s="16"/>
      <c r="K191" s="19"/>
      <c r="L191" s="16"/>
    </row>
    <row r="192" spans="1:12" x14ac:dyDescent="0.25">
      <c r="A192" s="16"/>
      <c r="B192" s="28"/>
      <c r="C192" s="28"/>
      <c r="D192" s="16"/>
      <c r="E192" s="16"/>
      <c r="F192" s="49"/>
      <c r="G192" s="16"/>
      <c r="H192" s="16"/>
      <c r="I192" s="16"/>
      <c r="J192" s="16"/>
      <c r="K192" s="19"/>
      <c r="L192" s="16"/>
    </row>
    <row r="193" spans="1:12" x14ac:dyDescent="0.25">
      <c r="A193" s="16"/>
      <c r="B193" s="28"/>
      <c r="C193" s="28"/>
      <c r="D193" s="16"/>
      <c r="E193" s="16"/>
      <c r="F193" s="49"/>
      <c r="G193" s="16"/>
      <c r="H193" s="16"/>
      <c r="I193" s="16"/>
      <c r="J193" s="16"/>
      <c r="K193" s="19"/>
      <c r="L193" s="16"/>
    </row>
    <row r="194" spans="1:12" x14ac:dyDescent="0.25">
      <c r="A194" s="16"/>
      <c r="B194" s="28"/>
      <c r="C194" s="28"/>
      <c r="D194" s="16"/>
      <c r="E194" s="16"/>
      <c r="F194" s="49"/>
      <c r="G194" s="16"/>
      <c r="H194" s="16"/>
      <c r="I194" s="16"/>
      <c r="J194" s="16"/>
      <c r="K194" s="19"/>
      <c r="L194" s="16"/>
    </row>
    <row r="195" spans="1:12" x14ac:dyDescent="0.25">
      <c r="A195" s="16"/>
      <c r="B195" s="28"/>
      <c r="C195" s="28"/>
      <c r="D195" s="16"/>
      <c r="E195" s="16"/>
      <c r="F195" s="49"/>
      <c r="G195" s="16"/>
      <c r="H195" s="16"/>
      <c r="I195" s="16"/>
      <c r="J195" s="16"/>
      <c r="K195" s="19"/>
      <c r="L195" s="16"/>
    </row>
    <row r="196" spans="1:12" x14ac:dyDescent="0.25">
      <c r="A196" s="16"/>
      <c r="B196" s="28"/>
      <c r="C196" s="28"/>
      <c r="D196" s="16"/>
      <c r="E196" s="16"/>
      <c r="F196" s="49"/>
      <c r="G196" s="16"/>
      <c r="H196" s="16"/>
      <c r="I196" s="16"/>
      <c r="J196" s="16"/>
      <c r="K196" s="19"/>
      <c r="L196" s="16"/>
    </row>
    <row r="197" spans="1:12" x14ac:dyDescent="0.25">
      <c r="A197" s="16"/>
      <c r="B197" s="28"/>
      <c r="C197" s="28"/>
      <c r="D197" s="16"/>
      <c r="E197" s="16"/>
      <c r="F197" s="49"/>
      <c r="G197" s="16"/>
      <c r="H197" s="16"/>
      <c r="I197" s="16"/>
      <c r="J197" s="16"/>
      <c r="K197" s="19"/>
      <c r="L197" s="16"/>
    </row>
    <row r="198" spans="1:12" x14ac:dyDescent="0.25">
      <c r="A198" s="16"/>
      <c r="B198" s="28"/>
      <c r="C198" s="28"/>
      <c r="D198" s="16"/>
      <c r="E198" s="16"/>
      <c r="F198" s="49"/>
      <c r="G198" s="16"/>
      <c r="H198" s="16"/>
      <c r="I198" s="16"/>
      <c r="J198" s="16"/>
      <c r="K198" s="19"/>
      <c r="L198" s="16"/>
    </row>
    <row r="199" spans="1:12" x14ac:dyDescent="0.25">
      <c r="A199" s="16"/>
      <c r="B199" s="28"/>
      <c r="C199" s="28"/>
      <c r="D199" s="16"/>
      <c r="E199" s="16"/>
      <c r="F199" s="49"/>
      <c r="G199" s="16"/>
      <c r="H199" s="16"/>
      <c r="I199" s="16"/>
      <c r="J199" s="16"/>
      <c r="K199" s="19"/>
      <c r="L199" s="16"/>
    </row>
    <row r="200" spans="1:12" x14ac:dyDescent="0.25">
      <c r="A200" s="16"/>
      <c r="B200" s="28"/>
      <c r="C200" s="28"/>
      <c r="D200" s="16"/>
      <c r="E200" s="16"/>
      <c r="F200" s="49"/>
      <c r="G200" s="16"/>
      <c r="H200" s="16"/>
      <c r="I200" s="16"/>
      <c r="J200" s="16"/>
      <c r="K200" s="19"/>
      <c r="L200" s="16"/>
    </row>
    <row r="201" spans="1:12" x14ac:dyDescent="0.25">
      <c r="A201" s="16"/>
      <c r="B201" s="28"/>
      <c r="C201" s="28"/>
      <c r="D201" s="16"/>
      <c r="E201" s="16"/>
      <c r="F201" s="49"/>
      <c r="G201" s="16"/>
      <c r="H201" s="16"/>
      <c r="I201" s="16"/>
      <c r="J201" s="16"/>
      <c r="K201" s="19"/>
      <c r="L201" s="16"/>
    </row>
    <row r="202" spans="1:12" x14ac:dyDescent="0.25">
      <c r="A202" s="16"/>
      <c r="B202" s="28"/>
      <c r="C202" s="28"/>
      <c r="D202" s="16"/>
      <c r="E202" s="16"/>
      <c r="F202" s="49"/>
      <c r="G202" s="16"/>
      <c r="H202" s="16"/>
      <c r="I202" s="16"/>
      <c r="J202" s="16"/>
      <c r="K202" s="19"/>
      <c r="L202" s="16"/>
    </row>
    <row r="203" spans="1:12" x14ac:dyDescent="0.25">
      <c r="A203" s="16"/>
      <c r="B203" s="28"/>
      <c r="C203" s="28"/>
      <c r="D203" s="16"/>
      <c r="E203" s="16"/>
      <c r="F203" s="49"/>
      <c r="G203" s="16"/>
      <c r="H203" s="16"/>
      <c r="I203" s="16"/>
      <c r="J203" s="16"/>
      <c r="K203" s="19"/>
      <c r="L203" s="16"/>
    </row>
    <row r="204" spans="1:12" x14ac:dyDescent="0.25">
      <c r="A204" s="16"/>
      <c r="B204" s="28"/>
      <c r="C204" s="28"/>
      <c r="D204" s="16"/>
      <c r="E204" s="16"/>
      <c r="F204" s="49"/>
      <c r="G204" s="16"/>
      <c r="H204" s="16"/>
      <c r="I204" s="16"/>
      <c r="J204" s="16"/>
      <c r="K204" s="19"/>
      <c r="L204" s="16"/>
    </row>
    <row r="205" spans="1:12" x14ac:dyDescent="0.25">
      <c r="A205" s="16"/>
      <c r="B205" s="28"/>
      <c r="C205" s="28"/>
      <c r="D205" s="16"/>
      <c r="E205" s="16"/>
      <c r="F205" s="49"/>
      <c r="G205" s="16"/>
      <c r="H205" s="16"/>
      <c r="I205" s="16"/>
      <c r="J205" s="16"/>
      <c r="K205" s="19"/>
      <c r="L205" s="16"/>
    </row>
    <row r="206" spans="1:12" x14ac:dyDescent="0.25">
      <c r="A206" s="16"/>
      <c r="B206" s="28"/>
      <c r="C206" s="28"/>
      <c r="D206" s="16"/>
      <c r="E206" s="16"/>
      <c r="F206" s="49"/>
      <c r="G206" s="16"/>
      <c r="H206" s="16"/>
      <c r="I206" s="16"/>
      <c r="J206" s="16"/>
      <c r="K206" s="19"/>
      <c r="L206" s="16"/>
    </row>
    <row r="207" spans="1:12" x14ac:dyDescent="0.25">
      <c r="A207" s="36"/>
      <c r="B207" s="44"/>
      <c r="C207" s="44"/>
      <c r="D207" s="36"/>
      <c r="E207" s="36"/>
      <c r="F207" s="50"/>
      <c r="G207" s="36"/>
      <c r="H207" s="36"/>
      <c r="I207" s="36"/>
      <c r="J207" s="36"/>
      <c r="K207" s="37"/>
      <c r="L207" s="36"/>
    </row>
    <row r="208" spans="1:12" x14ac:dyDescent="0.25">
      <c r="A208" s="36"/>
      <c r="B208" s="44"/>
      <c r="C208" s="44"/>
      <c r="D208" s="36"/>
      <c r="E208" s="36"/>
      <c r="F208" s="50"/>
      <c r="G208" s="36"/>
      <c r="H208" s="36"/>
      <c r="I208" s="36"/>
      <c r="J208" s="36"/>
      <c r="K208" s="37"/>
      <c r="L208" s="36"/>
    </row>
    <row r="209" spans="1:12" x14ac:dyDescent="0.25">
      <c r="A209" s="36"/>
      <c r="B209" s="44"/>
      <c r="C209" s="44"/>
      <c r="D209" s="36"/>
      <c r="E209" s="36"/>
      <c r="F209" s="50"/>
      <c r="G209" s="36"/>
      <c r="H209" s="36"/>
      <c r="I209" s="36"/>
      <c r="J209" s="36"/>
      <c r="K209" s="37"/>
      <c r="L209" s="36"/>
    </row>
    <row r="210" spans="1:12" x14ac:dyDescent="0.25">
      <c r="A210" s="36"/>
      <c r="B210" s="44"/>
      <c r="C210" s="44"/>
      <c r="D210" s="36"/>
      <c r="E210" s="36"/>
      <c r="F210" s="50"/>
      <c r="G210" s="36"/>
      <c r="H210" s="36"/>
      <c r="I210" s="36"/>
      <c r="J210" s="36"/>
      <c r="K210" s="37"/>
      <c r="L210" s="36"/>
    </row>
    <row r="211" spans="1:12" x14ac:dyDescent="0.25">
      <c r="A211" s="36"/>
      <c r="B211" s="44"/>
      <c r="C211" s="44"/>
      <c r="D211" s="36"/>
      <c r="E211" s="36"/>
      <c r="F211" s="50"/>
      <c r="G211" s="36"/>
      <c r="H211" s="36"/>
      <c r="I211" s="36"/>
      <c r="J211" s="36"/>
      <c r="K211" s="37"/>
      <c r="L211" s="36"/>
    </row>
    <row r="212" spans="1:12" x14ac:dyDescent="0.25">
      <c r="A212" s="36"/>
      <c r="B212" s="44"/>
      <c r="C212" s="44"/>
      <c r="D212" s="36"/>
      <c r="E212" s="36"/>
      <c r="F212" s="50"/>
      <c r="G212" s="36"/>
      <c r="H212" s="36"/>
      <c r="I212" s="36"/>
      <c r="J212" s="36"/>
      <c r="K212" s="37"/>
      <c r="L212" s="36"/>
    </row>
    <row r="213" spans="1:12" x14ac:dyDescent="0.25">
      <c r="A213" s="36"/>
      <c r="B213" s="44"/>
      <c r="C213" s="44"/>
      <c r="D213" s="36"/>
      <c r="E213" s="36"/>
      <c r="F213" s="50"/>
      <c r="G213" s="36"/>
      <c r="H213" s="36"/>
      <c r="I213" s="36"/>
      <c r="J213" s="36"/>
      <c r="K213" s="37"/>
      <c r="L213" s="36"/>
    </row>
    <row r="214" spans="1:12" x14ac:dyDescent="0.25">
      <c r="A214" s="36"/>
      <c r="B214" s="44"/>
      <c r="C214" s="44"/>
      <c r="D214" s="36"/>
      <c r="E214" s="36"/>
      <c r="F214" s="50"/>
      <c r="G214" s="36"/>
      <c r="H214" s="36"/>
      <c r="I214" s="36"/>
      <c r="J214" s="36"/>
      <c r="K214" s="37"/>
      <c r="L214" s="36"/>
    </row>
    <row r="215" spans="1:12" x14ac:dyDescent="0.25">
      <c r="A215" s="36"/>
      <c r="B215" s="44"/>
      <c r="C215" s="44"/>
      <c r="D215" s="36"/>
      <c r="E215" s="36"/>
      <c r="F215" s="50"/>
      <c r="G215" s="36"/>
      <c r="H215" s="36"/>
      <c r="I215" s="36"/>
      <c r="J215" s="36"/>
      <c r="K215" s="37"/>
      <c r="L215" s="36"/>
    </row>
    <row r="216" spans="1:12" x14ac:dyDescent="0.25">
      <c r="A216" s="36"/>
      <c r="B216" s="44"/>
      <c r="C216" s="44"/>
      <c r="D216" s="36"/>
      <c r="E216" s="36"/>
      <c r="F216" s="50"/>
      <c r="G216" s="36"/>
      <c r="H216" s="36"/>
      <c r="I216" s="36"/>
      <c r="J216" s="36"/>
      <c r="K216" s="37"/>
      <c r="L216" s="36"/>
    </row>
    <row r="217" spans="1:12" x14ac:dyDescent="0.25">
      <c r="A217" s="36"/>
      <c r="B217" s="44"/>
      <c r="C217" s="44"/>
      <c r="D217" s="36"/>
      <c r="E217" s="36"/>
      <c r="F217" s="50"/>
      <c r="G217" s="36"/>
      <c r="H217" s="36"/>
      <c r="I217" s="36"/>
      <c r="J217" s="36"/>
      <c r="K217" s="37"/>
      <c r="L217" s="36"/>
    </row>
    <row r="218" spans="1:12" x14ac:dyDescent="0.25">
      <c r="A218" s="36"/>
      <c r="B218" s="44"/>
      <c r="C218" s="44"/>
      <c r="D218" s="36"/>
      <c r="E218" s="36"/>
      <c r="F218" s="50"/>
      <c r="G218" s="36"/>
      <c r="H218" s="36"/>
      <c r="I218" s="36"/>
      <c r="J218" s="36"/>
      <c r="K218" s="37"/>
      <c r="L218" s="36"/>
    </row>
    <row r="219" spans="1:12" x14ac:dyDescent="0.25">
      <c r="A219" s="36"/>
      <c r="B219" s="44"/>
      <c r="C219" s="44"/>
      <c r="D219" s="36"/>
      <c r="E219" s="36"/>
      <c r="F219" s="50"/>
      <c r="G219" s="36"/>
      <c r="H219" s="36"/>
      <c r="I219" s="36"/>
      <c r="J219" s="36"/>
      <c r="K219" s="37"/>
      <c r="L219" s="36"/>
    </row>
    <row r="220" spans="1:12" x14ac:dyDescent="0.25">
      <c r="A220" s="36"/>
      <c r="B220" s="44"/>
      <c r="C220" s="44"/>
      <c r="D220" s="36"/>
      <c r="E220" s="36"/>
      <c r="F220" s="50"/>
      <c r="G220" s="36"/>
      <c r="H220" s="36"/>
      <c r="I220" s="36"/>
      <c r="J220" s="36"/>
      <c r="K220" s="37"/>
      <c r="L220" s="36"/>
    </row>
    <row r="221" spans="1:12" x14ac:dyDescent="0.25">
      <c r="A221" s="36"/>
      <c r="B221" s="44"/>
      <c r="C221" s="44"/>
      <c r="D221" s="36"/>
      <c r="E221" s="36"/>
      <c r="F221" s="50"/>
      <c r="G221" s="36"/>
      <c r="H221" s="36"/>
      <c r="I221" s="36"/>
      <c r="J221" s="36"/>
      <c r="K221" s="37"/>
      <c r="L221" s="36"/>
    </row>
    <row r="222" spans="1:12" x14ac:dyDescent="0.25">
      <c r="A222" s="36"/>
      <c r="B222" s="44"/>
      <c r="C222" s="44"/>
      <c r="D222" s="36"/>
      <c r="E222" s="36"/>
      <c r="F222" s="50"/>
      <c r="G222" s="36"/>
      <c r="H222" s="36"/>
      <c r="I222" s="36"/>
      <c r="J222" s="36"/>
      <c r="K222" s="37"/>
      <c r="L222" s="36"/>
    </row>
    <row r="223" spans="1:12" x14ac:dyDescent="0.25">
      <c r="A223" s="36"/>
      <c r="B223" s="44"/>
      <c r="C223" s="44"/>
      <c r="D223" s="36"/>
      <c r="E223" s="36"/>
      <c r="F223" s="50"/>
      <c r="G223" s="36"/>
      <c r="H223" s="36"/>
      <c r="I223" s="36"/>
      <c r="J223" s="36"/>
      <c r="K223" s="37"/>
      <c r="L223" s="36"/>
    </row>
    <row r="224" spans="1:12" x14ac:dyDescent="0.25">
      <c r="A224" s="36"/>
      <c r="B224" s="44"/>
      <c r="C224" s="44"/>
      <c r="D224" s="36"/>
      <c r="E224" s="36"/>
      <c r="F224" s="50"/>
      <c r="G224" s="36"/>
      <c r="H224" s="36"/>
      <c r="I224" s="36"/>
      <c r="J224" s="36"/>
      <c r="K224" s="37"/>
      <c r="L224" s="36"/>
    </row>
    <row r="225" spans="1:12" x14ac:dyDescent="0.25">
      <c r="A225" s="36"/>
      <c r="B225" s="44"/>
      <c r="C225" s="44"/>
      <c r="D225" s="36"/>
      <c r="E225" s="36"/>
      <c r="F225" s="50"/>
      <c r="G225" s="36"/>
      <c r="H225" s="36"/>
      <c r="I225" s="36"/>
      <c r="J225" s="36"/>
      <c r="K225" s="37"/>
      <c r="L225" s="36"/>
    </row>
    <row r="226" spans="1:12" x14ac:dyDescent="0.25">
      <c r="A226" s="36"/>
      <c r="B226" s="44"/>
      <c r="C226" s="44"/>
      <c r="D226" s="36"/>
      <c r="E226" s="36"/>
      <c r="F226" s="50"/>
      <c r="G226" s="36"/>
      <c r="H226" s="36"/>
      <c r="I226" s="36"/>
      <c r="J226" s="36"/>
      <c r="K226" s="37"/>
      <c r="L226" s="36"/>
    </row>
    <row r="227" spans="1:12" x14ac:dyDescent="0.25">
      <c r="A227" s="36"/>
      <c r="B227" s="44"/>
      <c r="C227" s="44"/>
      <c r="D227" s="36"/>
      <c r="E227" s="36"/>
      <c r="F227" s="50"/>
      <c r="G227" s="36"/>
      <c r="H227" s="36"/>
      <c r="I227" s="36"/>
      <c r="J227" s="36"/>
      <c r="K227" s="37"/>
      <c r="L227" s="36"/>
    </row>
    <row r="228" spans="1:12" x14ac:dyDescent="0.25">
      <c r="A228" s="36"/>
      <c r="B228" s="44"/>
      <c r="C228" s="44"/>
      <c r="D228" s="36"/>
      <c r="E228" s="36"/>
      <c r="F228" s="50"/>
      <c r="G228" s="36"/>
      <c r="H228" s="36"/>
      <c r="I228" s="36"/>
      <c r="J228" s="36"/>
      <c r="K228" s="37"/>
      <c r="L228" s="36"/>
    </row>
    <row r="229" spans="1:12" x14ac:dyDescent="0.25">
      <c r="A229" s="36"/>
      <c r="B229" s="44"/>
      <c r="C229" s="44"/>
      <c r="D229" s="36"/>
      <c r="E229" s="36"/>
      <c r="F229" s="50"/>
      <c r="G229" s="36"/>
      <c r="H229" s="36"/>
      <c r="I229" s="36"/>
      <c r="J229" s="36"/>
      <c r="K229" s="37"/>
      <c r="L229" s="36"/>
    </row>
    <row r="230" spans="1:12" x14ac:dyDescent="0.25">
      <c r="A230" s="36"/>
      <c r="B230" s="44"/>
      <c r="C230" s="44"/>
      <c r="D230" s="36"/>
      <c r="E230" s="36"/>
      <c r="F230" s="50"/>
      <c r="G230" s="36"/>
      <c r="H230" s="36"/>
      <c r="I230" s="36"/>
      <c r="J230" s="36"/>
      <c r="K230" s="37"/>
      <c r="L230" s="36"/>
    </row>
    <row r="231" spans="1:12" x14ac:dyDescent="0.25">
      <c r="A231" s="36"/>
      <c r="B231" s="44"/>
      <c r="C231" s="44"/>
      <c r="D231" s="36"/>
      <c r="E231" s="36"/>
      <c r="F231" s="50"/>
      <c r="G231" s="36"/>
      <c r="H231" s="36"/>
      <c r="I231" s="36"/>
      <c r="J231" s="36"/>
      <c r="K231" s="37"/>
      <c r="L231" s="36"/>
    </row>
    <row r="232" spans="1:12" x14ac:dyDescent="0.25">
      <c r="A232" s="36"/>
      <c r="B232" s="44"/>
      <c r="C232" s="44"/>
      <c r="D232" s="36"/>
      <c r="E232" s="36"/>
      <c r="F232" s="50"/>
      <c r="G232" s="36"/>
      <c r="H232" s="36"/>
      <c r="I232" s="36"/>
      <c r="J232" s="36"/>
      <c r="K232" s="37"/>
      <c r="L232" s="36"/>
    </row>
    <row r="233" spans="1:12" x14ac:dyDescent="0.25">
      <c r="A233" s="36"/>
      <c r="B233" s="44"/>
      <c r="C233" s="44"/>
      <c r="D233" s="36"/>
      <c r="E233" s="36"/>
      <c r="F233" s="50"/>
      <c r="G233" s="36"/>
      <c r="H233" s="36"/>
      <c r="I233" s="36"/>
      <c r="J233" s="36"/>
      <c r="K233" s="37"/>
      <c r="L233" s="36"/>
    </row>
    <row r="234" spans="1:12" x14ac:dyDescent="0.25">
      <c r="A234" s="36"/>
      <c r="B234" s="44"/>
      <c r="C234" s="44"/>
      <c r="D234" s="36"/>
      <c r="E234" s="36"/>
      <c r="F234" s="50"/>
      <c r="G234" s="36"/>
      <c r="H234" s="36"/>
      <c r="I234" s="36"/>
      <c r="J234" s="36"/>
      <c r="K234" s="37"/>
      <c r="L234" s="36"/>
    </row>
    <row r="235" spans="1:12" x14ac:dyDescent="0.25">
      <c r="A235" s="36"/>
      <c r="B235" s="44"/>
      <c r="C235" s="44"/>
      <c r="D235" s="36"/>
      <c r="E235" s="36"/>
      <c r="F235" s="50"/>
      <c r="G235" s="36"/>
      <c r="H235" s="36"/>
      <c r="I235" s="36"/>
      <c r="J235" s="36"/>
      <c r="K235" s="37"/>
      <c r="L235" s="36"/>
    </row>
    <row r="236" spans="1:12" x14ac:dyDescent="0.25">
      <c r="A236" s="36"/>
      <c r="B236" s="44"/>
      <c r="C236" s="44"/>
      <c r="D236" s="36"/>
      <c r="E236" s="36"/>
      <c r="F236" s="50"/>
      <c r="G236" s="36"/>
      <c r="H236" s="36"/>
      <c r="I236" s="36"/>
      <c r="J236" s="36"/>
      <c r="K236" s="37"/>
      <c r="L236" s="36"/>
    </row>
    <row r="237" spans="1:12" x14ac:dyDescent="0.25">
      <c r="A237" s="36"/>
      <c r="B237" s="44"/>
      <c r="C237" s="44"/>
      <c r="D237" s="36"/>
      <c r="E237" s="36"/>
      <c r="F237" s="50"/>
      <c r="G237" s="36"/>
      <c r="H237" s="36"/>
      <c r="I237" s="36"/>
      <c r="J237" s="36"/>
      <c r="K237" s="37"/>
      <c r="L237" s="36"/>
    </row>
    <row r="238" spans="1:12" x14ac:dyDescent="0.25">
      <c r="A238" s="36"/>
      <c r="B238" s="44"/>
      <c r="C238" s="44"/>
      <c r="D238" s="36"/>
      <c r="E238" s="36"/>
      <c r="F238" s="50"/>
      <c r="G238" s="36"/>
      <c r="H238" s="36"/>
      <c r="I238" s="36"/>
      <c r="J238" s="36"/>
      <c r="K238" s="37"/>
      <c r="L238" s="36"/>
    </row>
    <row r="239" spans="1:12" x14ac:dyDescent="0.25">
      <c r="A239" s="36"/>
      <c r="B239" s="44"/>
      <c r="C239" s="44"/>
      <c r="D239" s="36"/>
      <c r="E239" s="36"/>
      <c r="F239" s="50"/>
      <c r="G239" s="36"/>
      <c r="H239" s="36"/>
      <c r="I239" s="36"/>
      <c r="J239" s="36"/>
      <c r="K239" s="37"/>
      <c r="L239" s="36"/>
    </row>
    <row r="240" spans="1:12" x14ac:dyDescent="0.25">
      <c r="A240" s="36"/>
      <c r="B240" s="44"/>
      <c r="C240" s="44"/>
      <c r="D240" s="36"/>
      <c r="E240" s="36"/>
      <c r="F240" s="50"/>
      <c r="G240" s="36"/>
      <c r="H240" s="36"/>
      <c r="I240" s="36"/>
      <c r="J240" s="36"/>
      <c r="K240" s="37"/>
      <c r="L240" s="36"/>
    </row>
    <row r="241" spans="1:12" x14ac:dyDescent="0.25">
      <c r="A241" s="36"/>
      <c r="B241" s="44"/>
      <c r="C241" s="44"/>
      <c r="D241" s="36"/>
      <c r="E241" s="36"/>
      <c r="F241" s="50"/>
      <c r="G241" s="36"/>
      <c r="H241" s="36"/>
      <c r="I241" s="36"/>
      <c r="J241" s="36"/>
      <c r="K241" s="37"/>
      <c r="L241" s="36"/>
    </row>
    <row r="242" spans="1:12" x14ac:dyDescent="0.25">
      <c r="A242" s="36"/>
      <c r="B242" s="44"/>
      <c r="C242" s="44"/>
      <c r="D242" s="36"/>
      <c r="E242" s="36"/>
      <c r="F242" s="50"/>
      <c r="G242" s="36"/>
      <c r="H242" s="36"/>
      <c r="I242" s="36"/>
      <c r="J242" s="36"/>
      <c r="K242" s="37"/>
      <c r="L242" s="36"/>
    </row>
    <row r="243" spans="1:12" x14ac:dyDescent="0.25">
      <c r="A243" s="36"/>
      <c r="B243" s="44"/>
      <c r="C243" s="44"/>
      <c r="D243" s="36"/>
      <c r="E243" s="36"/>
      <c r="F243" s="50"/>
      <c r="G243" s="36"/>
      <c r="H243" s="36"/>
      <c r="I243" s="36"/>
      <c r="J243" s="36"/>
      <c r="K243" s="37"/>
      <c r="L243" s="36"/>
    </row>
    <row r="244" spans="1:12" x14ac:dyDescent="0.25">
      <c r="A244" s="36"/>
      <c r="B244" s="44"/>
      <c r="C244" s="44"/>
      <c r="D244" s="36"/>
      <c r="E244" s="36"/>
      <c r="F244" s="50"/>
      <c r="G244" s="36"/>
      <c r="H244" s="36"/>
      <c r="I244" s="36"/>
      <c r="J244" s="36"/>
      <c r="K244" s="37"/>
      <c r="L244" s="36"/>
    </row>
    <row r="245" spans="1:12" x14ac:dyDescent="0.25">
      <c r="A245" s="36"/>
      <c r="B245" s="44"/>
      <c r="C245" s="44"/>
      <c r="D245" s="36"/>
      <c r="E245" s="36"/>
      <c r="F245" s="50"/>
      <c r="G245" s="36"/>
      <c r="H245" s="36"/>
      <c r="I245" s="36"/>
      <c r="J245" s="36"/>
      <c r="K245" s="37"/>
      <c r="L245" s="36"/>
    </row>
    <row r="246" spans="1:12" x14ac:dyDescent="0.25">
      <c r="A246" s="36"/>
      <c r="B246" s="44"/>
      <c r="C246" s="44"/>
      <c r="D246" s="36"/>
      <c r="E246" s="36"/>
      <c r="F246" s="50"/>
      <c r="G246" s="36"/>
      <c r="H246" s="36"/>
      <c r="I246" s="36"/>
      <c r="J246" s="36"/>
      <c r="K246" s="37"/>
      <c r="L246" s="36"/>
    </row>
    <row r="247" spans="1:12" x14ac:dyDescent="0.25">
      <c r="A247" s="36"/>
      <c r="B247" s="44"/>
      <c r="C247" s="44"/>
      <c r="D247" s="36"/>
      <c r="E247" s="36"/>
      <c r="F247" s="50"/>
      <c r="G247" s="36"/>
      <c r="H247" s="36"/>
      <c r="I247" s="36"/>
      <c r="J247" s="36"/>
      <c r="K247" s="37"/>
      <c r="L247" s="36"/>
    </row>
    <row r="248" spans="1:12" x14ac:dyDescent="0.25">
      <c r="A248" s="36"/>
      <c r="B248" s="44"/>
      <c r="C248" s="44"/>
      <c r="D248" s="36"/>
      <c r="E248" s="36"/>
      <c r="F248" s="50"/>
      <c r="G248" s="36"/>
      <c r="H248" s="36"/>
      <c r="I248" s="36"/>
      <c r="J248" s="36"/>
      <c r="K248" s="37"/>
      <c r="L248" s="36"/>
    </row>
    <row r="249" spans="1:12" x14ac:dyDescent="0.25">
      <c r="A249" s="36"/>
      <c r="B249" s="44"/>
      <c r="C249" s="44"/>
      <c r="D249" s="36"/>
      <c r="E249" s="36"/>
      <c r="F249" s="50"/>
      <c r="G249" s="36"/>
      <c r="H249" s="36"/>
      <c r="I249" s="36"/>
      <c r="J249" s="36"/>
      <c r="K249" s="37"/>
      <c r="L249" s="36"/>
    </row>
    <row r="250" spans="1:12" x14ac:dyDescent="0.25">
      <c r="A250" s="36"/>
      <c r="B250" s="44"/>
      <c r="C250" s="44"/>
      <c r="D250" s="36"/>
      <c r="E250" s="36"/>
      <c r="F250" s="50"/>
      <c r="G250" s="36"/>
      <c r="H250" s="36"/>
      <c r="I250" s="36"/>
      <c r="J250" s="36"/>
      <c r="K250" s="37"/>
      <c r="L250" s="36"/>
    </row>
    <row r="251" spans="1:12" x14ac:dyDescent="0.25">
      <c r="A251" s="36"/>
      <c r="B251" s="44"/>
      <c r="C251" s="44"/>
      <c r="D251" s="36"/>
      <c r="E251" s="36"/>
      <c r="F251" s="50"/>
      <c r="G251" s="36"/>
      <c r="H251" s="36"/>
      <c r="I251" s="36"/>
      <c r="J251" s="36"/>
      <c r="K251" s="37"/>
      <c r="L251" s="36"/>
    </row>
    <row r="252" spans="1:12" x14ac:dyDescent="0.25">
      <c r="A252" s="36"/>
      <c r="B252" s="44"/>
      <c r="C252" s="44"/>
      <c r="D252" s="36"/>
      <c r="E252" s="36"/>
      <c r="F252" s="50"/>
      <c r="G252" s="36"/>
      <c r="H252" s="36"/>
      <c r="I252" s="36"/>
      <c r="J252" s="36"/>
      <c r="K252" s="37"/>
      <c r="L252" s="36"/>
    </row>
    <row r="253" spans="1:12" x14ac:dyDescent="0.25">
      <c r="A253" s="36"/>
      <c r="B253" s="44"/>
      <c r="C253" s="44"/>
      <c r="D253" s="36"/>
      <c r="E253" s="36"/>
      <c r="F253" s="50"/>
      <c r="G253" s="36"/>
      <c r="H253" s="36"/>
      <c r="I253" s="36"/>
      <c r="J253" s="36"/>
      <c r="K253" s="37"/>
      <c r="L253" s="36"/>
    </row>
    <row r="254" spans="1:12" x14ac:dyDescent="0.25">
      <c r="A254" s="36"/>
      <c r="B254" s="44"/>
      <c r="C254" s="44"/>
      <c r="D254" s="36"/>
      <c r="E254" s="36"/>
      <c r="F254" s="50"/>
      <c r="G254" s="36"/>
      <c r="H254" s="36"/>
      <c r="I254" s="36"/>
      <c r="J254" s="36"/>
      <c r="K254" s="37"/>
      <c r="L254" s="36"/>
    </row>
    <row r="255" spans="1:12" x14ac:dyDescent="0.25">
      <c r="A255" s="36"/>
      <c r="B255" s="44"/>
      <c r="C255" s="44"/>
      <c r="D255" s="36"/>
      <c r="E255" s="36"/>
      <c r="F255" s="50"/>
      <c r="G255" s="36"/>
      <c r="H255" s="36"/>
      <c r="I255" s="36"/>
      <c r="J255" s="36"/>
      <c r="K255" s="37"/>
      <c r="L255" s="36"/>
    </row>
    <row r="256" spans="1:12" x14ac:dyDescent="0.25">
      <c r="A256" s="36"/>
      <c r="B256" s="44"/>
      <c r="C256" s="44"/>
      <c r="D256" s="36"/>
      <c r="E256" s="36"/>
      <c r="F256" s="50"/>
      <c r="G256" s="36"/>
      <c r="H256" s="36"/>
      <c r="I256" s="36"/>
      <c r="J256" s="36"/>
      <c r="K256" s="37"/>
      <c r="L256" s="36"/>
    </row>
    <row r="257" spans="1:12" x14ac:dyDescent="0.25">
      <c r="A257" s="36"/>
      <c r="B257" s="44"/>
      <c r="C257" s="44"/>
      <c r="D257" s="36"/>
      <c r="E257" s="36"/>
      <c r="F257" s="50"/>
      <c r="G257" s="36"/>
      <c r="H257" s="36"/>
      <c r="I257" s="36"/>
      <c r="J257" s="36"/>
      <c r="K257" s="37"/>
      <c r="L257" s="36"/>
    </row>
    <row r="258" spans="1:12" x14ac:dyDescent="0.25">
      <c r="A258" s="36"/>
      <c r="B258" s="44"/>
      <c r="C258" s="44"/>
      <c r="D258" s="36"/>
      <c r="E258" s="36"/>
      <c r="F258" s="50"/>
      <c r="G258" s="36"/>
      <c r="H258" s="36"/>
      <c r="I258" s="36"/>
      <c r="J258" s="36"/>
      <c r="K258" s="37"/>
      <c r="L258" s="36"/>
    </row>
    <row r="259" spans="1:12" x14ac:dyDescent="0.25">
      <c r="A259" s="36"/>
      <c r="B259" s="44"/>
      <c r="C259" s="44"/>
      <c r="D259" s="36"/>
      <c r="E259" s="36"/>
      <c r="F259" s="50"/>
      <c r="G259" s="36"/>
      <c r="H259" s="36"/>
      <c r="I259" s="36"/>
      <c r="J259" s="36"/>
      <c r="K259" s="37"/>
      <c r="L259" s="36"/>
    </row>
    <row r="260" spans="1:12" x14ac:dyDescent="0.25">
      <c r="A260" s="36"/>
      <c r="B260" s="44"/>
      <c r="C260" s="44"/>
      <c r="D260" s="36"/>
      <c r="E260" s="36"/>
      <c r="F260" s="50"/>
      <c r="G260" s="36"/>
      <c r="H260" s="36"/>
      <c r="I260" s="36"/>
      <c r="J260" s="36"/>
      <c r="K260" s="37"/>
      <c r="L260" s="36"/>
    </row>
    <row r="261" spans="1:12" x14ac:dyDescent="0.25">
      <c r="A261" s="36"/>
      <c r="B261" s="44"/>
      <c r="C261" s="44"/>
      <c r="D261" s="36"/>
      <c r="E261" s="36"/>
      <c r="F261" s="50"/>
      <c r="G261" s="36"/>
      <c r="H261" s="36"/>
      <c r="I261" s="36"/>
      <c r="J261" s="36"/>
      <c r="K261" s="37"/>
      <c r="L261" s="36"/>
    </row>
    <row r="262" spans="1:12" x14ac:dyDescent="0.25">
      <c r="A262" s="36"/>
      <c r="B262" s="44"/>
      <c r="C262" s="44"/>
      <c r="D262" s="36"/>
      <c r="E262" s="36"/>
      <c r="F262" s="50"/>
      <c r="G262" s="36"/>
      <c r="H262" s="36"/>
      <c r="I262" s="36"/>
      <c r="J262" s="36"/>
      <c r="K262" s="37"/>
      <c r="L262" s="36"/>
    </row>
    <row r="263" spans="1:12" x14ac:dyDescent="0.25">
      <c r="A263" s="36"/>
      <c r="B263" s="44"/>
      <c r="C263" s="44"/>
      <c r="D263" s="36"/>
      <c r="E263" s="36"/>
      <c r="F263" s="50"/>
      <c r="G263" s="36"/>
      <c r="H263" s="36"/>
      <c r="I263" s="36"/>
      <c r="J263" s="36"/>
      <c r="K263" s="37"/>
      <c r="L263" s="36"/>
    </row>
    <row r="264" spans="1:12" x14ac:dyDescent="0.25">
      <c r="A264" s="36"/>
      <c r="B264" s="44"/>
      <c r="C264" s="44"/>
      <c r="D264" s="36"/>
      <c r="E264" s="36"/>
      <c r="F264" s="50"/>
      <c r="G264" s="36"/>
      <c r="H264" s="36"/>
      <c r="I264" s="36"/>
      <c r="J264" s="36"/>
      <c r="K264" s="37"/>
      <c r="L264" s="36"/>
    </row>
    <row r="265" spans="1:12" x14ac:dyDescent="0.25">
      <c r="A265" s="36"/>
      <c r="B265" s="44"/>
      <c r="C265" s="44"/>
      <c r="D265" s="36"/>
      <c r="E265" s="36"/>
      <c r="F265" s="50"/>
      <c r="G265" s="36"/>
      <c r="H265" s="36"/>
      <c r="I265" s="36"/>
      <c r="J265" s="36"/>
      <c r="K265" s="37"/>
      <c r="L265" s="36"/>
    </row>
    <row r="266" spans="1:12" x14ac:dyDescent="0.25">
      <c r="A266" s="36"/>
      <c r="B266" s="44"/>
      <c r="C266" s="44"/>
      <c r="D266" s="36"/>
      <c r="E266" s="36"/>
      <c r="F266" s="50"/>
      <c r="G266" s="36"/>
      <c r="H266" s="36"/>
      <c r="I266" s="36"/>
      <c r="J266" s="36"/>
      <c r="K266" s="37"/>
      <c r="L266" s="36"/>
    </row>
    <row r="267" spans="1:12" x14ac:dyDescent="0.25">
      <c r="A267" s="36"/>
      <c r="B267" s="44"/>
      <c r="C267" s="44"/>
      <c r="D267" s="36"/>
      <c r="E267" s="36"/>
      <c r="F267" s="50"/>
      <c r="G267" s="36"/>
      <c r="H267" s="36"/>
      <c r="I267" s="36"/>
      <c r="J267" s="36"/>
      <c r="K267" s="37"/>
      <c r="L267" s="36"/>
    </row>
    <row r="268" spans="1:12" x14ac:dyDescent="0.25">
      <c r="A268" s="36"/>
      <c r="B268" s="44"/>
      <c r="C268" s="44"/>
      <c r="D268" s="36"/>
      <c r="E268" s="36"/>
      <c r="F268" s="50"/>
      <c r="G268" s="36"/>
      <c r="H268" s="36"/>
      <c r="I268" s="36"/>
      <c r="J268" s="36"/>
      <c r="K268" s="37"/>
      <c r="L268" s="36"/>
    </row>
    <row r="269" spans="1:12" x14ac:dyDescent="0.25">
      <c r="A269" s="36"/>
      <c r="B269" s="44"/>
      <c r="C269" s="44"/>
      <c r="D269" s="36"/>
      <c r="E269" s="36"/>
      <c r="F269" s="50"/>
      <c r="G269" s="36"/>
      <c r="H269" s="36"/>
      <c r="I269" s="36"/>
      <c r="J269" s="36"/>
      <c r="K269" s="37"/>
      <c r="L269" s="36"/>
    </row>
    <row r="270" spans="1:12" x14ac:dyDescent="0.25">
      <c r="A270" s="36"/>
      <c r="B270" s="44"/>
      <c r="C270" s="44"/>
      <c r="D270" s="36"/>
      <c r="E270" s="36"/>
      <c r="F270" s="50"/>
      <c r="G270" s="36"/>
      <c r="H270" s="36"/>
      <c r="I270" s="36"/>
      <c r="J270" s="36"/>
      <c r="K270" s="37"/>
      <c r="L270" s="36"/>
    </row>
    <row r="271" spans="1:12" x14ac:dyDescent="0.25">
      <c r="A271" s="36"/>
      <c r="B271" s="44"/>
      <c r="C271" s="44"/>
      <c r="D271" s="36"/>
      <c r="E271" s="36"/>
      <c r="F271" s="50"/>
      <c r="G271" s="36"/>
      <c r="H271" s="36"/>
      <c r="I271" s="36"/>
      <c r="J271" s="36"/>
      <c r="K271" s="37"/>
      <c r="L271" s="36"/>
    </row>
    <row r="272" spans="1:12" x14ac:dyDescent="0.25">
      <c r="A272" s="36"/>
      <c r="B272" s="44"/>
      <c r="C272" s="44"/>
      <c r="D272" s="36"/>
      <c r="E272" s="36"/>
      <c r="F272" s="50"/>
      <c r="G272" s="36"/>
      <c r="H272" s="36"/>
      <c r="I272" s="36"/>
      <c r="J272" s="36"/>
      <c r="K272" s="37"/>
      <c r="L272" s="36"/>
    </row>
    <row r="273" spans="1:12" x14ac:dyDescent="0.25">
      <c r="A273" s="36"/>
      <c r="B273" s="44"/>
      <c r="C273" s="44"/>
      <c r="D273" s="36"/>
      <c r="E273" s="36"/>
      <c r="F273" s="50"/>
      <c r="G273" s="36"/>
      <c r="H273" s="36"/>
      <c r="I273" s="36"/>
      <c r="J273" s="36"/>
      <c r="K273" s="37"/>
      <c r="L273" s="36"/>
    </row>
    <row r="274" spans="1:12" x14ac:dyDescent="0.25">
      <c r="A274" s="36"/>
      <c r="B274" s="44"/>
      <c r="C274" s="44"/>
      <c r="D274" s="36"/>
      <c r="E274" s="36"/>
      <c r="F274" s="50"/>
      <c r="G274" s="36"/>
      <c r="H274" s="36"/>
      <c r="I274" s="36"/>
      <c r="J274" s="36"/>
      <c r="K274" s="37"/>
      <c r="L274" s="36"/>
    </row>
    <row r="275" spans="1:12" x14ac:dyDescent="0.25">
      <c r="A275" s="36"/>
      <c r="B275" s="44"/>
      <c r="C275" s="44"/>
      <c r="D275" s="36"/>
      <c r="E275" s="36"/>
      <c r="F275" s="50"/>
      <c r="G275" s="36"/>
      <c r="H275" s="36"/>
      <c r="I275" s="36"/>
      <c r="J275" s="36"/>
      <c r="K275" s="37"/>
      <c r="L275" s="36"/>
    </row>
    <row r="276" spans="1:12" x14ac:dyDescent="0.25">
      <c r="A276" s="36"/>
      <c r="B276" s="44"/>
      <c r="C276" s="44"/>
      <c r="D276" s="36"/>
      <c r="E276" s="36"/>
      <c r="F276" s="50"/>
      <c r="G276" s="36"/>
      <c r="H276" s="36"/>
      <c r="I276" s="36"/>
      <c r="J276" s="36"/>
      <c r="K276" s="37"/>
      <c r="L276" s="36"/>
    </row>
    <row r="277" spans="1:12" x14ac:dyDescent="0.25">
      <c r="A277" s="36"/>
      <c r="B277" s="44"/>
      <c r="C277" s="44"/>
      <c r="D277" s="36"/>
      <c r="E277" s="36"/>
      <c r="F277" s="50"/>
      <c r="G277" s="36"/>
      <c r="H277" s="36"/>
      <c r="I277" s="36"/>
      <c r="J277" s="36"/>
      <c r="K277" s="37"/>
      <c r="L277" s="36"/>
    </row>
    <row r="278" spans="1:12" x14ac:dyDescent="0.25">
      <c r="A278" s="36"/>
      <c r="B278" s="44"/>
      <c r="C278" s="44"/>
      <c r="D278" s="36"/>
      <c r="E278" s="36"/>
      <c r="F278" s="50"/>
      <c r="G278" s="36"/>
      <c r="H278" s="36"/>
      <c r="I278" s="36"/>
      <c r="J278" s="36"/>
      <c r="K278" s="37"/>
      <c r="L278" s="36"/>
    </row>
    <row r="279" spans="1:12" x14ac:dyDescent="0.25">
      <c r="A279" s="36"/>
      <c r="B279" s="44"/>
      <c r="C279" s="44"/>
      <c r="D279" s="36"/>
      <c r="E279" s="36"/>
      <c r="F279" s="50"/>
      <c r="G279" s="36"/>
      <c r="H279" s="36"/>
      <c r="I279" s="36"/>
      <c r="J279" s="36"/>
      <c r="K279" s="37"/>
      <c r="L279" s="36"/>
    </row>
    <row r="280" spans="1:12" x14ac:dyDescent="0.25">
      <c r="A280" s="36"/>
      <c r="B280" s="44"/>
      <c r="C280" s="44"/>
      <c r="D280" s="36"/>
      <c r="E280" s="36"/>
      <c r="F280" s="50"/>
      <c r="G280" s="36"/>
      <c r="H280" s="36"/>
      <c r="I280" s="36"/>
      <c r="J280" s="36"/>
      <c r="K280" s="37"/>
      <c r="L280" s="36"/>
    </row>
    <row r="281" spans="1:12" x14ac:dyDescent="0.25">
      <c r="A281" s="36"/>
      <c r="B281" s="44"/>
      <c r="C281" s="44"/>
      <c r="D281" s="36"/>
      <c r="E281" s="36"/>
      <c r="F281" s="50"/>
      <c r="G281" s="36"/>
      <c r="H281" s="36"/>
      <c r="I281" s="36"/>
      <c r="J281" s="36"/>
      <c r="K281" s="37"/>
      <c r="L281" s="36"/>
    </row>
    <row r="282" spans="1:12" x14ac:dyDescent="0.25">
      <c r="A282" s="36"/>
      <c r="B282" s="44"/>
      <c r="C282" s="44"/>
      <c r="D282" s="36"/>
      <c r="E282" s="36"/>
      <c r="F282" s="50"/>
      <c r="G282" s="36"/>
      <c r="H282" s="36"/>
      <c r="I282" s="36"/>
      <c r="J282" s="36"/>
      <c r="K282" s="37"/>
      <c r="L282" s="36"/>
    </row>
    <row r="283" spans="1:12" x14ac:dyDescent="0.25">
      <c r="A283" s="36"/>
      <c r="B283" s="44"/>
      <c r="C283" s="44"/>
      <c r="D283" s="36"/>
      <c r="E283" s="36"/>
      <c r="F283" s="50"/>
      <c r="G283" s="36"/>
      <c r="H283" s="36"/>
      <c r="I283" s="36"/>
      <c r="J283" s="36"/>
      <c r="K283" s="37"/>
      <c r="L283" s="36"/>
    </row>
    <row r="284" spans="1:12" x14ac:dyDescent="0.25">
      <c r="A284" s="36"/>
      <c r="B284" s="44"/>
      <c r="C284" s="44"/>
      <c r="D284" s="36"/>
      <c r="E284" s="36"/>
      <c r="F284" s="50"/>
      <c r="G284" s="36"/>
      <c r="H284" s="36"/>
      <c r="I284" s="36"/>
      <c r="J284" s="36"/>
      <c r="K284" s="37"/>
      <c r="L284" s="36"/>
    </row>
    <row r="285" spans="1:12" x14ac:dyDescent="0.25">
      <c r="A285" s="36"/>
      <c r="B285" s="44"/>
      <c r="C285" s="44"/>
      <c r="D285" s="36"/>
      <c r="E285" s="36"/>
      <c r="F285" s="50"/>
      <c r="G285" s="36"/>
      <c r="H285" s="36"/>
      <c r="I285" s="36"/>
      <c r="J285" s="36"/>
      <c r="K285" s="37"/>
      <c r="L285" s="36"/>
    </row>
    <row r="286" spans="1:12" x14ac:dyDescent="0.25">
      <c r="A286" s="36"/>
      <c r="B286" s="44"/>
      <c r="C286" s="44"/>
      <c r="D286" s="36"/>
      <c r="E286" s="36"/>
      <c r="F286" s="50"/>
      <c r="G286" s="36"/>
      <c r="H286" s="36"/>
      <c r="I286" s="36"/>
      <c r="J286" s="36"/>
      <c r="K286" s="37"/>
      <c r="L286" s="36"/>
    </row>
    <row r="287" spans="1:12" x14ac:dyDescent="0.25">
      <c r="A287" s="36"/>
      <c r="B287" s="44"/>
      <c r="C287" s="44"/>
      <c r="D287" s="36"/>
      <c r="E287" s="36"/>
      <c r="F287" s="50"/>
      <c r="G287" s="36"/>
      <c r="H287" s="36"/>
      <c r="I287" s="36"/>
      <c r="J287" s="36"/>
      <c r="K287" s="37"/>
      <c r="L287" s="36"/>
    </row>
    <row r="288" spans="1:12" x14ac:dyDescent="0.25">
      <c r="A288" s="36"/>
      <c r="B288" s="44"/>
      <c r="C288" s="44"/>
      <c r="D288" s="36"/>
      <c r="E288" s="36"/>
      <c r="F288" s="50"/>
      <c r="G288" s="36"/>
      <c r="H288" s="36"/>
      <c r="I288" s="36"/>
      <c r="J288" s="36"/>
      <c r="K288" s="37"/>
      <c r="L288" s="36"/>
    </row>
    <row r="289" spans="1:12" x14ac:dyDescent="0.25">
      <c r="A289" s="36"/>
      <c r="B289" s="44"/>
      <c r="C289" s="44"/>
      <c r="D289" s="36"/>
      <c r="E289" s="36"/>
      <c r="F289" s="50"/>
      <c r="G289" s="36"/>
      <c r="H289" s="36"/>
      <c r="I289" s="36"/>
      <c r="J289" s="36"/>
      <c r="K289" s="37"/>
      <c r="L289" s="36"/>
    </row>
    <row r="290" spans="1:12" x14ac:dyDescent="0.25">
      <c r="A290" s="36"/>
      <c r="B290" s="44"/>
      <c r="C290" s="44"/>
      <c r="D290" s="36"/>
      <c r="E290" s="36"/>
      <c r="F290" s="50"/>
      <c r="G290" s="36"/>
      <c r="H290" s="36"/>
      <c r="I290" s="36"/>
      <c r="J290" s="36"/>
      <c r="K290" s="37"/>
      <c r="L290" s="36"/>
    </row>
    <row r="291" spans="1:12" x14ac:dyDescent="0.25">
      <c r="A291" s="36"/>
      <c r="B291" s="44"/>
      <c r="C291" s="44"/>
      <c r="D291" s="36"/>
      <c r="E291" s="36"/>
      <c r="F291" s="50"/>
      <c r="G291" s="36"/>
      <c r="H291" s="36"/>
      <c r="I291" s="36"/>
      <c r="J291" s="36"/>
      <c r="K291" s="37"/>
      <c r="L291" s="36"/>
    </row>
    <row r="292" spans="1:12" x14ac:dyDescent="0.25">
      <c r="A292" s="36"/>
      <c r="B292" s="44"/>
      <c r="C292" s="44"/>
      <c r="D292" s="36"/>
      <c r="E292" s="36"/>
      <c r="F292" s="50"/>
      <c r="G292" s="36"/>
      <c r="H292" s="36"/>
      <c r="I292" s="36"/>
      <c r="J292" s="36"/>
      <c r="K292" s="37"/>
      <c r="L292" s="36"/>
    </row>
    <row r="293" spans="1:12" x14ac:dyDescent="0.25">
      <c r="A293" s="36"/>
      <c r="B293" s="44"/>
      <c r="C293" s="44"/>
      <c r="D293" s="36"/>
      <c r="E293" s="36"/>
      <c r="F293" s="50"/>
      <c r="G293" s="36"/>
      <c r="H293" s="36"/>
      <c r="I293" s="36"/>
      <c r="J293" s="36"/>
      <c r="K293" s="37"/>
      <c r="L293" s="36"/>
    </row>
    <row r="294" spans="1:12" x14ac:dyDescent="0.25">
      <c r="A294" s="36"/>
      <c r="B294" s="44"/>
      <c r="C294" s="44"/>
      <c r="D294" s="36"/>
      <c r="E294" s="36"/>
      <c r="F294" s="50"/>
      <c r="G294" s="36"/>
      <c r="H294" s="36"/>
      <c r="I294" s="36"/>
      <c r="J294" s="36"/>
      <c r="K294" s="37"/>
      <c r="L294" s="36"/>
    </row>
    <row r="295" spans="1:12" x14ac:dyDescent="0.25">
      <c r="A295" s="36"/>
      <c r="B295" s="44"/>
      <c r="C295" s="44"/>
      <c r="D295" s="36"/>
      <c r="E295" s="36"/>
      <c r="F295" s="50"/>
      <c r="G295" s="36"/>
      <c r="H295" s="36"/>
      <c r="I295" s="36"/>
      <c r="J295" s="36"/>
      <c r="K295" s="37"/>
      <c r="L295" s="36"/>
    </row>
  </sheetData>
  <mergeCells count="36">
    <mergeCell ref="K5:L5"/>
    <mergeCell ref="A1:A4"/>
    <mergeCell ref="B1:J4"/>
    <mergeCell ref="B5:C5"/>
    <mergeCell ref="E5:G5"/>
    <mergeCell ref="H5:J5"/>
    <mergeCell ref="B6:C6"/>
    <mergeCell ref="A7:A8"/>
    <mergeCell ref="B7:B8"/>
    <mergeCell ref="C7:C8"/>
    <mergeCell ref="D7:D8"/>
    <mergeCell ref="E32:G32"/>
    <mergeCell ref="J7:J8"/>
    <mergeCell ref="K7:K8"/>
    <mergeCell ref="L7:L8"/>
    <mergeCell ref="A9:A16"/>
    <mergeCell ref="L9:L16"/>
    <mergeCell ref="G22:I22"/>
    <mergeCell ref="E7:I7"/>
    <mergeCell ref="D23:H23"/>
    <mergeCell ref="A28:G28"/>
    <mergeCell ref="E29:G29"/>
    <mergeCell ref="E30:G30"/>
    <mergeCell ref="E31:G31"/>
    <mergeCell ref="E33:G33"/>
    <mergeCell ref="E34:G34"/>
    <mergeCell ref="E35:G35"/>
    <mergeCell ref="E36:G36"/>
    <mergeCell ref="A37:B37"/>
    <mergeCell ref="E37:G37"/>
    <mergeCell ref="B44:D44"/>
    <mergeCell ref="H44:K44"/>
    <mergeCell ref="B45:D45"/>
    <mergeCell ref="H45:K45"/>
    <mergeCell ref="B46:D46"/>
    <mergeCell ref="H46:K4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0A07EB-A846-421C-9BCB-BD7672168E1B}">
  <sheetPr codeName="Hoja6"/>
  <dimension ref="A1:L294"/>
  <sheetViews>
    <sheetView showGridLines="0" zoomScale="70" zoomScaleNormal="70" workbookViewId="0">
      <selection activeCell="A9" sqref="A9:L16"/>
    </sheetView>
  </sheetViews>
  <sheetFormatPr baseColWidth="10" defaultColWidth="11.42578125" defaultRowHeight="15" x14ac:dyDescent="0.25"/>
  <cols>
    <col min="1" max="1" width="14.140625" customWidth="1"/>
    <col min="2" max="2" width="22.42578125" customWidth="1"/>
    <col min="3" max="3" width="32" customWidth="1"/>
    <col min="4" max="4" width="40" customWidth="1"/>
    <col min="5" max="5" width="21" customWidth="1"/>
    <col min="6" max="6" width="26.7109375" customWidth="1"/>
    <col min="7" max="7" width="19.7109375" customWidth="1"/>
    <col min="8" max="8" width="16.7109375" style="51" customWidth="1"/>
    <col min="9" max="9" width="17" customWidth="1"/>
    <col min="10" max="10" width="22" customWidth="1"/>
    <col min="11" max="12" width="31.140625" customWidth="1"/>
    <col min="16" max="16" width="19.140625" bestFit="1" customWidth="1"/>
  </cols>
  <sheetData>
    <row r="1" spans="1:12" ht="15" customHeight="1" x14ac:dyDescent="0.25">
      <c r="C1" s="649"/>
      <c r="D1" s="650" t="s">
        <v>0</v>
      </c>
      <c r="E1" s="659"/>
      <c r="F1" s="622"/>
      <c r="G1" s="622"/>
      <c r="H1" s="622"/>
      <c r="I1" s="622"/>
      <c r="J1" s="643"/>
      <c r="K1" s="1"/>
      <c r="L1" s="2"/>
    </row>
    <row r="2" spans="1:12" x14ac:dyDescent="0.25">
      <c r="C2" s="657"/>
      <c r="D2" s="660"/>
      <c r="E2" s="639"/>
      <c r="F2" s="624"/>
      <c r="G2" s="624"/>
      <c r="H2" s="624"/>
      <c r="I2" s="624"/>
      <c r="J2" s="661"/>
      <c r="K2" s="3"/>
      <c r="L2" s="4"/>
    </row>
    <row r="3" spans="1:12" x14ac:dyDescent="0.25">
      <c r="C3" s="657"/>
      <c r="D3" s="660"/>
      <c r="E3" s="639"/>
      <c r="F3" s="624"/>
      <c r="G3" s="624"/>
      <c r="H3" s="624"/>
      <c r="I3" s="624"/>
      <c r="J3" s="661"/>
      <c r="K3" s="3"/>
      <c r="L3" s="5"/>
    </row>
    <row r="4" spans="1:12" x14ac:dyDescent="0.25">
      <c r="C4" s="658"/>
      <c r="D4" s="662"/>
      <c r="E4" s="663"/>
      <c r="F4" s="663"/>
      <c r="G4" s="663"/>
      <c r="H4" s="663"/>
      <c r="I4" s="663"/>
      <c r="J4" s="664"/>
      <c r="K4" s="6"/>
      <c r="L4" s="7"/>
    </row>
    <row r="5" spans="1:12" x14ac:dyDescent="0.25">
      <c r="C5" s="63" t="s">
        <v>1</v>
      </c>
      <c r="D5" s="646" t="s">
        <v>2</v>
      </c>
      <c r="E5" s="655"/>
      <c r="F5" s="64" t="s">
        <v>3</v>
      </c>
      <c r="G5" s="646">
        <v>2023</v>
      </c>
      <c r="H5" s="668"/>
      <c r="I5" s="668"/>
      <c r="J5" s="655"/>
      <c r="K5" s="648">
        <v>45202</v>
      </c>
      <c r="L5" s="652"/>
    </row>
    <row r="6" spans="1:12" x14ac:dyDescent="0.25">
      <c r="C6" s="63" t="s">
        <v>64</v>
      </c>
      <c r="D6" s="76"/>
      <c r="E6" s="77"/>
      <c r="F6" s="64"/>
      <c r="G6" s="646"/>
      <c r="H6" s="668"/>
      <c r="I6" s="668"/>
      <c r="J6" s="65"/>
      <c r="K6" s="66"/>
      <c r="L6" s="65"/>
    </row>
    <row r="7" spans="1:12" ht="23.25" customHeight="1" x14ac:dyDescent="0.25">
      <c r="A7" s="671"/>
      <c r="B7" s="673"/>
      <c r="C7" s="673" t="s">
        <v>65</v>
      </c>
      <c r="D7" s="647" t="s">
        <v>8</v>
      </c>
      <c r="E7" s="633" t="s">
        <v>9</v>
      </c>
      <c r="F7" s="633" t="s">
        <v>10</v>
      </c>
      <c r="G7" s="673" t="s">
        <v>66</v>
      </c>
      <c r="H7" s="676" t="s">
        <v>67</v>
      </c>
      <c r="I7" s="676" t="s">
        <v>67</v>
      </c>
      <c r="J7" s="633" t="s">
        <v>12</v>
      </c>
      <c r="K7" s="634" t="s">
        <v>13</v>
      </c>
      <c r="L7" s="633" t="s">
        <v>14</v>
      </c>
    </row>
    <row r="8" spans="1:12" ht="22.5" customHeight="1" x14ac:dyDescent="0.25">
      <c r="A8" s="672"/>
      <c r="B8" s="674"/>
      <c r="C8" s="674"/>
      <c r="D8" s="652"/>
      <c r="E8" s="656"/>
      <c r="F8" s="652"/>
      <c r="G8" s="675"/>
      <c r="H8" s="677"/>
      <c r="I8" s="677"/>
      <c r="J8" s="652"/>
      <c r="K8" s="652"/>
      <c r="L8" s="652"/>
    </row>
    <row r="9" spans="1:12" ht="27.75" customHeight="1" x14ac:dyDescent="0.25">
      <c r="A9" s="665">
        <v>892099105</v>
      </c>
      <c r="B9" s="665" t="s">
        <v>68</v>
      </c>
      <c r="C9" s="57" t="s">
        <v>69</v>
      </c>
      <c r="D9" s="57" t="s">
        <v>70</v>
      </c>
      <c r="E9" s="57" t="s">
        <v>20</v>
      </c>
      <c r="F9" s="54">
        <v>3798820</v>
      </c>
      <c r="G9" s="183" t="s">
        <v>15</v>
      </c>
      <c r="H9" s="55"/>
      <c r="I9" s="188">
        <v>37988</v>
      </c>
      <c r="J9" s="190">
        <v>297072423</v>
      </c>
      <c r="K9" s="188">
        <v>37988</v>
      </c>
      <c r="L9" s="669">
        <f>SUM(K9:K15)</f>
        <v>155000</v>
      </c>
    </row>
    <row r="10" spans="1:12" ht="24" customHeight="1" x14ac:dyDescent="0.25">
      <c r="A10" s="666"/>
      <c r="B10" s="666"/>
      <c r="C10" s="57" t="s">
        <v>69</v>
      </c>
      <c r="D10" s="57" t="s">
        <v>70</v>
      </c>
      <c r="E10" s="57" t="s">
        <v>20</v>
      </c>
      <c r="F10" s="54">
        <v>3798820</v>
      </c>
      <c r="G10" s="183" t="s">
        <v>15</v>
      </c>
      <c r="H10" s="55"/>
      <c r="I10" s="188">
        <v>37988</v>
      </c>
      <c r="J10" s="122">
        <v>298794323</v>
      </c>
      <c r="K10" s="188">
        <v>37988</v>
      </c>
      <c r="L10" s="670"/>
    </row>
    <row r="11" spans="1:12" x14ac:dyDescent="0.25">
      <c r="A11" s="666"/>
      <c r="B11" s="666"/>
      <c r="C11" s="57" t="s">
        <v>71</v>
      </c>
      <c r="D11" s="57" t="s">
        <v>72</v>
      </c>
      <c r="E11" s="57" t="s">
        <v>20</v>
      </c>
      <c r="F11" s="54">
        <v>2387010</v>
      </c>
      <c r="G11" s="177" t="s">
        <v>15</v>
      </c>
      <c r="H11" s="55"/>
      <c r="I11" s="188">
        <v>23870</v>
      </c>
      <c r="J11" s="122">
        <v>302264823</v>
      </c>
      <c r="K11" s="188">
        <v>23870</v>
      </c>
      <c r="L11" s="670"/>
    </row>
    <row r="12" spans="1:12" x14ac:dyDescent="0.25">
      <c r="A12" s="666"/>
      <c r="B12" s="666"/>
      <c r="C12" s="57" t="s">
        <v>73</v>
      </c>
      <c r="D12" s="57" t="s">
        <v>74</v>
      </c>
      <c r="E12" s="120" t="s">
        <v>20</v>
      </c>
      <c r="F12" s="54">
        <v>2528707</v>
      </c>
      <c r="G12" s="88" t="s">
        <v>15</v>
      </c>
      <c r="H12" s="55"/>
      <c r="I12" s="188">
        <v>25287</v>
      </c>
      <c r="J12" s="122">
        <v>304032423</v>
      </c>
      <c r="K12" s="188">
        <v>25287</v>
      </c>
      <c r="L12" s="670"/>
    </row>
    <row r="13" spans="1:12" x14ac:dyDescent="0.25">
      <c r="A13" s="666"/>
      <c r="B13" s="666"/>
      <c r="C13" s="57" t="s">
        <v>75</v>
      </c>
      <c r="D13" s="57" t="s">
        <v>76</v>
      </c>
      <c r="E13" s="120" t="s">
        <v>20</v>
      </c>
      <c r="F13" s="54">
        <v>227078</v>
      </c>
      <c r="G13" s="88" t="s">
        <v>15</v>
      </c>
      <c r="H13" s="55"/>
      <c r="I13" s="188">
        <v>2271</v>
      </c>
      <c r="J13" s="122">
        <v>303943223</v>
      </c>
      <c r="K13" s="188">
        <v>2271</v>
      </c>
      <c r="L13" s="670"/>
    </row>
    <row r="14" spans="1:12" ht="14.25" customHeight="1" x14ac:dyDescent="0.25">
      <c r="A14" s="666"/>
      <c r="B14" s="666"/>
      <c r="C14" s="57" t="s">
        <v>73</v>
      </c>
      <c r="D14" s="57" t="s">
        <v>74</v>
      </c>
      <c r="E14" s="120" t="s">
        <v>20</v>
      </c>
      <c r="F14" s="54">
        <v>2528707</v>
      </c>
      <c r="G14" s="88" t="s">
        <v>15</v>
      </c>
      <c r="H14" s="55"/>
      <c r="I14" s="188">
        <v>25287</v>
      </c>
      <c r="J14" s="122">
        <v>321766023</v>
      </c>
      <c r="K14" s="188">
        <v>25287</v>
      </c>
      <c r="L14" s="670"/>
    </row>
    <row r="15" spans="1:12" x14ac:dyDescent="0.25">
      <c r="A15" s="667"/>
      <c r="B15" s="667"/>
      <c r="C15" s="57" t="s">
        <v>77</v>
      </c>
      <c r="D15" s="57" t="s">
        <v>63</v>
      </c>
      <c r="E15" s="116" t="s">
        <v>20</v>
      </c>
      <c r="F15" s="54">
        <v>297356</v>
      </c>
      <c r="G15" s="178" t="s">
        <v>15</v>
      </c>
      <c r="H15" s="55"/>
      <c r="I15" s="186">
        <v>2974</v>
      </c>
      <c r="J15" s="191">
        <v>326618723</v>
      </c>
      <c r="K15" s="186">
        <f>2974-665</f>
        <v>2309</v>
      </c>
      <c r="L15" s="670"/>
    </row>
    <row r="16" spans="1:12" x14ac:dyDescent="0.25">
      <c r="A16" s="8"/>
      <c r="B16" s="8"/>
      <c r="C16" s="8"/>
      <c r="D16" s="9"/>
      <c r="E16" s="9"/>
      <c r="F16" s="159">
        <f>SUM(F9:F15)</f>
        <v>15566498</v>
      </c>
      <c r="G16" s="165">
        <f>SUM(G11:G15)</f>
        <v>0</v>
      </c>
      <c r="H16" s="166">
        <f>SUM(H9:H15)</f>
        <v>0</v>
      </c>
      <c r="I16" s="8"/>
      <c r="J16" s="8"/>
      <c r="K16" s="72">
        <f>SUM(K9:K15)</f>
        <v>155000</v>
      </c>
      <c r="L16" s="72">
        <f>SUM(L9:L15)</f>
        <v>155000</v>
      </c>
    </row>
    <row r="17" spans="3:12" x14ac:dyDescent="0.25">
      <c r="C17" s="10"/>
      <c r="D17" s="11"/>
      <c r="E17" s="11"/>
      <c r="F17" s="52"/>
      <c r="G17" s="12"/>
      <c r="H17" s="47"/>
      <c r="I17" s="12"/>
      <c r="J17" s="10"/>
      <c r="K17" s="13"/>
      <c r="L17" s="14"/>
    </row>
    <row r="18" spans="3:12" ht="15.75" thickBot="1" x14ac:dyDescent="0.3">
      <c r="C18" s="10"/>
      <c r="D18" s="11"/>
      <c r="E18" s="11"/>
      <c r="F18" s="15"/>
      <c r="G18" s="12"/>
      <c r="H18" s="47"/>
      <c r="I18" s="12"/>
      <c r="J18" s="10"/>
      <c r="K18" s="13"/>
      <c r="L18" s="16"/>
    </row>
    <row r="19" spans="3:12" ht="15.75" thickTop="1" x14ac:dyDescent="0.25">
      <c r="C19" s="10"/>
      <c r="D19" s="11"/>
      <c r="E19" s="11"/>
      <c r="F19" s="13"/>
      <c r="G19" s="12"/>
      <c r="H19" s="47"/>
      <c r="I19" s="12"/>
      <c r="J19" s="10"/>
      <c r="K19" s="13"/>
      <c r="L19" s="16"/>
    </row>
    <row r="20" spans="3:12" x14ac:dyDescent="0.25">
      <c r="C20" s="10"/>
      <c r="D20" s="11"/>
      <c r="E20" s="11"/>
      <c r="F20" s="17"/>
      <c r="G20" s="12"/>
      <c r="H20" s="47"/>
      <c r="I20" s="12"/>
      <c r="J20" s="10"/>
      <c r="K20" s="13"/>
      <c r="L20" s="14"/>
    </row>
    <row r="21" spans="3:12" x14ac:dyDescent="0.25">
      <c r="C21" s="8" t="s">
        <v>44</v>
      </c>
      <c r="D21" s="9" t="s">
        <v>45</v>
      </c>
      <c r="E21" s="58"/>
      <c r="F21" s="16"/>
      <c r="G21" s="12"/>
      <c r="H21" s="47"/>
      <c r="I21" s="84"/>
      <c r="J21" s="18"/>
      <c r="K21" s="19"/>
      <c r="L21" s="20"/>
    </row>
    <row r="22" spans="3:12" x14ac:dyDescent="0.25">
      <c r="C22" s="21" t="s">
        <v>46</v>
      </c>
      <c r="D22" s="22">
        <v>0</v>
      </c>
      <c r="E22" s="59"/>
      <c r="F22" s="640"/>
      <c r="G22" s="624"/>
      <c r="H22" s="624"/>
      <c r="I22" s="624"/>
      <c r="J22" s="23"/>
      <c r="K22" s="19"/>
      <c r="L22" s="20"/>
    </row>
    <row r="23" spans="3:12" x14ac:dyDescent="0.25">
      <c r="C23" s="21" t="s">
        <v>47</v>
      </c>
      <c r="D23" s="24">
        <f>+L16</f>
        <v>155000</v>
      </c>
      <c r="E23" s="60"/>
      <c r="F23" s="16"/>
      <c r="G23" s="10"/>
      <c r="H23" s="47"/>
      <c r="I23" s="16"/>
      <c r="J23" s="23"/>
      <c r="K23" s="13"/>
      <c r="L23" s="14"/>
    </row>
    <row r="24" spans="3:12" ht="30" x14ac:dyDescent="0.25">
      <c r="C24" s="8" t="s">
        <v>48</v>
      </c>
      <c r="D24" s="25">
        <f>+D22-D23</f>
        <v>-155000</v>
      </c>
      <c r="E24" s="61"/>
      <c r="F24" s="16"/>
      <c r="G24" s="13"/>
      <c r="H24" s="47"/>
      <c r="I24" s="26"/>
      <c r="J24" s="27"/>
      <c r="K24" s="13"/>
      <c r="L24" s="14"/>
    </row>
    <row r="25" spans="3:12" x14ac:dyDescent="0.25">
      <c r="C25" s="10"/>
      <c r="D25" s="28"/>
      <c r="E25" s="28"/>
      <c r="F25" s="29"/>
      <c r="G25" s="12"/>
      <c r="H25" s="47"/>
      <c r="I25" s="12"/>
      <c r="J25" s="10"/>
      <c r="K25" s="13"/>
      <c r="L25" s="14"/>
    </row>
    <row r="26" spans="3:12" x14ac:dyDescent="0.25">
      <c r="C26" s="10"/>
      <c r="D26" s="11"/>
      <c r="E26" s="11"/>
      <c r="F26" s="17"/>
      <c r="G26" s="12"/>
      <c r="H26" s="47"/>
      <c r="I26" s="12"/>
      <c r="J26" s="10"/>
      <c r="K26" s="13"/>
      <c r="L26" s="14"/>
    </row>
    <row r="27" spans="3:12" x14ac:dyDescent="0.25">
      <c r="C27" s="641" t="s">
        <v>49</v>
      </c>
      <c r="D27" s="642"/>
      <c r="E27" s="642"/>
      <c r="F27" s="642"/>
      <c r="G27" s="622"/>
      <c r="H27" s="622"/>
      <c r="I27" s="643"/>
      <c r="J27" s="16"/>
      <c r="K27" s="19"/>
      <c r="L27" s="16"/>
    </row>
    <row r="28" spans="3:12" ht="29.25" customHeight="1" x14ac:dyDescent="0.25">
      <c r="C28" s="30" t="s">
        <v>50</v>
      </c>
      <c r="D28" s="31" t="s">
        <v>51</v>
      </c>
      <c r="E28" s="62"/>
      <c r="F28" s="32" t="s">
        <v>45</v>
      </c>
      <c r="G28" s="644" t="s">
        <v>52</v>
      </c>
      <c r="H28" s="645"/>
      <c r="I28" s="645"/>
      <c r="J28" s="16"/>
      <c r="K28" s="19"/>
      <c r="L28" s="16"/>
    </row>
    <row r="29" spans="3:12" ht="26.25" customHeight="1" x14ac:dyDescent="0.25">
      <c r="C29" s="33">
        <v>325882323</v>
      </c>
      <c r="D29" s="57" t="s">
        <v>78</v>
      </c>
      <c r="E29" s="57" t="s">
        <v>20</v>
      </c>
      <c r="F29" s="104">
        <v>490</v>
      </c>
      <c r="G29" s="629"/>
      <c r="H29" s="629"/>
      <c r="I29" s="629"/>
      <c r="J29" s="16"/>
      <c r="K29" s="19"/>
      <c r="L29" s="16"/>
    </row>
    <row r="30" spans="3:12" ht="12" customHeight="1" x14ac:dyDescent="0.25">
      <c r="C30" s="33"/>
      <c r="D30" s="34"/>
      <c r="E30" s="34"/>
      <c r="F30" s="104"/>
      <c r="G30" s="629"/>
      <c r="H30" s="629"/>
      <c r="I30" s="629"/>
      <c r="J30" s="36"/>
      <c r="K30" s="37"/>
      <c r="L30" s="36"/>
    </row>
    <row r="31" spans="3:12" ht="12" customHeight="1" x14ac:dyDescent="0.25">
      <c r="C31" s="33"/>
      <c r="D31" s="34"/>
      <c r="E31" s="34"/>
      <c r="F31" s="104"/>
      <c r="G31" s="629"/>
      <c r="H31" s="629"/>
      <c r="I31" s="629"/>
      <c r="J31" s="36"/>
      <c r="K31" s="37"/>
      <c r="L31" s="36"/>
    </row>
    <row r="32" spans="3:12" ht="12" customHeight="1" x14ac:dyDescent="0.25">
      <c r="C32" s="33"/>
      <c r="D32" s="34"/>
      <c r="E32" s="34"/>
      <c r="F32" s="104"/>
      <c r="G32" s="629"/>
      <c r="H32" s="629"/>
      <c r="I32" s="629"/>
      <c r="J32" s="36"/>
      <c r="K32" s="37"/>
      <c r="L32" s="36"/>
    </row>
    <row r="33" spans="3:12" ht="12" customHeight="1" x14ac:dyDescent="0.25">
      <c r="C33" s="33"/>
      <c r="D33" s="34"/>
      <c r="E33" s="34"/>
      <c r="F33" s="104"/>
      <c r="G33" s="629"/>
      <c r="H33" s="629"/>
      <c r="I33" s="629"/>
      <c r="J33" s="36"/>
      <c r="K33" s="37"/>
      <c r="L33" s="36"/>
    </row>
    <row r="34" spans="3:12" ht="12" customHeight="1" x14ac:dyDescent="0.25">
      <c r="C34" s="33"/>
      <c r="D34" s="34"/>
      <c r="E34" s="34"/>
      <c r="F34" s="104"/>
      <c r="G34" s="629"/>
      <c r="H34" s="629"/>
      <c r="I34" s="629"/>
      <c r="J34" s="36"/>
      <c r="K34" s="37"/>
      <c r="L34" s="36"/>
    </row>
    <row r="35" spans="3:12" ht="12" customHeight="1" x14ac:dyDescent="0.25">
      <c r="C35" s="33"/>
      <c r="D35" s="34"/>
      <c r="E35" s="34"/>
      <c r="F35" s="104"/>
      <c r="G35" s="629"/>
      <c r="H35" s="629"/>
      <c r="I35" s="629"/>
      <c r="J35" s="36"/>
      <c r="K35" s="37"/>
      <c r="L35" s="36"/>
    </row>
    <row r="36" spans="3:12" ht="12" customHeight="1" x14ac:dyDescent="0.25">
      <c r="C36" s="630" t="s">
        <v>54</v>
      </c>
      <c r="D36" s="631"/>
      <c r="E36" s="53"/>
      <c r="F36" s="75">
        <f>+SUM(F29:F35)</f>
        <v>490</v>
      </c>
      <c r="G36" s="632"/>
      <c r="H36" s="631"/>
      <c r="I36" s="631"/>
      <c r="J36" s="16"/>
      <c r="K36" s="19"/>
      <c r="L36" s="16"/>
    </row>
    <row r="37" spans="3:12" x14ac:dyDescent="0.25">
      <c r="C37" s="38"/>
      <c r="D37" s="39"/>
      <c r="E37" s="39"/>
      <c r="F37" s="40">
        <f>+D24-F36</f>
        <v>-155490</v>
      </c>
      <c r="G37" s="41"/>
      <c r="H37" s="48"/>
      <c r="I37" s="41"/>
      <c r="J37" s="16"/>
      <c r="K37" s="19"/>
      <c r="L37" s="16"/>
    </row>
    <row r="38" spans="3:12" x14ac:dyDescent="0.25">
      <c r="C38" s="38"/>
      <c r="D38" s="39"/>
      <c r="E38" s="39"/>
      <c r="F38" s="40"/>
      <c r="G38" s="41"/>
      <c r="H38" s="48"/>
      <c r="I38" s="41"/>
      <c r="J38" s="16"/>
      <c r="K38" s="19"/>
      <c r="L38" s="16"/>
    </row>
    <row r="39" spans="3:12" x14ac:dyDescent="0.25">
      <c r="C39" s="38"/>
      <c r="D39" s="39"/>
      <c r="E39" s="39"/>
      <c r="F39" s="40"/>
      <c r="G39" s="41"/>
      <c r="H39" s="48"/>
      <c r="I39" s="41"/>
      <c r="J39" s="16"/>
      <c r="K39" s="19"/>
      <c r="L39" s="16"/>
    </row>
    <row r="40" spans="3:12" x14ac:dyDescent="0.25">
      <c r="C40" s="38"/>
      <c r="D40" s="39"/>
      <c r="E40" s="39"/>
      <c r="F40" s="40"/>
      <c r="G40" s="41"/>
      <c r="H40" s="48"/>
      <c r="I40" s="41"/>
      <c r="J40" s="16"/>
      <c r="K40" s="19"/>
      <c r="L40" s="16"/>
    </row>
    <row r="41" spans="3:12" x14ac:dyDescent="0.25">
      <c r="C41" s="38"/>
      <c r="D41" s="39"/>
      <c r="E41" s="39"/>
      <c r="F41" s="40"/>
      <c r="G41" s="41"/>
      <c r="H41" s="48"/>
      <c r="I41" s="41"/>
      <c r="J41" s="16"/>
      <c r="K41" s="19"/>
      <c r="L41" s="16"/>
    </row>
    <row r="42" spans="3:12" x14ac:dyDescent="0.25">
      <c r="C42" s="16"/>
      <c r="D42" s="28"/>
      <c r="E42" s="28"/>
      <c r="F42" s="23"/>
      <c r="G42" s="16"/>
      <c r="H42" s="49"/>
      <c r="I42" s="16"/>
      <c r="J42" s="16"/>
      <c r="K42" s="19"/>
      <c r="L42" s="16"/>
    </row>
    <row r="43" spans="3:12" x14ac:dyDescent="0.25">
      <c r="C43" s="16"/>
      <c r="D43" s="628" t="s">
        <v>55</v>
      </c>
      <c r="E43" s="628"/>
      <c r="F43" s="622"/>
      <c r="G43" s="16"/>
      <c r="H43" s="49"/>
      <c r="I43" s="16"/>
      <c r="J43" s="622"/>
      <c r="K43" s="622"/>
      <c r="L43" s="42"/>
    </row>
    <row r="44" spans="3:12" x14ac:dyDescent="0.25">
      <c r="C44" s="16"/>
      <c r="D44" s="623"/>
      <c r="E44" s="623"/>
      <c r="F44" s="624"/>
      <c r="G44" s="16"/>
      <c r="H44" s="49"/>
      <c r="I44" s="16"/>
      <c r="J44" s="624"/>
      <c r="K44" s="624"/>
      <c r="L44" s="42"/>
    </row>
    <row r="45" spans="3:12" x14ac:dyDescent="0.25">
      <c r="C45" s="16"/>
      <c r="D45" s="626" t="s">
        <v>56</v>
      </c>
      <c r="E45" s="626"/>
      <c r="F45" s="624"/>
      <c r="G45" s="16"/>
      <c r="H45" s="49"/>
      <c r="I45" s="16"/>
      <c r="J45" s="624"/>
      <c r="K45" s="624"/>
      <c r="L45" s="43"/>
    </row>
    <row r="46" spans="3:12" x14ac:dyDescent="0.25">
      <c r="C46" s="16"/>
      <c r="D46" s="28"/>
      <c r="E46" s="28"/>
      <c r="F46" s="16"/>
      <c r="G46" s="16"/>
      <c r="H46" s="49"/>
      <c r="I46" s="16"/>
      <c r="J46" s="16"/>
      <c r="K46" s="19"/>
      <c r="L46" s="16"/>
    </row>
    <row r="47" spans="3:12" x14ac:dyDescent="0.25">
      <c r="C47" s="16"/>
      <c r="D47" s="28"/>
      <c r="E47" s="28"/>
      <c r="F47" s="16"/>
      <c r="G47" s="16"/>
      <c r="H47" s="49"/>
      <c r="I47" s="16"/>
      <c r="J47" s="16"/>
      <c r="K47" s="19"/>
      <c r="L47" s="16"/>
    </row>
    <row r="48" spans="3:12" x14ac:dyDescent="0.25">
      <c r="C48" s="16"/>
      <c r="D48" s="28"/>
      <c r="E48" s="28"/>
      <c r="F48" s="16"/>
      <c r="G48" s="16"/>
      <c r="H48" s="49"/>
      <c r="I48" s="16"/>
      <c r="J48" s="16"/>
      <c r="K48" s="19"/>
      <c r="L48" s="16"/>
    </row>
    <row r="49" spans="3:12" x14ac:dyDescent="0.25">
      <c r="C49" s="16"/>
      <c r="D49" s="28"/>
      <c r="E49" s="28"/>
      <c r="F49" s="16"/>
      <c r="G49" s="16"/>
      <c r="H49" s="49"/>
      <c r="I49" s="16"/>
      <c r="J49" s="16"/>
      <c r="K49" s="19"/>
      <c r="L49" s="16"/>
    </row>
    <row r="50" spans="3:12" x14ac:dyDescent="0.25">
      <c r="C50" s="16"/>
      <c r="D50" s="28"/>
      <c r="E50" s="28"/>
      <c r="F50" s="16"/>
      <c r="G50" s="16"/>
      <c r="H50" s="49"/>
      <c r="I50" s="16"/>
      <c r="J50" s="16"/>
      <c r="K50" s="19"/>
      <c r="L50" s="16"/>
    </row>
    <row r="51" spans="3:12" x14ac:dyDescent="0.25">
      <c r="C51" s="16"/>
      <c r="D51" s="28"/>
      <c r="E51" s="28"/>
      <c r="F51" s="16"/>
      <c r="G51" s="16"/>
      <c r="H51" s="49"/>
      <c r="I51" s="16"/>
      <c r="J51" s="16"/>
      <c r="K51" s="19"/>
      <c r="L51" s="16"/>
    </row>
    <row r="52" spans="3:12" x14ac:dyDescent="0.25">
      <c r="C52" s="16"/>
      <c r="D52" s="28"/>
      <c r="E52" s="28"/>
      <c r="F52" s="16"/>
      <c r="G52" s="16"/>
      <c r="H52" s="49"/>
      <c r="I52" s="16"/>
      <c r="J52" s="16"/>
      <c r="K52" s="19"/>
      <c r="L52" s="16"/>
    </row>
    <row r="53" spans="3:12" x14ac:dyDescent="0.25">
      <c r="C53" s="16"/>
      <c r="D53" s="28"/>
      <c r="E53" s="28"/>
      <c r="F53" s="16"/>
      <c r="G53" s="16"/>
      <c r="H53" s="49"/>
      <c r="I53" s="16"/>
      <c r="J53" s="16"/>
      <c r="K53" s="19"/>
      <c r="L53" s="16"/>
    </row>
    <row r="54" spans="3:12" x14ac:dyDescent="0.25">
      <c r="C54" s="16"/>
      <c r="D54" s="28"/>
      <c r="E54" s="28"/>
      <c r="F54" s="16"/>
      <c r="G54" s="16"/>
      <c r="H54" s="49"/>
      <c r="I54" s="16"/>
      <c r="J54" s="16"/>
      <c r="K54" s="19"/>
      <c r="L54" s="16"/>
    </row>
    <row r="55" spans="3:12" x14ac:dyDescent="0.25">
      <c r="C55" s="16"/>
      <c r="D55" s="28"/>
      <c r="E55" s="28"/>
      <c r="F55" s="16"/>
      <c r="G55" s="16"/>
      <c r="H55" s="49"/>
      <c r="I55" s="16"/>
      <c r="J55" s="16"/>
      <c r="K55" s="19"/>
      <c r="L55" s="16"/>
    </row>
    <row r="56" spans="3:12" x14ac:dyDescent="0.25">
      <c r="C56" s="16"/>
      <c r="D56" s="28"/>
      <c r="E56" s="28"/>
      <c r="F56" s="16"/>
      <c r="G56" s="16"/>
      <c r="H56" s="49"/>
      <c r="I56" s="16"/>
      <c r="J56" s="16"/>
      <c r="K56" s="19"/>
      <c r="L56" s="16"/>
    </row>
    <row r="57" spans="3:12" x14ac:dyDescent="0.25">
      <c r="C57" s="16"/>
      <c r="D57" s="28"/>
      <c r="E57" s="28"/>
      <c r="F57" s="16"/>
      <c r="G57" s="16"/>
      <c r="H57" s="49"/>
      <c r="I57" s="16"/>
      <c r="J57" s="16"/>
      <c r="K57" s="19"/>
      <c r="L57" s="16"/>
    </row>
    <row r="58" spans="3:12" x14ac:dyDescent="0.25">
      <c r="C58" s="16"/>
      <c r="D58" s="28"/>
      <c r="E58" s="28"/>
      <c r="F58" s="16"/>
      <c r="G58" s="16"/>
      <c r="H58" s="49"/>
      <c r="I58" s="16"/>
      <c r="J58" s="16"/>
      <c r="K58" s="19"/>
      <c r="L58" s="16"/>
    </row>
    <row r="59" spans="3:12" x14ac:dyDescent="0.25">
      <c r="C59" s="16"/>
      <c r="D59" s="28"/>
      <c r="E59" s="28"/>
      <c r="F59" s="16"/>
      <c r="G59" s="16"/>
      <c r="H59" s="49"/>
      <c r="I59" s="16"/>
      <c r="J59" s="16"/>
      <c r="K59" s="19"/>
      <c r="L59" s="16"/>
    </row>
    <row r="60" spans="3:12" x14ac:dyDescent="0.25">
      <c r="C60" s="16"/>
      <c r="D60" s="28"/>
      <c r="E60" s="28"/>
      <c r="F60" s="16"/>
      <c r="G60" s="16"/>
      <c r="H60" s="49"/>
      <c r="I60" s="16"/>
      <c r="J60" s="16"/>
      <c r="K60" s="19"/>
      <c r="L60" s="16"/>
    </row>
    <row r="61" spans="3:12" x14ac:dyDescent="0.25">
      <c r="C61" s="16"/>
      <c r="D61" s="28"/>
      <c r="E61" s="28"/>
      <c r="F61" s="16"/>
      <c r="G61" s="16"/>
      <c r="H61" s="49"/>
      <c r="I61" s="16"/>
      <c r="J61" s="16"/>
      <c r="K61" s="19"/>
      <c r="L61" s="16"/>
    </row>
    <row r="62" spans="3:12" x14ac:dyDescent="0.25">
      <c r="C62" s="16"/>
      <c r="D62" s="28"/>
      <c r="E62" s="28"/>
      <c r="F62" s="16"/>
      <c r="G62" s="16"/>
      <c r="H62" s="49"/>
      <c r="I62" s="16"/>
      <c r="J62" s="16"/>
      <c r="K62" s="19"/>
      <c r="L62" s="16"/>
    </row>
    <row r="63" spans="3:12" x14ac:dyDescent="0.25">
      <c r="C63" s="16"/>
      <c r="D63" s="28"/>
      <c r="E63" s="28"/>
      <c r="F63" s="16"/>
      <c r="G63" s="16"/>
      <c r="H63" s="49"/>
      <c r="I63" s="16"/>
      <c r="J63" s="16"/>
      <c r="K63" s="19"/>
      <c r="L63" s="16"/>
    </row>
    <row r="64" spans="3:12" x14ac:dyDescent="0.25">
      <c r="C64" s="16"/>
      <c r="D64" s="28"/>
      <c r="E64" s="28"/>
      <c r="F64" s="16"/>
      <c r="G64" s="16"/>
      <c r="H64" s="49"/>
      <c r="I64" s="16"/>
      <c r="J64" s="16"/>
      <c r="K64" s="19"/>
      <c r="L64" s="16"/>
    </row>
    <row r="65" spans="3:12" x14ac:dyDescent="0.25">
      <c r="C65" s="16"/>
      <c r="D65" s="28"/>
      <c r="E65" s="28"/>
      <c r="F65" s="16"/>
      <c r="G65" s="16"/>
      <c r="H65" s="49"/>
      <c r="I65" s="16"/>
      <c r="J65" s="16"/>
      <c r="K65" s="19"/>
      <c r="L65" s="16"/>
    </row>
    <row r="66" spans="3:12" x14ac:dyDescent="0.25">
      <c r="C66" s="16"/>
      <c r="D66" s="28"/>
      <c r="E66" s="28"/>
      <c r="F66" s="16"/>
      <c r="G66" s="16"/>
      <c r="H66" s="49"/>
      <c r="I66" s="16"/>
      <c r="J66" s="16"/>
      <c r="K66" s="19"/>
      <c r="L66" s="16"/>
    </row>
    <row r="67" spans="3:12" x14ac:dyDescent="0.25">
      <c r="C67" s="16"/>
      <c r="D67" s="28"/>
      <c r="E67" s="28"/>
      <c r="F67" s="16"/>
      <c r="G67" s="16"/>
      <c r="H67" s="49"/>
      <c r="I67" s="16"/>
      <c r="J67" s="16"/>
      <c r="K67" s="19"/>
      <c r="L67" s="16"/>
    </row>
    <row r="68" spans="3:12" x14ac:dyDescent="0.25">
      <c r="C68" s="16"/>
      <c r="D68" s="28"/>
      <c r="E68" s="28"/>
      <c r="F68" s="16"/>
      <c r="G68" s="16"/>
      <c r="H68" s="49"/>
      <c r="I68" s="16"/>
      <c r="J68" s="16"/>
      <c r="K68" s="19"/>
      <c r="L68" s="16"/>
    </row>
    <row r="69" spans="3:12" x14ac:dyDescent="0.25">
      <c r="C69" s="16"/>
      <c r="D69" s="28"/>
      <c r="E69" s="28"/>
      <c r="F69" s="16"/>
      <c r="G69" s="16"/>
      <c r="H69" s="49"/>
      <c r="I69" s="16"/>
      <c r="J69" s="16"/>
      <c r="K69" s="19"/>
      <c r="L69" s="16"/>
    </row>
    <row r="70" spans="3:12" x14ac:dyDescent="0.25">
      <c r="C70" s="16"/>
      <c r="D70" s="28"/>
      <c r="E70" s="28"/>
      <c r="F70" s="16"/>
      <c r="G70" s="16"/>
      <c r="H70" s="49"/>
      <c r="I70" s="16"/>
      <c r="J70" s="16"/>
      <c r="K70" s="19"/>
      <c r="L70" s="16"/>
    </row>
    <row r="71" spans="3:12" x14ac:dyDescent="0.25">
      <c r="C71" s="16"/>
      <c r="D71" s="28"/>
      <c r="E71" s="28"/>
      <c r="F71" s="16"/>
      <c r="G71" s="16"/>
      <c r="H71" s="49"/>
      <c r="I71" s="16"/>
      <c r="J71" s="16"/>
      <c r="K71" s="19"/>
      <c r="L71" s="16"/>
    </row>
    <row r="72" spans="3:12" x14ac:dyDescent="0.25">
      <c r="C72" s="16"/>
      <c r="D72" s="28"/>
      <c r="E72" s="28"/>
      <c r="F72" s="16"/>
      <c r="G72" s="16"/>
      <c r="H72" s="49"/>
      <c r="I72" s="16"/>
      <c r="J72" s="16"/>
      <c r="K72" s="19"/>
      <c r="L72" s="16"/>
    </row>
    <row r="73" spans="3:12" x14ac:dyDescent="0.25">
      <c r="C73" s="16"/>
      <c r="D73" s="28"/>
      <c r="E73" s="28"/>
      <c r="F73" s="16"/>
      <c r="G73" s="16"/>
      <c r="H73" s="49"/>
      <c r="I73" s="16"/>
      <c r="J73" s="16"/>
      <c r="K73" s="19"/>
      <c r="L73" s="16"/>
    </row>
    <row r="74" spans="3:12" x14ac:dyDescent="0.25">
      <c r="C74" s="16"/>
      <c r="D74" s="28"/>
      <c r="E74" s="28"/>
      <c r="F74" s="16"/>
      <c r="G74" s="16"/>
      <c r="H74" s="49"/>
      <c r="I74" s="16"/>
      <c r="J74" s="16"/>
      <c r="K74" s="19"/>
      <c r="L74" s="16"/>
    </row>
    <row r="75" spans="3:12" x14ac:dyDescent="0.25">
      <c r="C75" s="16"/>
      <c r="D75" s="28"/>
      <c r="E75" s="28"/>
      <c r="F75" s="16"/>
      <c r="G75" s="16"/>
      <c r="H75" s="49"/>
      <c r="I75" s="16"/>
      <c r="J75" s="16"/>
      <c r="K75" s="19"/>
      <c r="L75" s="16"/>
    </row>
    <row r="76" spans="3:12" x14ac:dyDescent="0.25">
      <c r="C76" s="16"/>
      <c r="D76" s="28"/>
      <c r="E76" s="28"/>
      <c r="F76" s="16"/>
      <c r="G76" s="16"/>
      <c r="H76" s="49"/>
      <c r="I76" s="16"/>
      <c r="J76" s="16"/>
      <c r="K76" s="19"/>
      <c r="L76" s="16"/>
    </row>
    <row r="77" spans="3:12" x14ac:dyDescent="0.25">
      <c r="C77" s="16"/>
      <c r="D77" s="28"/>
      <c r="E77" s="28"/>
      <c r="F77" s="16"/>
      <c r="G77" s="16"/>
      <c r="H77" s="49"/>
      <c r="I77" s="16"/>
      <c r="J77" s="16"/>
      <c r="K77" s="19"/>
      <c r="L77" s="16"/>
    </row>
    <row r="78" spans="3:12" x14ac:dyDescent="0.25">
      <c r="C78" s="16"/>
      <c r="D78" s="28"/>
      <c r="E78" s="28"/>
      <c r="F78" s="16"/>
      <c r="G78" s="16"/>
      <c r="H78" s="49"/>
      <c r="I78" s="16"/>
      <c r="J78" s="16"/>
      <c r="K78" s="19"/>
      <c r="L78" s="16"/>
    </row>
    <row r="79" spans="3:12" x14ac:dyDescent="0.25">
      <c r="C79" s="16"/>
      <c r="D79" s="28"/>
      <c r="E79" s="28"/>
      <c r="F79" s="16"/>
      <c r="G79" s="16"/>
      <c r="H79" s="49"/>
      <c r="I79" s="16"/>
      <c r="J79" s="16"/>
      <c r="K79" s="19"/>
      <c r="L79" s="16"/>
    </row>
    <row r="80" spans="3:12" x14ac:dyDescent="0.25">
      <c r="C80" s="16"/>
      <c r="D80" s="28"/>
      <c r="E80" s="28"/>
      <c r="F80" s="16"/>
      <c r="G80" s="16"/>
      <c r="H80" s="49"/>
      <c r="I80" s="16"/>
      <c r="J80" s="16"/>
      <c r="K80" s="19"/>
      <c r="L80" s="16"/>
    </row>
    <row r="81" spans="3:12" x14ac:dyDescent="0.25">
      <c r="C81" s="16"/>
      <c r="D81" s="28"/>
      <c r="E81" s="28"/>
      <c r="F81" s="16"/>
      <c r="G81" s="16"/>
      <c r="H81" s="49"/>
      <c r="I81" s="16"/>
      <c r="J81" s="16"/>
      <c r="K81" s="19"/>
      <c r="L81" s="16"/>
    </row>
    <row r="82" spans="3:12" x14ac:dyDescent="0.25">
      <c r="C82" s="16"/>
      <c r="D82" s="28"/>
      <c r="E82" s="28"/>
      <c r="F82" s="16"/>
      <c r="G82" s="16"/>
      <c r="H82" s="49"/>
      <c r="I82" s="16"/>
      <c r="J82" s="16"/>
      <c r="K82" s="19"/>
      <c r="L82" s="16"/>
    </row>
    <row r="83" spans="3:12" x14ac:dyDescent="0.25">
      <c r="C83" s="16"/>
      <c r="D83" s="28"/>
      <c r="E83" s="28"/>
      <c r="F83" s="16"/>
      <c r="G83" s="16"/>
      <c r="H83" s="49"/>
      <c r="I83" s="16"/>
      <c r="J83" s="16"/>
      <c r="K83" s="19"/>
      <c r="L83" s="16"/>
    </row>
    <row r="84" spans="3:12" x14ac:dyDescent="0.25">
      <c r="C84" s="16"/>
      <c r="D84" s="28"/>
      <c r="E84" s="28"/>
      <c r="F84" s="16"/>
      <c r="G84" s="16"/>
      <c r="H84" s="49"/>
      <c r="I84" s="16"/>
      <c r="J84" s="16"/>
      <c r="K84" s="19"/>
      <c r="L84" s="16"/>
    </row>
    <row r="85" spans="3:12" x14ac:dyDescent="0.25">
      <c r="C85" s="16"/>
      <c r="D85" s="28"/>
      <c r="E85" s="28"/>
      <c r="F85" s="16"/>
      <c r="G85" s="16"/>
      <c r="H85" s="49"/>
      <c r="I85" s="16"/>
      <c r="J85" s="16"/>
      <c r="K85" s="19"/>
      <c r="L85" s="16"/>
    </row>
    <row r="86" spans="3:12" x14ac:dyDescent="0.25">
      <c r="C86" s="16"/>
      <c r="D86" s="28"/>
      <c r="E86" s="28"/>
      <c r="F86" s="16"/>
      <c r="G86" s="16"/>
      <c r="H86" s="49"/>
      <c r="I86" s="16"/>
      <c r="J86" s="16"/>
      <c r="K86" s="19"/>
      <c r="L86" s="16"/>
    </row>
    <row r="87" spans="3:12" x14ac:dyDescent="0.25">
      <c r="C87" s="16"/>
      <c r="D87" s="28"/>
      <c r="E87" s="28"/>
      <c r="F87" s="16"/>
      <c r="G87" s="16"/>
      <c r="H87" s="49"/>
      <c r="I87" s="16"/>
      <c r="J87" s="16"/>
      <c r="K87" s="19"/>
      <c r="L87" s="16"/>
    </row>
    <row r="88" spans="3:12" x14ac:dyDescent="0.25">
      <c r="C88" s="16"/>
      <c r="D88" s="28"/>
      <c r="E88" s="28"/>
      <c r="F88" s="16"/>
      <c r="G88" s="16"/>
      <c r="H88" s="49"/>
      <c r="I88" s="16"/>
      <c r="J88" s="16"/>
      <c r="K88" s="19"/>
      <c r="L88" s="16"/>
    </row>
    <row r="89" spans="3:12" x14ac:dyDescent="0.25">
      <c r="C89" s="16"/>
      <c r="D89" s="28"/>
      <c r="E89" s="28"/>
      <c r="F89" s="16"/>
      <c r="G89" s="16"/>
      <c r="H89" s="49"/>
      <c r="I89" s="16"/>
      <c r="J89" s="16"/>
      <c r="K89" s="19"/>
      <c r="L89" s="16"/>
    </row>
    <row r="90" spans="3:12" x14ac:dyDescent="0.25">
      <c r="C90" s="16"/>
      <c r="D90" s="28"/>
      <c r="E90" s="28"/>
      <c r="F90" s="16"/>
      <c r="G90" s="16"/>
      <c r="H90" s="49"/>
      <c r="I90" s="16"/>
      <c r="J90" s="16"/>
      <c r="K90" s="19"/>
      <c r="L90" s="16"/>
    </row>
    <row r="91" spans="3:12" x14ac:dyDescent="0.25">
      <c r="C91" s="16"/>
      <c r="D91" s="28"/>
      <c r="E91" s="28"/>
      <c r="F91" s="16"/>
      <c r="G91" s="16"/>
      <c r="H91" s="49"/>
      <c r="I91" s="16"/>
      <c r="J91" s="16"/>
      <c r="K91" s="19"/>
      <c r="L91" s="16"/>
    </row>
    <row r="92" spans="3:12" x14ac:dyDescent="0.25">
      <c r="C92" s="16"/>
      <c r="D92" s="28"/>
      <c r="E92" s="28"/>
      <c r="F92" s="16"/>
      <c r="G92" s="16"/>
      <c r="H92" s="49"/>
      <c r="I92" s="16"/>
      <c r="J92" s="16"/>
      <c r="K92" s="19"/>
      <c r="L92" s="16"/>
    </row>
    <row r="93" spans="3:12" x14ac:dyDescent="0.25">
      <c r="C93" s="16"/>
      <c r="D93" s="28"/>
      <c r="E93" s="28"/>
      <c r="F93" s="16"/>
      <c r="G93" s="16"/>
      <c r="H93" s="49"/>
      <c r="I93" s="16"/>
      <c r="J93" s="16"/>
      <c r="K93" s="19"/>
      <c r="L93" s="16"/>
    </row>
    <row r="94" spans="3:12" x14ac:dyDescent="0.25">
      <c r="C94" s="16"/>
      <c r="D94" s="28"/>
      <c r="E94" s="28"/>
      <c r="F94" s="16"/>
      <c r="G94" s="16"/>
      <c r="H94" s="49"/>
      <c r="I94" s="16"/>
      <c r="J94" s="16"/>
      <c r="K94" s="19"/>
      <c r="L94" s="16"/>
    </row>
    <row r="95" spans="3:12" x14ac:dyDescent="0.25">
      <c r="C95" s="16"/>
      <c r="D95" s="28"/>
      <c r="E95" s="28"/>
      <c r="F95" s="16"/>
      <c r="G95" s="16"/>
      <c r="H95" s="49"/>
      <c r="I95" s="16"/>
      <c r="J95" s="16"/>
      <c r="K95" s="19"/>
      <c r="L95" s="16"/>
    </row>
    <row r="96" spans="3:12" x14ac:dyDescent="0.25">
      <c r="C96" s="16"/>
      <c r="D96" s="28"/>
      <c r="E96" s="28"/>
      <c r="F96" s="16"/>
      <c r="G96" s="16"/>
      <c r="H96" s="49"/>
      <c r="I96" s="16"/>
      <c r="J96" s="16"/>
      <c r="K96" s="19"/>
      <c r="L96" s="16"/>
    </row>
    <row r="97" spans="3:12" x14ac:dyDescent="0.25">
      <c r="C97" s="16"/>
      <c r="D97" s="28"/>
      <c r="E97" s="28"/>
      <c r="F97" s="16"/>
      <c r="G97" s="16"/>
      <c r="H97" s="49"/>
      <c r="I97" s="16"/>
      <c r="J97" s="16"/>
      <c r="K97" s="19"/>
      <c r="L97" s="16"/>
    </row>
    <row r="98" spans="3:12" x14ac:dyDescent="0.25">
      <c r="C98" s="16"/>
      <c r="D98" s="28"/>
      <c r="E98" s="28"/>
      <c r="F98" s="16"/>
      <c r="G98" s="16"/>
      <c r="H98" s="49"/>
      <c r="I98" s="16"/>
      <c r="J98" s="16"/>
      <c r="K98" s="19"/>
      <c r="L98" s="16"/>
    </row>
    <row r="99" spans="3:12" x14ac:dyDescent="0.25">
      <c r="C99" s="16"/>
      <c r="D99" s="28"/>
      <c r="E99" s="28"/>
      <c r="F99" s="16"/>
      <c r="G99" s="16"/>
      <c r="H99" s="49"/>
      <c r="I99" s="16"/>
      <c r="J99" s="16"/>
      <c r="K99" s="19"/>
      <c r="L99" s="16"/>
    </row>
    <row r="100" spans="3:12" x14ac:dyDescent="0.25">
      <c r="C100" s="16"/>
      <c r="D100" s="28"/>
      <c r="E100" s="28"/>
      <c r="F100" s="16"/>
      <c r="G100" s="16"/>
      <c r="H100" s="49"/>
      <c r="I100" s="16"/>
      <c r="J100" s="16"/>
      <c r="K100" s="19"/>
      <c r="L100" s="16"/>
    </row>
    <row r="101" spans="3:12" x14ac:dyDescent="0.25">
      <c r="C101" s="16"/>
      <c r="D101" s="28"/>
      <c r="E101" s="28"/>
      <c r="F101" s="16"/>
      <c r="G101" s="16"/>
      <c r="H101" s="49"/>
      <c r="I101" s="16"/>
      <c r="J101" s="16"/>
      <c r="K101" s="19"/>
      <c r="L101" s="16"/>
    </row>
    <row r="102" spans="3:12" x14ac:dyDescent="0.25">
      <c r="C102" s="16"/>
      <c r="D102" s="28"/>
      <c r="E102" s="28"/>
      <c r="F102" s="16"/>
      <c r="G102" s="16"/>
      <c r="H102" s="49"/>
      <c r="I102" s="16"/>
      <c r="J102" s="16"/>
      <c r="K102" s="19"/>
      <c r="L102" s="16"/>
    </row>
    <row r="103" spans="3:12" x14ac:dyDescent="0.25">
      <c r="C103" s="16"/>
      <c r="D103" s="28"/>
      <c r="E103" s="28"/>
      <c r="F103" s="16"/>
      <c r="G103" s="16"/>
      <c r="H103" s="49"/>
      <c r="I103" s="16"/>
      <c r="J103" s="16"/>
      <c r="K103" s="19"/>
      <c r="L103" s="16"/>
    </row>
    <row r="104" spans="3:12" x14ac:dyDescent="0.25">
      <c r="C104" s="16"/>
      <c r="D104" s="28"/>
      <c r="E104" s="28"/>
      <c r="F104" s="16"/>
      <c r="G104" s="16"/>
      <c r="H104" s="49"/>
      <c r="I104" s="16"/>
      <c r="J104" s="16"/>
      <c r="K104" s="19"/>
      <c r="L104" s="16"/>
    </row>
    <row r="105" spans="3:12" x14ac:dyDescent="0.25">
      <c r="C105" s="16"/>
      <c r="D105" s="28"/>
      <c r="E105" s="28"/>
      <c r="F105" s="16"/>
      <c r="G105" s="16"/>
      <c r="H105" s="49"/>
      <c r="I105" s="16"/>
      <c r="J105" s="16"/>
      <c r="K105" s="19"/>
      <c r="L105" s="16"/>
    </row>
    <row r="106" spans="3:12" x14ac:dyDescent="0.25">
      <c r="C106" s="16"/>
      <c r="D106" s="28"/>
      <c r="E106" s="28"/>
      <c r="F106" s="16"/>
      <c r="G106" s="16"/>
      <c r="H106" s="49"/>
      <c r="I106" s="16"/>
      <c r="J106" s="16"/>
      <c r="K106" s="19"/>
      <c r="L106" s="16"/>
    </row>
    <row r="107" spans="3:12" x14ac:dyDescent="0.25">
      <c r="C107" s="16"/>
      <c r="D107" s="28"/>
      <c r="E107" s="28"/>
      <c r="F107" s="16"/>
      <c r="G107" s="16"/>
      <c r="H107" s="49"/>
      <c r="I107" s="16"/>
      <c r="J107" s="16"/>
      <c r="K107" s="19"/>
      <c r="L107" s="16"/>
    </row>
    <row r="108" spans="3:12" x14ac:dyDescent="0.25">
      <c r="C108" s="16"/>
      <c r="D108" s="28"/>
      <c r="E108" s="28"/>
      <c r="F108" s="16"/>
      <c r="G108" s="16"/>
      <c r="H108" s="49"/>
      <c r="I108" s="16"/>
      <c r="J108" s="16"/>
      <c r="K108" s="19"/>
      <c r="L108" s="16"/>
    </row>
    <row r="109" spans="3:12" x14ac:dyDescent="0.25">
      <c r="C109" s="16"/>
      <c r="D109" s="28"/>
      <c r="E109" s="28"/>
      <c r="F109" s="16"/>
      <c r="G109" s="16"/>
      <c r="H109" s="49"/>
      <c r="I109" s="16"/>
      <c r="J109" s="16"/>
      <c r="K109" s="19"/>
      <c r="L109" s="16"/>
    </row>
    <row r="110" spans="3:12" x14ac:dyDescent="0.25">
      <c r="C110" s="16"/>
      <c r="D110" s="28"/>
      <c r="E110" s="28"/>
      <c r="F110" s="16"/>
      <c r="G110" s="16"/>
      <c r="H110" s="49"/>
      <c r="I110" s="16"/>
      <c r="J110" s="16"/>
      <c r="K110" s="19"/>
      <c r="L110" s="16"/>
    </row>
    <row r="111" spans="3:12" x14ac:dyDescent="0.25">
      <c r="C111" s="16"/>
      <c r="D111" s="28"/>
      <c r="E111" s="28"/>
      <c r="F111" s="16"/>
      <c r="G111" s="16"/>
      <c r="H111" s="49"/>
      <c r="I111" s="16"/>
      <c r="J111" s="16"/>
      <c r="K111" s="19"/>
      <c r="L111" s="16"/>
    </row>
    <row r="112" spans="3:12" x14ac:dyDescent="0.25">
      <c r="C112" s="16"/>
      <c r="D112" s="28"/>
      <c r="E112" s="28"/>
      <c r="F112" s="16"/>
      <c r="G112" s="16"/>
      <c r="H112" s="49"/>
      <c r="I112" s="16"/>
      <c r="J112" s="16"/>
      <c r="K112" s="19"/>
      <c r="L112" s="16"/>
    </row>
    <row r="113" spans="3:12" x14ac:dyDescent="0.25">
      <c r="C113" s="16"/>
      <c r="D113" s="28"/>
      <c r="E113" s="28"/>
      <c r="F113" s="16"/>
      <c r="G113" s="16"/>
      <c r="H113" s="49"/>
      <c r="I113" s="16"/>
      <c r="J113" s="16"/>
      <c r="K113" s="19"/>
      <c r="L113" s="16"/>
    </row>
    <row r="114" spans="3:12" x14ac:dyDescent="0.25">
      <c r="C114" s="16"/>
      <c r="D114" s="28"/>
      <c r="E114" s="28"/>
      <c r="F114" s="16"/>
      <c r="G114" s="16"/>
      <c r="H114" s="49"/>
      <c r="I114" s="16"/>
      <c r="J114" s="16"/>
      <c r="K114" s="19"/>
      <c r="L114" s="16"/>
    </row>
    <row r="115" spans="3:12" x14ac:dyDescent="0.25">
      <c r="C115" s="16"/>
      <c r="D115" s="28"/>
      <c r="E115" s="28"/>
      <c r="F115" s="16"/>
      <c r="G115" s="16"/>
      <c r="H115" s="49"/>
      <c r="I115" s="16"/>
      <c r="J115" s="16"/>
      <c r="K115" s="19"/>
      <c r="L115" s="16"/>
    </row>
    <row r="116" spans="3:12" x14ac:dyDescent="0.25">
      <c r="C116" s="16"/>
      <c r="D116" s="28"/>
      <c r="E116" s="28"/>
      <c r="F116" s="16"/>
      <c r="G116" s="16"/>
      <c r="H116" s="49"/>
      <c r="I116" s="16"/>
      <c r="J116" s="16"/>
      <c r="K116" s="19"/>
      <c r="L116" s="16"/>
    </row>
    <row r="117" spans="3:12" x14ac:dyDescent="0.25">
      <c r="C117" s="16"/>
      <c r="D117" s="28"/>
      <c r="E117" s="28"/>
      <c r="F117" s="16"/>
      <c r="G117" s="16"/>
      <c r="H117" s="49"/>
      <c r="I117" s="16"/>
      <c r="J117" s="16"/>
      <c r="K117" s="19"/>
      <c r="L117" s="16"/>
    </row>
    <row r="118" spans="3:12" x14ac:dyDescent="0.25">
      <c r="C118" s="16"/>
      <c r="D118" s="28"/>
      <c r="E118" s="28"/>
      <c r="F118" s="16"/>
      <c r="G118" s="16"/>
      <c r="H118" s="49"/>
      <c r="I118" s="16"/>
      <c r="J118" s="16"/>
      <c r="K118" s="19"/>
      <c r="L118" s="16"/>
    </row>
    <row r="119" spans="3:12" x14ac:dyDescent="0.25">
      <c r="C119" s="16"/>
      <c r="D119" s="28"/>
      <c r="E119" s="28"/>
      <c r="F119" s="16"/>
      <c r="G119" s="16"/>
      <c r="H119" s="49"/>
      <c r="I119" s="16"/>
      <c r="J119" s="16"/>
      <c r="K119" s="19"/>
      <c r="L119" s="16"/>
    </row>
    <row r="120" spans="3:12" x14ac:dyDescent="0.25">
      <c r="C120" s="16"/>
      <c r="D120" s="28"/>
      <c r="E120" s="28"/>
      <c r="F120" s="16"/>
      <c r="G120" s="16"/>
      <c r="H120" s="49"/>
      <c r="I120" s="16"/>
      <c r="J120" s="16"/>
      <c r="K120" s="19"/>
      <c r="L120" s="16"/>
    </row>
    <row r="121" spans="3:12" x14ac:dyDescent="0.25">
      <c r="C121" s="16"/>
      <c r="D121" s="28"/>
      <c r="E121" s="28"/>
      <c r="F121" s="16"/>
      <c r="G121" s="16"/>
      <c r="H121" s="49"/>
      <c r="I121" s="16"/>
      <c r="J121" s="16"/>
      <c r="K121" s="19"/>
      <c r="L121" s="16"/>
    </row>
    <row r="122" spans="3:12" x14ac:dyDescent="0.25">
      <c r="C122" s="16"/>
      <c r="D122" s="28"/>
      <c r="E122" s="28"/>
      <c r="F122" s="16"/>
      <c r="G122" s="16"/>
      <c r="H122" s="49"/>
      <c r="I122" s="16"/>
      <c r="J122" s="16"/>
      <c r="K122" s="19"/>
      <c r="L122" s="16"/>
    </row>
    <row r="123" spans="3:12" x14ac:dyDescent="0.25">
      <c r="C123" s="16"/>
      <c r="D123" s="28"/>
      <c r="E123" s="28"/>
      <c r="F123" s="16"/>
      <c r="G123" s="16"/>
      <c r="H123" s="49"/>
      <c r="I123" s="16"/>
      <c r="J123" s="16"/>
      <c r="K123" s="19"/>
      <c r="L123" s="16"/>
    </row>
    <row r="124" spans="3:12" x14ac:dyDescent="0.25">
      <c r="C124" s="16"/>
      <c r="D124" s="28"/>
      <c r="E124" s="28"/>
      <c r="F124" s="16"/>
      <c r="G124" s="16"/>
      <c r="H124" s="49"/>
      <c r="I124" s="16"/>
      <c r="J124" s="16"/>
      <c r="K124" s="19"/>
      <c r="L124" s="16"/>
    </row>
    <row r="125" spans="3:12" x14ac:dyDescent="0.25">
      <c r="C125" s="16"/>
      <c r="D125" s="28"/>
      <c r="E125" s="28"/>
      <c r="F125" s="16"/>
      <c r="G125" s="16"/>
      <c r="H125" s="49"/>
      <c r="I125" s="16"/>
      <c r="J125" s="16"/>
      <c r="K125" s="19"/>
      <c r="L125" s="16"/>
    </row>
    <row r="126" spans="3:12" x14ac:dyDescent="0.25">
      <c r="C126" s="16"/>
      <c r="D126" s="28"/>
      <c r="E126" s="28"/>
      <c r="F126" s="16"/>
      <c r="G126" s="16"/>
      <c r="H126" s="49"/>
      <c r="I126" s="16"/>
      <c r="J126" s="16"/>
      <c r="K126" s="19"/>
      <c r="L126" s="16"/>
    </row>
    <row r="127" spans="3:12" x14ac:dyDescent="0.25">
      <c r="C127" s="16"/>
      <c r="D127" s="28"/>
      <c r="E127" s="28"/>
      <c r="F127" s="16"/>
      <c r="G127" s="16"/>
      <c r="H127" s="49"/>
      <c r="I127" s="16"/>
      <c r="J127" s="16"/>
      <c r="K127" s="19"/>
      <c r="L127" s="16"/>
    </row>
    <row r="128" spans="3:12" x14ac:dyDescent="0.25">
      <c r="C128" s="16"/>
      <c r="D128" s="28"/>
      <c r="E128" s="28"/>
      <c r="F128" s="16"/>
      <c r="G128" s="16"/>
      <c r="H128" s="49"/>
      <c r="I128" s="16"/>
      <c r="J128" s="16"/>
      <c r="K128" s="19"/>
      <c r="L128" s="16"/>
    </row>
    <row r="129" spans="3:12" x14ac:dyDescent="0.25">
      <c r="C129" s="16"/>
      <c r="D129" s="28"/>
      <c r="E129" s="28"/>
      <c r="F129" s="16"/>
      <c r="G129" s="16"/>
      <c r="H129" s="49"/>
      <c r="I129" s="16"/>
      <c r="J129" s="16"/>
      <c r="K129" s="19"/>
      <c r="L129" s="16"/>
    </row>
    <row r="130" spans="3:12" x14ac:dyDescent="0.25">
      <c r="C130" s="16"/>
      <c r="D130" s="28"/>
      <c r="E130" s="28"/>
      <c r="F130" s="16"/>
      <c r="G130" s="16"/>
      <c r="H130" s="49"/>
      <c r="I130" s="16"/>
      <c r="J130" s="16"/>
      <c r="K130" s="19"/>
      <c r="L130" s="16"/>
    </row>
    <row r="131" spans="3:12" x14ac:dyDescent="0.25">
      <c r="C131" s="16"/>
      <c r="D131" s="28"/>
      <c r="E131" s="28"/>
      <c r="F131" s="16"/>
      <c r="G131" s="16"/>
      <c r="H131" s="49"/>
      <c r="I131" s="16"/>
      <c r="J131" s="16"/>
      <c r="K131" s="19"/>
      <c r="L131" s="16"/>
    </row>
    <row r="132" spans="3:12" x14ac:dyDescent="0.25">
      <c r="C132" s="16"/>
      <c r="D132" s="28"/>
      <c r="E132" s="28"/>
      <c r="F132" s="16"/>
      <c r="G132" s="16"/>
      <c r="H132" s="49"/>
      <c r="I132" s="16"/>
      <c r="J132" s="16"/>
      <c r="K132" s="19"/>
      <c r="L132" s="16"/>
    </row>
    <row r="133" spans="3:12" x14ac:dyDescent="0.25">
      <c r="C133" s="16"/>
      <c r="D133" s="28"/>
      <c r="E133" s="28"/>
      <c r="F133" s="16"/>
      <c r="G133" s="16"/>
      <c r="H133" s="49"/>
      <c r="I133" s="16"/>
      <c r="J133" s="16"/>
      <c r="K133" s="19"/>
      <c r="L133" s="16"/>
    </row>
    <row r="134" spans="3:12" x14ac:dyDescent="0.25">
      <c r="C134" s="16"/>
      <c r="D134" s="28"/>
      <c r="E134" s="28"/>
      <c r="F134" s="16"/>
      <c r="G134" s="16"/>
      <c r="H134" s="49"/>
      <c r="I134" s="16"/>
      <c r="J134" s="16"/>
      <c r="K134" s="19"/>
      <c r="L134" s="16"/>
    </row>
    <row r="135" spans="3:12" x14ac:dyDescent="0.25">
      <c r="C135" s="16"/>
      <c r="D135" s="28"/>
      <c r="E135" s="28"/>
      <c r="F135" s="16"/>
      <c r="G135" s="16"/>
      <c r="H135" s="49"/>
      <c r="I135" s="16"/>
      <c r="J135" s="16"/>
      <c r="K135" s="19"/>
      <c r="L135" s="16"/>
    </row>
    <row r="136" spans="3:12" x14ac:dyDescent="0.25">
      <c r="C136" s="16"/>
      <c r="D136" s="28"/>
      <c r="E136" s="28"/>
      <c r="F136" s="16"/>
      <c r="G136" s="16"/>
      <c r="H136" s="49"/>
      <c r="I136" s="16"/>
      <c r="J136" s="16"/>
      <c r="K136" s="19"/>
      <c r="L136" s="16"/>
    </row>
    <row r="137" spans="3:12" x14ac:dyDescent="0.25">
      <c r="C137" s="16"/>
      <c r="D137" s="28"/>
      <c r="E137" s="28"/>
      <c r="F137" s="16"/>
      <c r="G137" s="16"/>
      <c r="H137" s="49"/>
      <c r="I137" s="16"/>
      <c r="J137" s="16"/>
      <c r="K137" s="19"/>
      <c r="L137" s="16"/>
    </row>
    <row r="138" spans="3:12" x14ac:dyDescent="0.25">
      <c r="C138" s="16"/>
      <c r="D138" s="28"/>
      <c r="E138" s="28"/>
      <c r="F138" s="16"/>
      <c r="G138" s="16"/>
      <c r="H138" s="49"/>
      <c r="I138" s="16"/>
      <c r="J138" s="16"/>
      <c r="K138" s="19"/>
      <c r="L138" s="16"/>
    </row>
    <row r="139" spans="3:12" x14ac:dyDescent="0.25">
      <c r="C139" s="16"/>
      <c r="D139" s="28"/>
      <c r="E139" s="28"/>
      <c r="F139" s="16"/>
      <c r="G139" s="16"/>
      <c r="H139" s="49"/>
      <c r="I139" s="16"/>
      <c r="J139" s="16"/>
      <c r="K139" s="19"/>
      <c r="L139" s="16"/>
    </row>
    <row r="140" spans="3:12" x14ac:dyDescent="0.25">
      <c r="C140" s="16"/>
      <c r="D140" s="28"/>
      <c r="E140" s="28"/>
      <c r="F140" s="16"/>
      <c r="G140" s="16"/>
      <c r="H140" s="49"/>
      <c r="I140" s="16"/>
      <c r="J140" s="16"/>
      <c r="K140" s="19"/>
      <c r="L140" s="16"/>
    </row>
    <row r="141" spans="3:12" x14ac:dyDescent="0.25">
      <c r="C141" s="16"/>
      <c r="D141" s="28"/>
      <c r="E141" s="28"/>
      <c r="F141" s="16"/>
      <c r="G141" s="16"/>
      <c r="H141" s="49"/>
      <c r="I141" s="16"/>
      <c r="J141" s="16"/>
      <c r="K141" s="19"/>
      <c r="L141" s="16"/>
    </row>
    <row r="142" spans="3:12" x14ac:dyDescent="0.25">
      <c r="C142" s="16"/>
      <c r="D142" s="28"/>
      <c r="E142" s="28"/>
      <c r="F142" s="16"/>
      <c r="G142" s="16"/>
      <c r="H142" s="49"/>
      <c r="I142" s="16"/>
      <c r="J142" s="16"/>
      <c r="K142" s="19"/>
      <c r="L142" s="16"/>
    </row>
    <row r="143" spans="3:12" x14ac:dyDescent="0.25">
      <c r="C143" s="16"/>
      <c r="D143" s="28"/>
      <c r="E143" s="28"/>
      <c r="F143" s="16"/>
      <c r="G143" s="16"/>
      <c r="H143" s="49"/>
      <c r="I143" s="16"/>
      <c r="J143" s="16"/>
      <c r="K143" s="19"/>
      <c r="L143" s="16"/>
    </row>
    <row r="144" spans="3:12" x14ac:dyDescent="0.25">
      <c r="C144" s="16"/>
      <c r="D144" s="28"/>
      <c r="E144" s="28"/>
      <c r="F144" s="16"/>
      <c r="G144" s="16"/>
      <c r="H144" s="49"/>
      <c r="I144" s="16"/>
      <c r="J144" s="16"/>
      <c r="K144" s="19"/>
      <c r="L144" s="16"/>
    </row>
    <row r="145" spans="3:12" x14ac:dyDescent="0.25">
      <c r="C145" s="16"/>
      <c r="D145" s="28"/>
      <c r="E145" s="28"/>
      <c r="F145" s="16"/>
      <c r="G145" s="16"/>
      <c r="H145" s="49"/>
      <c r="I145" s="16"/>
      <c r="J145" s="16"/>
      <c r="K145" s="19"/>
      <c r="L145" s="16"/>
    </row>
    <row r="146" spans="3:12" x14ac:dyDescent="0.25">
      <c r="C146" s="16"/>
      <c r="D146" s="28"/>
      <c r="E146" s="28"/>
      <c r="F146" s="16"/>
      <c r="G146" s="16"/>
      <c r="H146" s="49"/>
      <c r="I146" s="16"/>
      <c r="J146" s="16"/>
      <c r="K146" s="19"/>
      <c r="L146" s="16"/>
    </row>
    <row r="147" spans="3:12" x14ac:dyDescent="0.25">
      <c r="C147" s="16"/>
      <c r="D147" s="28"/>
      <c r="E147" s="28"/>
      <c r="F147" s="16"/>
      <c r="G147" s="16"/>
      <c r="H147" s="49"/>
      <c r="I147" s="16"/>
      <c r="J147" s="16"/>
      <c r="K147" s="19"/>
      <c r="L147" s="16"/>
    </row>
    <row r="148" spans="3:12" x14ac:dyDescent="0.25">
      <c r="C148" s="16"/>
      <c r="D148" s="28"/>
      <c r="E148" s="28"/>
      <c r="F148" s="16"/>
      <c r="G148" s="16"/>
      <c r="H148" s="49"/>
      <c r="I148" s="16"/>
      <c r="J148" s="16"/>
      <c r="K148" s="19"/>
      <c r="L148" s="16"/>
    </row>
    <row r="149" spans="3:12" x14ac:dyDescent="0.25">
      <c r="C149" s="16"/>
      <c r="D149" s="28"/>
      <c r="E149" s="28"/>
      <c r="F149" s="16"/>
      <c r="G149" s="16"/>
      <c r="H149" s="49"/>
      <c r="I149" s="16"/>
      <c r="J149" s="16"/>
      <c r="K149" s="19"/>
      <c r="L149" s="16"/>
    </row>
    <row r="150" spans="3:12" x14ac:dyDescent="0.25">
      <c r="C150" s="16"/>
      <c r="D150" s="28"/>
      <c r="E150" s="28"/>
      <c r="F150" s="16"/>
      <c r="G150" s="16"/>
      <c r="H150" s="49"/>
      <c r="I150" s="16"/>
      <c r="J150" s="16"/>
      <c r="K150" s="19"/>
      <c r="L150" s="16"/>
    </row>
    <row r="151" spans="3:12" x14ac:dyDescent="0.25">
      <c r="C151" s="16"/>
      <c r="D151" s="28"/>
      <c r="E151" s="28"/>
      <c r="F151" s="16"/>
      <c r="G151" s="16"/>
      <c r="H151" s="49"/>
      <c r="I151" s="16"/>
      <c r="J151" s="16"/>
      <c r="K151" s="19"/>
      <c r="L151" s="16"/>
    </row>
    <row r="152" spans="3:12" x14ac:dyDescent="0.25">
      <c r="C152" s="16"/>
      <c r="D152" s="28"/>
      <c r="E152" s="28"/>
      <c r="F152" s="16"/>
      <c r="G152" s="16"/>
      <c r="H152" s="49"/>
      <c r="I152" s="16"/>
      <c r="J152" s="16"/>
      <c r="K152" s="19"/>
      <c r="L152" s="16"/>
    </row>
    <row r="153" spans="3:12" x14ac:dyDescent="0.25">
      <c r="C153" s="16"/>
      <c r="D153" s="28"/>
      <c r="E153" s="28"/>
      <c r="F153" s="16"/>
      <c r="G153" s="16"/>
      <c r="H153" s="49"/>
      <c r="I153" s="16"/>
      <c r="J153" s="16"/>
      <c r="K153" s="19"/>
      <c r="L153" s="16"/>
    </row>
    <row r="154" spans="3:12" x14ac:dyDescent="0.25">
      <c r="C154" s="16"/>
      <c r="D154" s="28"/>
      <c r="E154" s="28"/>
      <c r="F154" s="16"/>
      <c r="G154" s="16"/>
      <c r="H154" s="49"/>
      <c r="I154" s="16"/>
      <c r="J154" s="16"/>
      <c r="K154" s="19"/>
      <c r="L154" s="16"/>
    </row>
    <row r="155" spans="3:12" x14ac:dyDescent="0.25">
      <c r="C155" s="16"/>
      <c r="D155" s="28"/>
      <c r="E155" s="28"/>
      <c r="F155" s="16"/>
      <c r="G155" s="16"/>
      <c r="H155" s="49"/>
      <c r="I155" s="16"/>
      <c r="J155" s="16"/>
      <c r="K155" s="19"/>
      <c r="L155" s="16"/>
    </row>
    <row r="156" spans="3:12" x14ac:dyDescent="0.25">
      <c r="C156" s="16"/>
      <c r="D156" s="28"/>
      <c r="E156" s="28"/>
      <c r="F156" s="16"/>
      <c r="G156" s="16"/>
      <c r="H156" s="49"/>
      <c r="I156" s="16"/>
      <c r="J156" s="16"/>
      <c r="K156" s="19"/>
      <c r="L156" s="16"/>
    </row>
    <row r="157" spans="3:12" x14ac:dyDescent="0.25">
      <c r="C157" s="16"/>
      <c r="D157" s="28"/>
      <c r="E157" s="28"/>
      <c r="F157" s="16"/>
      <c r="G157" s="16"/>
      <c r="H157" s="49"/>
      <c r="I157" s="16"/>
      <c r="J157" s="16"/>
      <c r="K157" s="19"/>
      <c r="L157" s="16"/>
    </row>
    <row r="158" spans="3:12" x14ac:dyDescent="0.25">
      <c r="C158" s="16"/>
      <c r="D158" s="28"/>
      <c r="E158" s="28"/>
      <c r="F158" s="16"/>
      <c r="G158" s="16"/>
      <c r="H158" s="49"/>
      <c r="I158" s="16"/>
      <c r="J158" s="16"/>
      <c r="K158" s="19"/>
      <c r="L158" s="16"/>
    </row>
    <row r="159" spans="3:12" x14ac:dyDescent="0.25">
      <c r="C159" s="16"/>
      <c r="D159" s="28"/>
      <c r="E159" s="28"/>
      <c r="F159" s="16"/>
      <c r="G159" s="16"/>
      <c r="H159" s="49"/>
      <c r="I159" s="16"/>
      <c r="J159" s="16"/>
      <c r="K159" s="19"/>
      <c r="L159" s="16"/>
    </row>
    <row r="160" spans="3:12" x14ac:dyDescent="0.25">
      <c r="C160" s="16"/>
      <c r="D160" s="28"/>
      <c r="E160" s="28"/>
      <c r="F160" s="16"/>
      <c r="G160" s="16"/>
      <c r="H160" s="49"/>
      <c r="I160" s="16"/>
      <c r="J160" s="16"/>
      <c r="K160" s="19"/>
      <c r="L160" s="16"/>
    </row>
    <row r="161" spans="3:12" x14ac:dyDescent="0.25">
      <c r="C161" s="16"/>
      <c r="D161" s="28"/>
      <c r="E161" s="28"/>
      <c r="F161" s="16"/>
      <c r="G161" s="16"/>
      <c r="H161" s="49"/>
      <c r="I161" s="16"/>
      <c r="J161" s="16"/>
      <c r="K161" s="19"/>
      <c r="L161" s="16"/>
    </row>
    <row r="162" spans="3:12" x14ac:dyDescent="0.25">
      <c r="C162" s="16"/>
      <c r="D162" s="28"/>
      <c r="E162" s="28"/>
      <c r="F162" s="16"/>
      <c r="G162" s="16"/>
      <c r="H162" s="49"/>
      <c r="I162" s="16"/>
      <c r="J162" s="16"/>
      <c r="K162" s="19"/>
      <c r="L162" s="16"/>
    </row>
    <row r="163" spans="3:12" x14ac:dyDescent="0.25">
      <c r="C163" s="16"/>
      <c r="D163" s="28"/>
      <c r="E163" s="28"/>
      <c r="F163" s="16"/>
      <c r="G163" s="16"/>
      <c r="H163" s="49"/>
      <c r="I163" s="16"/>
      <c r="J163" s="16"/>
      <c r="K163" s="19"/>
      <c r="L163" s="16"/>
    </row>
    <row r="164" spans="3:12" x14ac:dyDescent="0.25">
      <c r="C164" s="16"/>
      <c r="D164" s="28"/>
      <c r="E164" s="28"/>
      <c r="F164" s="16"/>
      <c r="G164" s="16"/>
      <c r="H164" s="49"/>
      <c r="I164" s="16"/>
      <c r="J164" s="16"/>
      <c r="K164" s="19"/>
      <c r="L164" s="16"/>
    </row>
    <row r="165" spans="3:12" x14ac:dyDescent="0.25">
      <c r="C165" s="16"/>
      <c r="D165" s="28"/>
      <c r="E165" s="28"/>
      <c r="F165" s="16"/>
      <c r="G165" s="16"/>
      <c r="H165" s="49"/>
      <c r="I165" s="16"/>
      <c r="J165" s="16"/>
      <c r="K165" s="19"/>
      <c r="L165" s="16"/>
    </row>
    <row r="166" spans="3:12" x14ac:dyDescent="0.25">
      <c r="C166" s="16"/>
      <c r="D166" s="28"/>
      <c r="E166" s="28"/>
      <c r="F166" s="16"/>
      <c r="G166" s="16"/>
      <c r="H166" s="49"/>
      <c r="I166" s="16"/>
      <c r="J166" s="16"/>
      <c r="K166" s="19"/>
      <c r="L166" s="16"/>
    </row>
    <row r="167" spans="3:12" x14ac:dyDescent="0.25">
      <c r="C167" s="16"/>
      <c r="D167" s="28"/>
      <c r="E167" s="28"/>
      <c r="F167" s="16"/>
      <c r="G167" s="16"/>
      <c r="H167" s="49"/>
      <c r="I167" s="16"/>
      <c r="J167" s="16"/>
      <c r="K167" s="19"/>
      <c r="L167" s="16"/>
    </row>
    <row r="168" spans="3:12" x14ac:dyDescent="0.25">
      <c r="C168" s="16"/>
      <c r="D168" s="28"/>
      <c r="E168" s="28"/>
      <c r="F168" s="16"/>
      <c r="G168" s="16"/>
      <c r="H168" s="49"/>
      <c r="I168" s="16"/>
      <c r="J168" s="16"/>
      <c r="K168" s="19"/>
      <c r="L168" s="16"/>
    </row>
    <row r="169" spans="3:12" x14ac:dyDescent="0.25">
      <c r="C169" s="16"/>
      <c r="D169" s="28"/>
      <c r="E169" s="28"/>
      <c r="F169" s="16"/>
      <c r="G169" s="16"/>
      <c r="H169" s="49"/>
      <c r="I169" s="16"/>
      <c r="J169" s="16"/>
      <c r="K169" s="19"/>
      <c r="L169" s="16"/>
    </row>
    <row r="170" spans="3:12" x14ac:dyDescent="0.25">
      <c r="C170" s="16"/>
      <c r="D170" s="28"/>
      <c r="E170" s="28"/>
      <c r="F170" s="16"/>
      <c r="G170" s="16"/>
      <c r="H170" s="49"/>
      <c r="I170" s="16"/>
      <c r="J170" s="16"/>
      <c r="K170" s="19"/>
      <c r="L170" s="16"/>
    </row>
    <row r="171" spans="3:12" x14ac:dyDescent="0.25">
      <c r="C171" s="16"/>
      <c r="D171" s="28"/>
      <c r="E171" s="28"/>
      <c r="F171" s="16"/>
      <c r="G171" s="16"/>
      <c r="H171" s="49"/>
      <c r="I171" s="16"/>
      <c r="J171" s="16"/>
      <c r="K171" s="19"/>
      <c r="L171" s="16"/>
    </row>
    <row r="172" spans="3:12" x14ac:dyDescent="0.25">
      <c r="C172" s="16"/>
      <c r="D172" s="28"/>
      <c r="E172" s="28"/>
      <c r="F172" s="16"/>
      <c r="G172" s="16"/>
      <c r="H172" s="49"/>
      <c r="I172" s="16"/>
      <c r="J172" s="16"/>
      <c r="K172" s="19"/>
      <c r="L172" s="16"/>
    </row>
    <row r="173" spans="3:12" x14ac:dyDescent="0.25">
      <c r="C173" s="16"/>
      <c r="D173" s="28"/>
      <c r="E173" s="28"/>
      <c r="F173" s="16"/>
      <c r="G173" s="16"/>
      <c r="H173" s="49"/>
      <c r="I173" s="16"/>
      <c r="J173" s="16"/>
      <c r="K173" s="19"/>
      <c r="L173" s="16"/>
    </row>
    <row r="174" spans="3:12" x14ac:dyDescent="0.25">
      <c r="C174" s="16"/>
      <c r="D174" s="28"/>
      <c r="E174" s="28"/>
      <c r="F174" s="16"/>
      <c r="G174" s="16"/>
      <c r="H174" s="49"/>
      <c r="I174" s="16"/>
      <c r="J174" s="16"/>
      <c r="K174" s="19"/>
      <c r="L174" s="16"/>
    </row>
    <row r="175" spans="3:12" x14ac:dyDescent="0.25">
      <c r="C175" s="16"/>
      <c r="D175" s="28"/>
      <c r="E175" s="28"/>
      <c r="F175" s="16"/>
      <c r="G175" s="16"/>
      <c r="H175" s="49"/>
      <c r="I175" s="16"/>
      <c r="J175" s="16"/>
      <c r="K175" s="19"/>
      <c r="L175" s="16"/>
    </row>
    <row r="176" spans="3:12" x14ac:dyDescent="0.25">
      <c r="C176" s="16"/>
      <c r="D176" s="28"/>
      <c r="E176" s="28"/>
      <c r="F176" s="16"/>
      <c r="G176" s="16"/>
      <c r="H176" s="49"/>
      <c r="I176" s="16"/>
      <c r="J176" s="16"/>
      <c r="K176" s="19"/>
      <c r="L176" s="16"/>
    </row>
    <row r="177" spans="3:12" x14ac:dyDescent="0.25">
      <c r="C177" s="16"/>
      <c r="D177" s="28"/>
      <c r="E177" s="28"/>
      <c r="F177" s="16"/>
      <c r="G177" s="16"/>
      <c r="H177" s="49"/>
      <c r="I177" s="16"/>
      <c r="J177" s="16"/>
      <c r="K177" s="19"/>
      <c r="L177" s="16"/>
    </row>
    <row r="178" spans="3:12" x14ac:dyDescent="0.25">
      <c r="C178" s="16"/>
      <c r="D178" s="28"/>
      <c r="E178" s="28"/>
      <c r="F178" s="16"/>
      <c r="G178" s="16"/>
      <c r="H178" s="49"/>
      <c r="I178" s="16"/>
      <c r="J178" s="16"/>
      <c r="K178" s="19"/>
      <c r="L178" s="16"/>
    </row>
    <row r="179" spans="3:12" x14ac:dyDescent="0.25">
      <c r="C179" s="16"/>
      <c r="D179" s="28"/>
      <c r="E179" s="28"/>
      <c r="F179" s="16"/>
      <c r="G179" s="16"/>
      <c r="H179" s="49"/>
      <c r="I179" s="16"/>
      <c r="J179" s="16"/>
      <c r="K179" s="19"/>
      <c r="L179" s="16"/>
    </row>
    <row r="180" spans="3:12" x14ac:dyDescent="0.25">
      <c r="C180" s="16"/>
      <c r="D180" s="28"/>
      <c r="E180" s="28"/>
      <c r="F180" s="16"/>
      <c r="G180" s="16"/>
      <c r="H180" s="49"/>
      <c r="I180" s="16"/>
      <c r="J180" s="16"/>
      <c r="K180" s="19"/>
      <c r="L180" s="16"/>
    </row>
    <row r="181" spans="3:12" x14ac:dyDescent="0.25">
      <c r="C181" s="16"/>
      <c r="D181" s="28"/>
      <c r="E181" s="28"/>
      <c r="F181" s="16"/>
      <c r="G181" s="16"/>
      <c r="H181" s="49"/>
      <c r="I181" s="16"/>
      <c r="J181" s="16"/>
      <c r="K181" s="19"/>
      <c r="L181" s="16"/>
    </row>
    <row r="182" spans="3:12" x14ac:dyDescent="0.25">
      <c r="C182" s="16"/>
      <c r="D182" s="28"/>
      <c r="E182" s="28"/>
      <c r="F182" s="16"/>
      <c r="G182" s="16"/>
      <c r="H182" s="49"/>
      <c r="I182" s="16"/>
      <c r="J182" s="16"/>
      <c r="K182" s="19"/>
      <c r="L182" s="16"/>
    </row>
    <row r="183" spans="3:12" x14ac:dyDescent="0.25">
      <c r="C183" s="16"/>
      <c r="D183" s="28"/>
      <c r="E183" s="28"/>
      <c r="F183" s="16"/>
      <c r="G183" s="16"/>
      <c r="H183" s="49"/>
      <c r="I183" s="16"/>
      <c r="J183" s="16"/>
      <c r="K183" s="19"/>
      <c r="L183" s="16"/>
    </row>
    <row r="184" spans="3:12" x14ac:dyDescent="0.25">
      <c r="C184" s="16"/>
      <c r="D184" s="28"/>
      <c r="E184" s="28"/>
      <c r="F184" s="16"/>
      <c r="G184" s="16"/>
      <c r="H184" s="49"/>
      <c r="I184" s="16"/>
      <c r="J184" s="16"/>
      <c r="K184" s="19"/>
      <c r="L184" s="16"/>
    </row>
    <row r="185" spans="3:12" x14ac:dyDescent="0.25">
      <c r="C185" s="16"/>
      <c r="D185" s="28"/>
      <c r="E185" s="28"/>
      <c r="F185" s="16"/>
      <c r="G185" s="16"/>
      <c r="H185" s="49"/>
      <c r="I185" s="16"/>
      <c r="J185" s="16"/>
      <c r="K185" s="19"/>
      <c r="L185" s="16"/>
    </row>
    <row r="186" spans="3:12" x14ac:dyDescent="0.25">
      <c r="C186" s="16"/>
      <c r="D186" s="28"/>
      <c r="E186" s="28"/>
      <c r="F186" s="16"/>
      <c r="G186" s="16"/>
      <c r="H186" s="49"/>
      <c r="I186" s="16"/>
      <c r="J186" s="16"/>
      <c r="K186" s="19"/>
      <c r="L186" s="16"/>
    </row>
    <row r="187" spans="3:12" x14ac:dyDescent="0.25">
      <c r="C187" s="16"/>
      <c r="D187" s="28"/>
      <c r="E187" s="28"/>
      <c r="F187" s="16"/>
      <c r="G187" s="16"/>
      <c r="H187" s="49"/>
      <c r="I187" s="16"/>
      <c r="J187" s="16"/>
      <c r="K187" s="19"/>
      <c r="L187" s="16"/>
    </row>
    <row r="188" spans="3:12" x14ac:dyDescent="0.25">
      <c r="C188" s="16"/>
      <c r="D188" s="28"/>
      <c r="E188" s="28"/>
      <c r="F188" s="16"/>
      <c r="G188" s="16"/>
      <c r="H188" s="49"/>
      <c r="I188" s="16"/>
      <c r="J188" s="16"/>
      <c r="K188" s="19"/>
      <c r="L188" s="16"/>
    </row>
    <row r="189" spans="3:12" x14ac:dyDescent="0.25">
      <c r="C189" s="16"/>
      <c r="D189" s="28"/>
      <c r="E189" s="28"/>
      <c r="F189" s="16"/>
      <c r="G189" s="16"/>
      <c r="H189" s="49"/>
      <c r="I189" s="16"/>
      <c r="J189" s="16"/>
      <c r="K189" s="19"/>
      <c r="L189" s="16"/>
    </row>
    <row r="190" spans="3:12" x14ac:dyDescent="0.25">
      <c r="C190" s="16"/>
      <c r="D190" s="28"/>
      <c r="E190" s="28"/>
      <c r="F190" s="16"/>
      <c r="G190" s="16"/>
      <c r="H190" s="49"/>
      <c r="I190" s="16"/>
      <c r="J190" s="16"/>
      <c r="K190" s="19"/>
      <c r="L190" s="16"/>
    </row>
    <row r="191" spans="3:12" x14ac:dyDescent="0.25">
      <c r="C191" s="16"/>
      <c r="D191" s="28"/>
      <c r="E191" s="28"/>
      <c r="F191" s="16"/>
      <c r="G191" s="16"/>
      <c r="H191" s="49"/>
      <c r="I191" s="16"/>
      <c r="J191" s="16"/>
      <c r="K191" s="19"/>
      <c r="L191" s="16"/>
    </row>
    <row r="192" spans="3:12" x14ac:dyDescent="0.25">
      <c r="C192" s="16"/>
      <c r="D192" s="28"/>
      <c r="E192" s="28"/>
      <c r="F192" s="16"/>
      <c r="G192" s="16"/>
      <c r="H192" s="49"/>
      <c r="I192" s="16"/>
      <c r="J192" s="16"/>
      <c r="K192" s="19"/>
      <c r="L192" s="16"/>
    </row>
    <row r="193" spans="3:12" x14ac:dyDescent="0.25">
      <c r="C193" s="16"/>
      <c r="D193" s="28"/>
      <c r="E193" s="28"/>
      <c r="F193" s="16"/>
      <c r="G193" s="16"/>
      <c r="H193" s="49"/>
      <c r="I193" s="16"/>
      <c r="J193" s="16"/>
      <c r="K193" s="19"/>
      <c r="L193" s="16"/>
    </row>
    <row r="194" spans="3:12" x14ac:dyDescent="0.25">
      <c r="C194" s="16"/>
      <c r="D194" s="28"/>
      <c r="E194" s="28"/>
      <c r="F194" s="16"/>
      <c r="G194" s="16"/>
      <c r="H194" s="49"/>
      <c r="I194" s="16"/>
      <c r="J194" s="16"/>
      <c r="K194" s="19"/>
      <c r="L194" s="16"/>
    </row>
    <row r="195" spans="3:12" x14ac:dyDescent="0.25">
      <c r="C195" s="16"/>
      <c r="D195" s="28"/>
      <c r="E195" s="28"/>
      <c r="F195" s="16"/>
      <c r="G195" s="16"/>
      <c r="H195" s="49"/>
      <c r="I195" s="16"/>
      <c r="J195" s="16"/>
      <c r="K195" s="19"/>
      <c r="L195" s="16"/>
    </row>
    <row r="196" spans="3:12" x14ac:dyDescent="0.25">
      <c r="C196" s="16"/>
      <c r="D196" s="28"/>
      <c r="E196" s="28"/>
      <c r="F196" s="16"/>
      <c r="G196" s="16"/>
      <c r="H196" s="49"/>
      <c r="I196" s="16"/>
      <c r="J196" s="16"/>
      <c r="K196" s="19"/>
      <c r="L196" s="16"/>
    </row>
    <row r="197" spans="3:12" x14ac:dyDescent="0.25">
      <c r="C197" s="16"/>
      <c r="D197" s="28"/>
      <c r="E197" s="28"/>
      <c r="F197" s="16"/>
      <c r="G197" s="16"/>
      <c r="H197" s="49"/>
      <c r="I197" s="16"/>
      <c r="J197" s="16"/>
      <c r="K197" s="19"/>
      <c r="L197" s="16"/>
    </row>
    <row r="198" spans="3:12" x14ac:dyDescent="0.25">
      <c r="C198" s="16"/>
      <c r="D198" s="28"/>
      <c r="E198" s="28"/>
      <c r="F198" s="16"/>
      <c r="G198" s="16"/>
      <c r="H198" s="49"/>
      <c r="I198" s="16"/>
      <c r="J198" s="16"/>
      <c r="K198" s="19"/>
      <c r="L198" s="16"/>
    </row>
    <row r="199" spans="3:12" x14ac:dyDescent="0.25">
      <c r="C199" s="16"/>
      <c r="D199" s="28"/>
      <c r="E199" s="28"/>
      <c r="F199" s="16"/>
      <c r="G199" s="16"/>
      <c r="H199" s="49"/>
      <c r="I199" s="16"/>
      <c r="J199" s="16"/>
      <c r="K199" s="19"/>
      <c r="L199" s="16"/>
    </row>
    <row r="200" spans="3:12" x14ac:dyDescent="0.25">
      <c r="C200" s="16"/>
      <c r="D200" s="28"/>
      <c r="E200" s="28"/>
      <c r="F200" s="16"/>
      <c r="G200" s="16"/>
      <c r="H200" s="49"/>
      <c r="I200" s="16"/>
      <c r="J200" s="16"/>
      <c r="K200" s="19"/>
      <c r="L200" s="16"/>
    </row>
    <row r="201" spans="3:12" x14ac:dyDescent="0.25">
      <c r="C201" s="16"/>
      <c r="D201" s="28"/>
      <c r="E201" s="28"/>
      <c r="F201" s="16"/>
      <c r="G201" s="16"/>
      <c r="H201" s="49"/>
      <c r="I201" s="16"/>
      <c r="J201" s="16"/>
      <c r="K201" s="19"/>
      <c r="L201" s="16"/>
    </row>
    <row r="202" spans="3:12" x14ac:dyDescent="0.25">
      <c r="C202" s="16"/>
      <c r="D202" s="28"/>
      <c r="E202" s="28"/>
      <c r="F202" s="16"/>
      <c r="G202" s="16"/>
      <c r="H202" s="49"/>
      <c r="I202" s="16"/>
      <c r="J202" s="16"/>
      <c r="K202" s="19"/>
      <c r="L202" s="16"/>
    </row>
    <row r="203" spans="3:12" x14ac:dyDescent="0.25">
      <c r="C203" s="16"/>
      <c r="D203" s="28"/>
      <c r="E203" s="28"/>
      <c r="F203" s="16"/>
      <c r="G203" s="16"/>
      <c r="H203" s="49"/>
      <c r="I203" s="16"/>
      <c r="J203" s="16"/>
      <c r="K203" s="19"/>
      <c r="L203" s="16"/>
    </row>
    <row r="204" spans="3:12" x14ac:dyDescent="0.25">
      <c r="C204" s="16"/>
      <c r="D204" s="28"/>
      <c r="E204" s="28"/>
      <c r="F204" s="16"/>
      <c r="G204" s="16"/>
      <c r="H204" s="49"/>
      <c r="I204" s="16"/>
      <c r="J204" s="16"/>
      <c r="K204" s="19"/>
      <c r="L204" s="16"/>
    </row>
    <row r="205" spans="3:12" x14ac:dyDescent="0.25">
      <c r="C205" s="16"/>
      <c r="D205" s="28"/>
      <c r="E205" s="28"/>
      <c r="F205" s="16"/>
      <c r="G205" s="16"/>
      <c r="H205" s="49"/>
      <c r="I205" s="16"/>
      <c r="J205" s="16"/>
      <c r="K205" s="19"/>
      <c r="L205" s="16"/>
    </row>
    <row r="206" spans="3:12" x14ac:dyDescent="0.25">
      <c r="C206" s="36"/>
      <c r="D206" s="44"/>
      <c r="E206" s="44"/>
      <c r="F206" s="36"/>
      <c r="G206" s="36"/>
      <c r="H206" s="50"/>
      <c r="I206" s="36"/>
      <c r="J206" s="36"/>
      <c r="K206" s="37"/>
      <c r="L206" s="36"/>
    </row>
    <row r="207" spans="3:12" x14ac:dyDescent="0.25">
      <c r="C207" s="36"/>
      <c r="D207" s="44"/>
      <c r="E207" s="44"/>
      <c r="F207" s="36"/>
      <c r="G207" s="36"/>
      <c r="H207" s="50"/>
      <c r="I207" s="36"/>
      <c r="J207" s="36"/>
      <c r="K207" s="37"/>
      <c r="L207" s="36"/>
    </row>
    <row r="208" spans="3:12" x14ac:dyDescent="0.25">
      <c r="C208" s="36"/>
      <c r="D208" s="44"/>
      <c r="E208" s="44"/>
      <c r="F208" s="36"/>
      <c r="G208" s="36"/>
      <c r="H208" s="50"/>
      <c r="I208" s="36"/>
      <c r="J208" s="36"/>
      <c r="K208" s="37"/>
      <c r="L208" s="36"/>
    </row>
    <row r="209" spans="3:12" x14ac:dyDescent="0.25">
      <c r="C209" s="36"/>
      <c r="D209" s="44"/>
      <c r="E209" s="44"/>
      <c r="F209" s="36"/>
      <c r="G209" s="36"/>
      <c r="H209" s="50"/>
      <c r="I209" s="36"/>
      <c r="J209" s="36"/>
      <c r="K209" s="37"/>
      <c r="L209" s="36"/>
    </row>
    <row r="210" spans="3:12" x14ac:dyDescent="0.25">
      <c r="C210" s="36"/>
      <c r="D210" s="44"/>
      <c r="E210" s="44"/>
      <c r="F210" s="36"/>
      <c r="G210" s="36"/>
      <c r="H210" s="50"/>
      <c r="I210" s="36"/>
      <c r="J210" s="36"/>
      <c r="K210" s="37"/>
      <c r="L210" s="36"/>
    </row>
    <row r="211" spans="3:12" x14ac:dyDescent="0.25">
      <c r="C211" s="36"/>
      <c r="D211" s="44"/>
      <c r="E211" s="44"/>
      <c r="F211" s="36"/>
      <c r="G211" s="36"/>
      <c r="H211" s="50"/>
      <c r="I211" s="36"/>
      <c r="J211" s="36"/>
      <c r="K211" s="37"/>
      <c r="L211" s="36"/>
    </row>
    <row r="212" spans="3:12" x14ac:dyDescent="0.25">
      <c r="C212" s="36"/>
      <c r="D212" s="44"/>
      <c r="E212" s="44"/>
      <c r="F212" s="36"/>
      <c r="G212" s="36"/>
      <c r="H212" s="50"/>
      <c r="I212" s="36"/>
      <c r="J212" s="36"/>
      <c r="K212" s="37"/>
      <c r="L212" s="36"/>
    </row>
    <row r="213" spans="3:12" x14ac:dyDescent="0.25">
      <c r="C213" s="36"/>
      <c r="D213" s="44"/>
      <c r="E213" s="44"/>
      <c r="F213" s="36"/>
      <c r="G213" s="36"/>
      <c r="H213" s="50"/>
      <c r="I213" s="36"/>
      <c r="J213" s="36"/>
      <c r="K213" s="37"/>
      <c r="L213" s="36"/>
    </row>
    <row r="214" spans="3:12" x14ac:dyDescent="0.25">
      <c r="C214" s="36"/>
      <c r="D214" s="44"/>
      <c r="E214" s="44"/>
      <c r="F214" s="36"/>
      <c r="G214" s="36"/>
      <c r="H214" s="50"/>
      <c r="I214" s="36"/>
      <c r="J214" s="36"/>
      <c r="K214" s="37"/>
      <c r="L214" s="36"/>
    </row>
    <row r="215" spans="3:12" x14ac:dyDescent="0.25">
      <c r="C215" s="36"/>
      <c r="D215" s="44"/>
      <c r="E215" s="44"/>
      <c r="F215" s="36"/>
      <c r="G215" s="36"/>
      <c r="H215" s="50"/>
      <c r="I215" s="36"/>
      <c r="J215" s="36"/>
      <c r="K215" s="37"/>
      <c r="L215" s="36"/>
    </row>
    <row r="216" spans="3:12" x14ac:dyDescent="0.25">
      <c r="C216" s="36"/>
      <c r="D216" s="44"/>
      <c r="E216" s="44"/>
      <c r="F216" s="36"/>
      <c r="G216" s="36"/>
      <c r="H216" s="50"/>
      <c r="I216" s="36"/>
      <c r="J216" s="36"/>
      <c r="K216" s="37"/>
      <c r="L216" s="36"/>
    </row>
    <row r="217" spans="3:12" x14ac:dyDescent="0.25">
      <c r="C217" s="36"/>
      <c r="D217" s="44"/>
      <c r="E217" s="44"/>
      <c r="F217" s="36"/>
      <c r="G217" s="36"/>
      <c r="H217" s="50"/>
      <c r="I217" s="36"/>
      <c r="J217" s="36"/>
      <c r="K217" s="37"/>
      <c r="L217" s="36"/>
    </row>
    <row r="218" spans="3:12" x14ac:dyDescent="0.25">
      <c r="C218" s="36"/>
      <c r="D218" s="44"/>
      <c r="E218" s="44"/>
      <c r="F218" s="36"/>
      <c r="G218" s="36"/>
      <c r="H218" s="50"/>
      <c r="I218" s="36"/>
      <c r="J218" s="36"/>
      <c r="K218" s="37"/>
      <c r="L218" s="36"/>
    </row>
    <row r="219" spans="3:12" x14ac:dyDescent="0.25">
      <c r="C219" s="36"/>
      <c r="D219" s="44"/>
      <c r="E219" s="44"/>
      <c r="F219" s="36"/>
      <c r="G219" s="36"/>
      <c r="H219" s="50"/>
      <c r="I219" s="36"/>
      <c r="J219" s="36"/>
      <c r="K219" s="37"/>
      <c r="L219" s="36"/>
    </row>
    <row r="220" spans="3:12" x14ac:dyDescent="0.25">
      <c r="C220" s="36"/>
      <c r="D220" s="44"/>
      <c r="E220" s="44"/>
      <c r="F220" s="36"/>
      <c r="G220" s="36"/>
      <c r="H220" s="50"/>
      <c r="I220" s="36"/>
      <c r="J220" s="36"/>
      <c r="K220" s="37"/>
      <c r="L220" s="36"/>
    </row>
    <row r="221" spans="3:12" x14ac:dyDescent="0.25">
      <c r="C221" s="36"/>
      <c r="D221" s="44"/>
      <c r="E221" s="44"/>
      <c r="F221" s="36"/>
      <c r="G221" s="36"/>
      <c r="H221" s="50"/>
      <c r="I221" s="36"/>
      <c r="J221" s="36"/>
      <c r="K221" s="37"/>
      <c r="L221" s="36"/>
    </row>
    <row r="222" spans="3:12" x14ac:dyDescent="0.25">
      <c r="C222" s="36"/>
      <c r="D222" s="44"/>
      <c r="E222" s="44"/>
      <c r="F222" s="36"/>
      <c r="G222" s="36"/>
      <c r="H222" s="50"/>
      <c r="I222" s="36"/>
      <c r="J222" s="36"/>
      <c r="K222" s="37"/>
      <c r="L222" s="36"/>
    </row>
    <row r="223" spans="3:12" x14ac:dyDescent="0.25">
      <c r="C223" s="36"/>
      <c r="D223" s="44"/>
      <c r="E223" s="44"/>
      <c r="F223" s="36"/>
      <c r="G223" s="36"/>
      <c r="H223" s="50"/>
      <c r="I223" s="36"/>
      <c r="J223" s="36"/>
      <c r="K223" s="37"/>
      <c r="L223" s="36"/>
    </row>
    <row r="224" spans="3:12" x14ac:dyDescent="0.25">
      <c r="C224" s="36"/>
      <c r="D224" s="44"/>
      <c r="E224" s="44"/>
      <c r="F224" s="36"/>
      <c r="G224" s="36"/>
      <c r="H224" s="50"/>
      <c r="I224" s="36"/>
      <c r="J224" s="36"/>
      <c r="K224" s="37"/>
      <c r="L224" s="36"/>
    </row>
    <row r="225" spans="3:12" x14ac:dyDescent="0.25">
      <c r="C225" s="36"/>
      <c r="D225" s="44"/>
      <c r="E225" s="44"/>
      <c r="F225" s="36"/>
      <c r="G225" s="36"/>
      <c r="H225" s="50"/>
      <c r="I225" s="36"/>
      <c r="J225" s="36"/>
      <c r="K225" s="37"/>
      <c r="L225" s="36"/>
    </row>
    <row r="226" spans="3:12" x14ac:dyDescent="0.25">
      <c r="C226" s="36"/>
      <c r="D226" s="44"/>
      <c r="E226" s="44"/>
      <c r="F226" s="36"/>
      <c r="G226" s="36"/>
      <c r="H226" s="50"/>
      <c r="I226" s="36"/>
      <c r="J226" s="36"/>
      <c r="K226" s="37"/>
      <c r="L226" s="36"/>
    </row>
    <row r="227" spans="3:12" x14ac:dyDescent="0.25">
      <c r="C227" s="36"/>
      <c r="D227" s="44"/>
      <c r="E227" s="44"/>
      <c r="F227" s="36"/>
      <c r="G227" s="36"/>
      <c r="H227" s="50"/>
      <c r="I227" s="36"/>
      <c r="J227" s="36"/>
      <c r="K227" s="37"/>
      <c r="L227" s="36"/>
    </row>
    <row r="228" spans="3:12" x14ac:dyDescent="0.25">
      <c r="C228" s="36"/>
      <c r="D228" s="44"/>
      <c r="E228" s="44"/>
      <c r="F228" s="36"/>
      <c r="G228" s="36"/>
      <c r="H228" s="50"/>
      <c r="I228" s="36"/>
      <c r="J228" s="36"/>
      <c r="K228" s="37"/>
      <c r="L228" s="36"/>
    </row>
    <row r="229" spans="3:12" x14ac:dyDescent="0.25">
      <c r="C229" s="36"/>
      <c r="D229" s="44"/>
      <c r="E229" s="44"/>
      <c r="F229" s="36"/>
      <c r="G229" s="36"/>
      <c r="H229" s="50"/>
      <c r="I229" s="36"/>
      <c r="J229" s="36"/>
      <c r="K229" s="37"/>
      <c r="L229" s="36"/>
    </row>
    <row r="230" spans="3:12" x14ac:dyDescent="0.25">
      <c r="C230" s="36"/>
      <c r="D230" s="44"/>
      <c r="E230" s="44"/>
      <c r="F230" s="36"/>
      <c r="G230" s="36"/>
      <c r="H230" s="50"/>
      <c r="I230" s="36"/>
      <c r="J230" s="36"/>
      <c r="K230" s="37"/>
      <c r="L230" s="36"/>
    </row>
    <row r="231" spans="3:12" x14ac:dyDescent="0.25">
      <c r="C231" s="36"/>
      <c r="D231" s="44"/>
      <c r="E231" s="44"/>
      <c r="F231" s="36"/>
      <c r="G231" s="36"/>
      <c r="H231" s="50"/>
      <c r="I231" s="36"/>
      <c r="J231" s="36"/>
      <c r="K231" s="37"/>
      <c r="L231" s="36"/>
    </row>
    <row r="232" spans="3:12" x14ac:dyDescent="0.25">
      <c r="C232" s="36"/>
      <c r="D232" s="44"/>
      <c r="E232" s="44"/>
      <c r="F232" s="36"/>
      <c r="G232" s="36"/>
      <c r="H232" s="50"/>
      <c r="I232" s="36"/>
      <c r="J232" s="36"/>
      <c r="K232" s="37"/>
      <c r="L232" s="36"/>
    </row>
    <row r="233" spans="3:12" x14ac:dyDescent="0.25">
      <c r="C233" s="36"/>
      <c r="D233" s="44"/>
      <c r="E233" s="44"/>
      <c r="F233" s="36"/>
      <c r="G233" s="36"/>
      <c r="H233" s="50"/>
      <c r="I233" s="36"/>
      <c r="J233" s="36"/>
      <c r="K233" s="37"/>
      <c r="L233" s="36"/>
    </row>
    <row r="234" spans="3:12" x14ac:dyDescent="0.25">
      <c r="C234" s="36"/>
      <c r="D234" s="44"/>
      <c r="E234" s="44"/>
      <c r="F234" s="36"/>
      <c r="G234" s="36"/>
      <c r="H234" s="50"/>
      <c r="I234" s="36"/>
      <c r="J234" s="36"/>
      <c r="K234" s="37"/>
      <c r="L234" s="36"/>
    </row>
    <row r="235" spans="3:12" x14ac:dyDescent="0.25">
      <c r="C235" s="36"/>
      <c r="D235" s="44"/>
      <c r="E235" s="44"/>
      <c r="F235" s="36"/>
      <c r="G235" s="36"/>
      <c r="H235" s="50"/>
      <c r="I235" s="36"/>
      <c r="J235" s="36"/>
      <c r="K235" s="37"/>
      <c r="L235" s="36"/>
    </row>
    <row r="236" spans="3:12" x14ac:dyDescent="0.25">
      <c r="C236" s="36"/>
      <c r="D236" s="44"/>
      <c r="E236" s="44"/>
      <c r="F236" s="36"/>
      <c r="G236" s="36"/>
      <c r="H236" s="50"/>
      <c r="I236" s="36"/>
      <c r="J236" s="36"/>
      <c r="K236" s="37"/>
      <c r="L236" s="36"/>
    </row>
    <row r="237" spans="3:12" x14ac:dyDescent="0.25">
      <c r="C237" s="36"/>
      <c r="D237" s="44"/>
      <c r="E237" s="44"/>
      <c r="F237" s="36"/>
      <c r="G237" s="36"/>
      <c r="H237" s="50"/>
      <c r="I237" s="36"/>
      <c r="J237" s="36"/>
      <c r="K237" s="37"/>
      <c r="L237" s="36"/>
    </row>
    <row r="238" spans="3:12" x14ac:dyDescent="0.25">
      <c r="C238" s="36"/>
      <c r="D238" s="44"/>
      <c r="E238" s="44"/>
      <c r="F238" s="36"/>
      <c r="G238" s="36"/>
      <c r="H238" s="50"/>
      <c r="I238" s="36"/>
      <c r="J238" s="36"/>
      <c r="K238" s="37"/>
      <c r="L238" s="36"/>
    </row>
    <row r="239" spans="3:12" x14ac:dyDescent="0.25">
      <c r="C239" s="36"/>
      <c r="D239" s="44"/>
      <c r="E239" s="44"/>
      <c r="F239" s="36"/>
      <c r="G239" s="36"/>
      <c r="H239" s="50"/>
      <c r="I239" s="36"/>
      <c r="J239" s="36"/>
      <c r="K239" s="37"/>
      <c r="L239" s="36"/>
    </row>
    <row r="240" spans="3:12" x14ac:dyDescent="0.25">
      <c r="C240" s="36"/>
      <c r="D240" s="44"/>
      <c r="E240" s="44"/>
      <c r="F240" s="36"/>
      <c r="G240" s="36"/>
      <c r="H240" s="50"/>
      <c r="I240" s="36"/>
      <c r="J240" s="36"/>
      <c r="K240" s="37"/>
      <c r="L240" s="36"/>
    </row>
    <row r="241" spans="3:12" x14ac:dyDescent="0.25">
      <c r="C241" s="36"/>
      <c r="D241" s="44"/>
      <c r="E241" s="44"/>
      <c r="F241" s="36"/>
      <c r="G241" s="36"/>
      <c r="H241" s="50"/>
      <c r="I241" s="36"/>
      <c r="J241" s="36"/>
      <c r="K241" s="37"/>
      <c r="L241" s="36"/>
    </row>
    <row r="242" spans="3:12" x14ac:dyDescent="0.25">
      <c r="C242" s="36"/>
      <c r="D242" s="44"/>
      <c r="E242" s="44"/>
      <c r="F242" s="36"/>
      <c r="G242" s="36"/>
      <c r="H242" s="50"/>
      <c r="I242" s="36"/>
      <c r="J242" s="36"/>
      <c r="K242" s="37"/>
      <c r="L242" s="36"/>
    </row>
    <row r="243" spans="3:12" x14ac:dyDescent="0.25">
      <c r="C243" s="36"/>
      <c r="D243" s="44"/>
      <c r="E243" s="44"/>
      <c r="F243" s="36"/>
      <c r="G243" s="36"/>
      <c r="H243" s="50"/>
      <c r="I243" s="36"/>
      <c r="J243" s="36"/>
      <c r="K243" s="37"/>
      <c r="L243" s="36"/>
    </row>
    <row r="244" spans="3:12" x14ac:dyDescent="0.25">
      <c r="C244" s="36"/>
      <c r="D244" s="44"/>
      <c r="E244" s="44"/>
      <c r="F244" s="36"/>
      <c r="G244" s="36"/>
      <c r="H244" s="50"/>
      <c r="I244" s="36"/>
      <c r="J244" s="36"/>
      <c r="K244" s="37"/>
      <c r="L244" s="36"/>
    </row>
    <row r="245" spans="3:12" x14ac:dyDescent="0.25">
      <c r="C245" s="36"/>
      <c r="D245" s="44"/>
      <c r="E245" s="44"/>
      <c r="F245" s="36"/>
      <c r="G245" s="36"/>
      <c r="H245" s="50"/>
      <c r="I245" s="36"/>
      <c r="J245" s="36"/>
      <c r="K245" s="37"/>
      <c r="L245" s="36"/>
    </row>
    <row r="246" spans="3:12" x14ac:dyDescent="0.25">
      <c r="C246" s="36"/>
      <c r="D246" s="44"/>
      <c r="E246" s="44"/>
      <c r="F246" s="36"/>
      <c r="G246" s="36"/>
      <c r="H246" s="50"/>
      <c r="I246" s="36"/>
      <c r="J246" s="36"/>
      <c r="K246" s="37"/>
      <c r="L246" s="36"/>
    </row>
    <row r="247" spans="3:12" x14ac:dyDescent="0.25">
      <c r="C247" s="36"/>
      <c r="D247" s="44"/>
      <c r="E247" s="44"/>
      <c r="F247" s="36"/>
      <c r="G247" s="36"/>
      <c r="H247" s="50"/>
      <c r="I247" s="36"/>
      <c r="J247" s="36"/>
      <c r="K247" s="37"/>
      <c r="L247" s="36"/>
    </row>
    <row r="248" spans="3:12" x14ac:dyDescent="0.25">
      <c r="C248" s="36"/>
      <c r="D248" s="44"/>
      <c r="E248" s="44"/>
      <c r="F248" s="36"/>
      <c r="G248" s="36"/>
      <c r="H248" s="50"/>
      <c r="I248" s="36"/>
      <c r="J248" s="36"/>
      <c r="K248" s="37"/>
      <c r="L248" s="36"/>
    </row>
    <row r="249" spans="3:12" x14ac:dyDescent="0.25">
      <c r="C249" s="36"/>
      <c r="D249" s="44"/>
      <c r="E249" s="44"/>
      <c r="F249" s="36"/>
      <c r="G249" s="36"/>
      <c r="H249" s="50"/>
      <c r="I249" s="36"/>
      <c r="J249" s="36"/>
      <c r="K249" s="37"/>
      <c r="L249" s="36"/>
    </row>
    <row r="250" spans="3:12" x14ac:dyDescent="0.25">
      <c r="C250" s="36"/>
      <c r="D250" s="44"/>
      <c r="E250" s="44"/>
      <c r="F250" s="36"/>
      <c r="G250" s="36"/>
      <c r="H250" s="50"/>
      <c r="I250" s="36"/>
      <c r="J250" s="36"/>
      <c r="K250" s="37"/>
      <c r="L250" s="36"/>
    </row>
    <row r="251" spans="3:12" x14ac:dyDescent="0.25">
      <c r="C251" s="36"/>
      <c r="D251" s="44"/>
      <c r="E251" s="44"/>
      <c r="F251" s="36"/>
      <c r="G251" s="36"/>
      <c r="H251" s="50"/>
      <c r="I251" s="36"/>
      <c r="J251" s="36"/>
      <c r="K251" s="37"/>
      <c r="L251" s="36"/>
    </row>
    <row r="252" spans="3:12" x14ac:dyDescent="0.25">
      <c r="C252" s="36"/>
      <c r="D252" s="44"/>
      <c r="E252" s="44"/>
      <c r="F252" s="36"/>
      <c r="G252" s="36"/>
      <c r="H252" s="50"/>
      <c r="I252" s="36"/>
      <c r="J252" s="36"/>
      <c r="K252" s="37"/>
      <c r="L252" s="36"/>
    </row>
    <row r="253" spans="3:12" x14ac:dyDescent="0.25">
      <c r="C253" s="36"/>
      <c r="D253" s="44"/>
      <c r="E253" s="44"/>
      <c r="F253" s="36"/>
      <c r="G253" s="36"/>
      <c r="H253" s="50"/>
      <c r="I253" s="36"/>
      <c r="J253" s="36"/>
      <c r="K253" s="37"/>
      <c r="L253" s="36"/>
    </row>
    <row r="254" spans="3:12" x14ac:dyDescent="0.25">
      <c r="C254" s="36"/>
      <c r="D254" s="44"/>
      <c r="E254" s="44"/>
      <c r="F254" s="36"/>
      <c r="G254" s="36"/>
      <c r="H254" s="50"/>
      <c r="I254" s="36"/>
      <c r="J254" s="36"/>
      <c r="K254" s="37"/>
      <c r="L254" s="36"/>
    </row>
    <row r="255" spans="3:12" x14ac:dyDescent="0.25">
      <c r="C255" s="36"/>
      <c r="D255" s="44"/>
      <c r="E255" s="44"/>
      <c r="F255" s="36"/>
      <c r="G255" s="36"/>
      <c r="H255" s="50"/>
      <c r="I255" s="36"/>
      <c r="J255" s="36"/>
      <c r="K255" s="37"/>
      <c r="L255" s="36"/>
    </row>
    <row r="256" spans="3:12" x14ac:dyDescent="0.25">
      <c r="C256" s="36"/>
      <c r="D256" s="44"/>
      <c r="E256" s="44"/>
      <c r="F256" s="36"/>
      <c r="G256" s="36"/>
      <c r="H256" s="50"/>
      <c r="I256" s="36"/>
      <c r="J256" s="36"/>
      <c r="K256" s="37"/>
      <c r="L256" s="36"/>
    </row>
    <row r="257" spans="3:12" x14ac:dyDescent="0.25">
      <c r="C257" s="36"/>
      <c r="D257" s="44"/>
      <c r="E257" s="44"/>
      <c r="F257" s="36"/>
      <c r="G257" s="36"/>
      <c r="H257" s="50"/>
      <c r="I257" s="36"/>
      <c r="J257" s="36"/>
      <c r="K257" s="37"/>
      <c r="L257" s="36"/>
    </row>
    <row r="258" spans="3:12" x14ac:dyDescent="0.25">
      <c r="C258" s="36"/>
      <c r="D258" s="44"/>
      <c r="E258" s="44"/>
      <c r="F258" s="36"/>
      <c r="G258" s="36"/>
      <c r="H258" s="50"/>
      <c r="I258" s="36"/>
      <c r="J258" s="36"/>
      <c r="K258" s="37"/>
      <c r="L258" s="36"/>
    </row>
    <row r="259" spans="3:12" x14ac:dyDescent="0.25">
      <c r="C259" s="36"/>
      <c r="D259" s="44"/>
      <c r="E259" s="44"/>
      <c r="F259" s="36"/>
      <c r="G259" s="36"/>
      <c r="H259" s="50"/>
      <c r="I259" s="36"/>
      <c r="J259" s="36"/>
      <c r="K259" s="37"/>
      <c r="L259" s="36"/>
    </row>
    <row r="260" spans="3:12" x14ac:dyDescent="0.25">
      <c r="C260" s="36"/>
      <c r="D260" s="44"/>
      <c r="E260" s="44"/>
      <c r="F260" s="36"/>
      <c r="G260" s="36"/>
      <c r="H260" s="50"/>
      <c r="I260" s="36"/>
      <c r="J260" s="36"/>
      <c r="K260" s="37"/>
      <c r="L260" s="36"/>
    </row>
    <row r="261" spans="3:12" x14ac:dyDescent="0.25">
      <c r="C261" s="36"/>
      <c r="D261" s="44"/>
      <c r="E261" s="44"/>
      <c r="F261" s="36"/>
      <c r="G261" s="36"/>
      <c r="H261" s="50"/>
      <c r="I261" s="36"/>
      <c r="J261" s="36"/>
      <c r="K261" s="37"/>
      <c r="L261" s="36"/>
    </row>
    <row r="262" spans="3:12" x14ac:dyDescent="0.25">
      <c r="C262" s="36"/>
      <c r="D262" s="44"/>
      <c r="E262" s="44"/>
      <c r="F262" s="36"/>
      <c r="G262" s="36"/>
      <c r="H262" s="50"/>
      <c r="I262" s="36"/>
      <c r="J262" s="36"/>
      <c r="K262" s="37"/>
      <c r="L262" s="36"/>
    </row>
    <row r="263" spans="3:12" x14ac:dyDescent="0.25">
      <c r="C263" s="36"/>
      <c r="D263" s="44"/>
      <c r="E263" s="44"/>
      <c r="F263" s="36"/>
      <c r="G263" s="36"/>
      <c r="H263" s="50"/>
      <c r="I263" s="36"/>
      <c r="J263" s="36"/>
      <c r="K263" s="37"/>
      <c r="L263" s="36"/>
    </row>
    <row r="264" spans="3:12" x14ac:dyDescent="0.25">
      <c r="C264" s="36"/>
      <c r="D264" s="44"/>
      <c r="E264" s="44"/>
      <c r="F264" s="36"/>
      <c r="G264" s="36"/>
      <c r="H264" s="50"/>
      <c r="I264" s="36"/>
      <c r="J264" s="36"/>
      <c r="K264" s="37"/>
      <c r="L264" s="36"/>
    </row>
    <row r="265" spans="3:12" x14ac:dyDescent="0.25">
      <c r="C265" s="36"/>
      <c r="D265" s="44"/>
      <c r="E265" s="44"/>
      <c r="F265" s="36"/>
      <c r="G265" s="36"/>
      <c r="H265" s="50"/>
      <c r="I265" s="36"/>
      <c r="J265" s="36"/>
      <c r="K265" s="37"/>
      <c r="L265" s="36"/>
    </row>
    <row r="266" spans="3:12" x14ac:dyDescent="0.25">
      <c r="C266" s="36"/>
      <c r="D266" s="44"/>
      <c r="E266" s="44"/>
      <c r="F266" s="36"/>
      <c r="G266" s="36"/>
      <c r="H266" s="50"/>
      <c r="I266" s="36"/>
      <c r="J266" s="36"/>
      <c r="K266" s="37"/>
      <c r="L266" s="36"/>
    </row>
    <row r="267" spans="3:12" x14ac:dyDescent="0.25">
      <c r="C267" s="36"/>
      <c r="D267" s="44"/>
      <c r="E267" s="44"/>
      <c r="F267" s="36"/>
      <c r="G267" s="36"/>
      <c r="H267" s="50"/>
      <c r="I267" s="36"/>
      <c r="J267" s="36"/>
      <c r="K267" s="37"/>
      <c r="L267" s="36"/>
    </row>
    <row r="268" spans="3:12" x14ac:dyDescent="0.25">
      <c r="C268" s="36"/>
      <c r="D268" s="44"/>
      <c r="E268" s="44"/>
      <c r="F268" s="36"/>
      <c r="G268" s="36"/>
      <c r="H268" s="50"/>
      <c r="I268" s="36"/>
      <c r="J268" s="36"/>
      <c r="K268" s="37"/>
      <c r="L268" s="36"/>
    </row>
    <row r="269" spans="3:12" x14ac:dyDescent="0.25">
      <c r="C269" s="36"/>
      <c r="D269" s="44"/>
      <c r="E269" s="44"/>
      <c r="F269" s="36"/>
      <c r="G269" s="36"/>
      <c r="H269" s="50"/>
      <c r="I269" s="36"/>
      <c r="J269" s="36"/>
      <c r="K269" s="37"/>
      <c r="L269" s="36"/>
    </row>
    <row r="270" spans="3:12" x14ac:dyDescent="0.25">
      <c r="C270" s="36"/>
      <c r="D270" s="44"/>
      <c r="E270" s="44"/>
      <c r="F270" s="36"/>
      <c r="G270" s="36"/>
      <c r="H270" s="50"/>
      <c r="I270" s="36"/>
      <c r="J270" s="36"/>
      <c r="K270" s="37"/>
      <c r="L270" s="36"/>
    </row>
    <row r="271" spans="3:12" x14ac:dyDescent="0.25">
      <c r="C271" s="36"/>
      <c r="D271" s="44"/>
      <c r="E271" s="44"/>
      <c r="F271" s="36"/>
      <c r="G271" s="36"/>
      <c r="H271" s="50"/>
      <c r="I271" s="36"/>
      <c r="J271" s="36"/>
      <c r="K271" s="37"/>
      <c r="L271" s="36"/>
    </row>
    <row r="272" spans="3:12" x14ac:dyDescent="0.25">
      <c r="C272" s="36"/>
      <c r="D272" s="44"/>
      <c r="E272" s="44"/>
      <c r="F272" s="36"/>
      <c r="G272" s="36"/>
      <c r="H272" s="50"/>
      <c r="I272" s="36"/>
      <c r="J272" s="36"/>
      <c r="K272" s="37"/>
      <c r="L272" s="36"/>
    </row>
    <row r="273" spans="3:12" x14ac:dyDescent="0.25">
      <c r="C273" s="36"/>
      <c r="D273" s="44"/>
      <c r="E273" s="44"/>
      <c r="F273" s="36"/>
      <c r="G273" s="36"/>
      <c r="H273" s="50"/>
      <c r="I273" s="36"/>
      <c r="J273" s="36"/>
      <c r="K273" s="37"/>
      <c r="L273" s="36"/>
    </row>
    <row r="274" spans="3:12" x14ac:dyDescent="0.25">
      <c r="C274" s="36"/>
      <c r="D274" s="44"/>
      <c r="E274" s="44"/>
      <c r="F274" s="36"/>
      <c r="G274" s="36"/>
      <c r="H274" s="50"/>
      <c r="I274" s="36"/>
      <c r="J274" s="36"/>
      <c r="K274" s="37"/>
      <c r="L274" s="36"/>
    </row>
    <row r="275" spans="3:12" x14ac:dyDescent="0.25">
      <c r="C275" s="36"/>
      <c r="D275" s="44"/>
      <c r="E275" s="44"/>
      <c r="F275" s="36"/>
      <c r="G275" s="36"/>
      <c r="H275" s="50"/>
      <c r="I275" s="36"/>
      <c r="J275" s="36"/>
      <c r="K275" s="37"/>
      <c r="L275" s="36"/>
    </row>
    <row r="276" spans="3:12" x14ac:dyDescent="0.25">
      <c r="C276" s="36"/>
      <c r="D276" s="44"/>
      <c r="E276" s="44"/>
      <c r="F276" s="36"/>
      <c r="G276" s="36"/>
      <c r="H276" s="50"/>
      <c r="I276" s="36"/>
      <c r="J276" s="36"/>
      <c r="K276" s="37"/>
      <c r="L276" s="36"/>
    </row>
    <row r="277" spans="3:12" x14ac:dyDescent="0.25">
      <c r="C277" s="36"/>
      <c r="D277" s="44"/>
      <c r="E277" s="44"/>
      <c r="F277" s="36"/>
      <c r="G277" s="36"/>
      <c r="H277" s="50"/>
      <c r="I277" s="36"/>
      <c r="J277" s="36"/>
      <c r="K277" s="37"/>
      <c r="L277" s="36"/>
    </row>
    <row r="278" spans="3:12" x14ac:dyDescent="0.25">
      <c r="C278" s="36"/>
      <c r="D278" s="44"/>
      <c r="E278" s="44"/>
      <c r="F278" s="36"/>
      <c r="G278" s="36"/>
      <c r="H278" s="50"/>
      <c r="I278" s="36"/>
      <c r="J278" s="36"/>
      <c r="K278" s="37"/>
      <c r="L278" s="36"/>
    </row>
    <row r="279" spans="3:12" x14ac:dyDescent="0.25">
      <c r="C279" s="36"/>
      <c r="D279" s="44"/>
      <c r="E279" s="44"/>
      <c r="F279" s="36"/>
      <c r="G279" s="36"/>
      <c r="H279" s="50"/>
      <c r="I279" s="36"/>
      <c r="J279" s="36"/>
      <c r="K279" s="37"/>
      <c r="L279" s="36"/>
    </row>
    <row r="280" spans="3:12" x14ac:dyDescent="0.25">
      <c r="C280" s="36"/>
      <c r="D280" s="44"/>
      <c r="E280" s="44"/>
      <c r="F280" s="36"/>
      <c r="G280" s="36"/>
      <c r="H280" s="50"/>
      <c r="I280" s="36"/>
      <c r="J280" s="36"/>
      <c r="K280" s="37"/>
      <c r="L280" s="36"/>
    </row>
    <row r="281" spans="3:12" x14ac:dyDescent="0.25">
      <c r="C281" s="36"/>
      <c r="D281" s="44"/>
      <c r="E281" s="44"/>
      <c r="F281" s="36"/>
      <c r="G281" s="36"/>
      <c r="H281" s="50"/>
      <c r="I281" s="36"/>
      <c r="J281" s="36"/>
      <c r="K281" s="37"/>
      <c r="L281" s="36"/>
    </row>
    <row r="282" spans="3:12" x14ac:dyDescent="0.25">
      <c r="C282" s="36"/>
      <c r="D282" s="44"/>
      <c r="E282" s="44"/>
      <c r="F282" s="36"/>
      <c r="G282" s="36"/>
      <c r="H282" s="50"/>
      <c r="I282" s="36"/>
      <c r="J282" s="36"/>
      <c r="K282" s="37"/>
      <c r="L282" s="36"/>
    </row>
    <row r="283" spans="3:12" x14ac:dyDescent="0.25">
      <c r="C283" s="36"/>
      <c r="D283" s="44"/>
      <c r="E283" s="44"/>
      <c r="F283" s="36"/>
      <c r="G283" s="36"/>
      <c r="H283" s="50"/>
      <c r="I283" s="36"/>
      <c r="J283" s="36"/>
      <c r="K283" s="37"/>
      <c r="L283" s="36"/>
    </row>
    <row r="284" spans="3:12" x14ac:dyDescent="0.25">
      <c r="C284" s="36"/>
      <c r="D284" s="44"/>
      <c r="E284" s="44"/>
      <c r="F284" s="36"/>
      <c r="G284" s="36"/>
      <c r="H284" s="50"/>
      <c r="I284" s="36"/>
      <c r="J284" s="36"/>
      <c r="K284" s="37"/>
      <c r="L284" s="36"/>
    </row>
    <row r="285" spans="3:12" x14ac:dyDescent="0.25">
      <c r="C285" s="36"/>
      <c r="D285" s="44"/>
      <c r="E285" s="44"/>
      <c r="F285" s="36"/>
      <c r="G285" s="36"/>
      <c r="H285" s="50"/>
      <c r="I285" s="36"/>
      <c r="J285" s="36"/>
      <c r="K285" s="37"/>
      <c r="L285" s="36"/>
    </row>
    <row r="286" spans="3:12" x14ac:dyDescent="0.25">
      <c r="C286" s="36"/>
      <c r="D286" s="44"/>
      <c r="E286" s="44"/>
      <c r="F286" s="36"/>
      <c r="G286" s="36"/>
      <c r="H286" s="50"/>
      <c r="I286" s="36"/>
      <c r="J286" s="36"/>
      <c r="K286" s="37"/>
      <c r="L286" s="36"/>
    </row>
    <row r="287" spans="3:12" x14ac:dyDescent="0.25">
      <c r="C287" s="36"/>
      <c r="D287" s="44"/>
      <c r="E287" s="44"/>
      <c r="F287" s="36"/>
      <c r="G287" s="36"/>
      <c r="H287" s="50"/>
      <c r="I287" s="36"/>
      <c r="J287" s="36"/>
      <c r="K287" s="37"/>
      <c r="L287" s="36"/>
    </row>
    <row r="288" spans="3:12" x14ac:dyDescent="0.25">
      <c r="C288" s="36"/>
      <c r="D288" s="44"/>
      <c r="E288" s="44"/>
      <c r="F288" s="36"/>
      <c r="G288" s="36"/>
      <c r="H288" s="50"/>
      <c r="I288" s="36"/>
      <c r="J288" s="36"/>
      <c r="K288" s="37"/>
      <c r="L288" s="36"/>
    </row>
    <row r="289" spans="3:12" x14ac:dyDescent="0.25">
      <c r="C289" s="36"/>
      <c r="D289" s="44"/>
      <c r="E289" s="44"/>
      <c r="F289" s="36"/>
      <c r="G289" s="36"/>
      <c r="H289" s="50"/>
      <c r="I289" s="36"/>
      <c r="J289" s="36"/>
      <c r="K289" s="37"/>
      <c r="L289" s="36"/>
    </row>
    <row r="290" spans="3:12" x14ac:dyDescent="0.25">
      <c r="C290" s="36"/>
      <c r="D290" s="44"/>
      <c r="E290" s="44"/>
      <c r="F290" s="36"/>
      <c r="G290" s="36"/>
      <c r="H290" s="50"/>
      <c r="I290" s="36"/>
      <c r="J290" s="36"/>
      <c r="K290" s="37"/>
      <c r="L290" s="36"/>
    </row>
    <row r="291" spans="3:12" x14ac:dyDescent="0.25">
      <c r="C291" s="36"/>
      <c r="D291" s="44"/>
      <c r="E291" s="44"/>
      <c r="F291" s="36"/>
      <c r="G291" s="36"/>
      <c r="H291" s="50"/>
      <c r="I291" s="36"/>
      <c r="J291" s="36"/>
      <c r="K291" s="37"/>
      <c r="L291" s="36"/>
    </row>
    <row r="292" spans="3:12" x14ac:dyDescent="0.25">
      <c r="C292" s="36"/>
      <c r="D292" s="44"/>
      <c r="E292" s="44"/>
      <c r="F292" s="36"/>
      <c r="G292" s="36"/>
      <c r="H292" s="50"/>
      <c r="I292" s="36"/>
      <c r="J292" s="36"/>
      <c r="K292" s="37"/>
      <c r="L292" s="36"/>
    </row>
    <row r="293" spans="3:12" x14ac:dyDescent="0.25">
      <c r="C293" s="36"/>
      <c r="D293" s="44"/>
      <c r="E293" s="44"/>
      <c r="F293" s="36"/>
      <c r="G293" s="36"/>
      <c r="H293" s="50"/>
      <c r="I293" s="36"/>
      <c r="J293" s="36"/>
      <c r="K293" s="37"/>
      <c r="L293" s="36"/>
    </row>
    <row r="294" spans="3:12" x14ac:dyDescent="0.25">
      <c r="C294" s="36"/>
      <c r="D294" s="44"/>
      <c r="E294" s="44"/>
      <c r="F294" s="36"/>
      <c r="G294" s="36"/>
      <c r="H294" s="50"/>
      <c r="I294" s="36"/>
      <c r="J294" s="36"/>
      <c r="K294" s="37"/>
      <c r="L294" s="36"/>
    </row>
  </sheetData>
  <mergeCells count="39">
    <mergeCell ref="J7:J8"/>
    <mergeCell ref="K7:K8"/>
    <mergeCell ref="C1:C4"/>
    <mergeCell ref="D1:J4"/>
    <mergeCell ref="D5:E5"/>
    <mergeCell ref="G5:J5"/>
    <mergeCell ref="K5:L5"/>
    <mergeCell ref="G35:I35"/>
    <mergeCell ref="G6:I6"/>
    <mergeCell ref="A9:A15"/>
    <mergeCell ref="L9:L15"/>
    <mergeCell ref="F22:I22"/>
    <mergeCell ref="C27:I27"/>
    <mergeCell ref="L7:L8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G29:I29"/>
    <mergeCell ref="G28:I28"/>
    <mergeCell ref="D45:F45"/>
    <mergeCell ref="J45:K45"/>
    <mergeCell ref="B9:B15"/>
    <mergeCell ref="C36:D36"/>
    <mergeCell ref="G36:I36"/>
    <mergeCell ref="D43:F43"/>
    <mergeCell ref="J43:K43"/>
    <mergeCell ref="D44:F44"/>
    <mergeCell ref="J44:K44"/>
    <mergeCell ref="G30:I30"/>
    <mergeCell ref="G31:I31"/>
    <mergeCell ref="G32:I32"/>
    <mergeCell ref="G33:I33"/>
    <mergeCell ref="G34:I3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A23DFF-9E10-4569-97D3-98E5BE9728DB}">
  <sheetPr codeName="Hoja7"/>
  <dimension ref="A1:L293"/>
  <sheetViews>
    <sheetView showGridLines="0" zoomScale="70" zoomScaleNormal="70" workbookViewId="0">
      <selection activeCell="A9" sqref="A9:L15"/>
    </sheetView>
  </sheetViews>
  <sheetFormatPr baseColWidth="10" defaultColWidth="11.42578125" defaultRowHeight="15" x14ac:dyDescent="0.25"/>
  <cols>
    <col min="1" max="1" width="14.140625" customWidth="1"/>
    <col min="2" max="2" width="22.42578125" customWidth="1"/>
    <col min="3" max="3" width="32" customWidth="1"/>
    <col min="4" max="4" width="40" customWidth="1"/>
    <col min="5" max="5" width="21" customWidth="1"/>
    <col min="6" max="6" width="26.7109375" customWidth="1"/>
    <col min="7" max="7" width="19.7109375" customWidth="1"/>
    <col min="8" max="8" width="16.7109375" style="51" customWidth="1"/>
    <col min="9" max="9" width="17" customWidth="1"/>
    <col min="10" max="10" width="22" customWidth="1"/>
    <col min="11" max="12" width="31.140625" customWidth="1"/>
    <col min="16" max="16" width="19.140625" bestFit="1" customWidth="1"/>
  </cols>
  <sheetData>
    <row r="1" spans="1:12" ht="15" customHeight="1" x14ac:dyDescent="0.25">
      <c r="C1" s="649"/>
      <c r="D1" s="650" t="s">
        <v>0</v>
      </c>
      <c r="E1" s="659"/>
      <c r="F1" s="622"/>
      <c r="G1" s="622"/>
      <c r="H1" s="622"/>
      <c r="I1" s="622"/>
      <c r="J1" s="643"/>
      <c r="K1" s="1"/>
      <c r="L1" s="2"/>
    </row>
    <row r="2" spans="1:12" x14ac:dyDescent="0.25">
      <c r="C2" s="657"/>
      <c r="D2" s="660"/>
      <c r="E2" s="639"/>
      <c r="F2" s="624"/>
      <c r="G2" s="624"/>
      <c r="H2" s="624"/>
      <c r="I2" s="624"/>
      <c r="J2" s="661"/>
      <c r="K2" s="3"/>
      <c r="L2" s="4"/>
    </row>
    <row r="3" spans="1:12" x14ac:dyDescent="0.25">
      <c r="C3" s="657"/>
      <c r="D3" s="660"/>
      <c r="E3" s="639"/>
      <c r="F3" s="624"/>
      <c r="G3" s="624"/>
      <c r="H3" s="624"/>
      <c r="I3" s="624"/>
      <c r="J3" s="661"/>
      <c r="K3" s="3"/>
      <c r="L3" s="5"/>
    </row>
    <row r="4" spans="1:12" x14ac:dyDescent="0.25">
      <c r="C4" s="658"/>
      <c r="D4" s="662"/>
      <c r="E4" s="663"/>
      <c r="F4" s="663"/>
      <c r="G4" s="663"/>
      <c r="H4" s="663"/>
      <c r="I4" s="663"/>
      <c r="J4" s="664"/>
      <c r="K4" s="6"/>
      <c r="L4" s="7"/>
    </row>
    <row r="5" spans="1:12" x14ac:dyDescent="0.25">
      <c r="C5" s="63" t="s">
        <v>1</v>
      </c>
      <c r="D5" s="646" t="s">
        <v>2</v>
      </c>
      <c r="E5" s="655"/>
      <c r="F5" s="64" t="s">
        <v>3</v>
      </c>
      <c r="G5" s="646">
        <v>2023</v>
      </c>
      <c r="H5" s="668"/>
      <c r="I5" s="668"/>
      <c r="J5" s="655"/>
      <c r="K5" s="648">
        <v>45202</v>
      </c>
      <c r="L5" s="652"/>
    </row>
    <row r="6" spans="1:12" x14ac:dyDescent="0.25">
      <c r="C6" s="63" t="s">
        <v>64</v>
      </c>
      <c r="D6" s="76"/>
      <c r="E6" s="77"/>
      <c r="F6" s="64"/>
      <c r="G6" s="646"/>
      <c r="H6" s="668"/>
      <c r="I6" s="668"/>
      <c r="J6" s="65"/>
      <c r="K6" s="66"/>
      <c r="L6" s="65"/>
    </row>
    <row r="7" spans="1:12" ht="23.25" customHeight="1" x14ac:dyDescent="0.25">
      <c r="A7" s="671"/>
      <c r="B7" s="673"/>
      <c r="C7" s="673" t="s">
        <v>65</v>
      </c>
      <c r="D7" s="647" t="s">
        <v>8</v>
      </c>
      <c r="E7" s="633" t="s">
        <v>9</v>
      </c>
      <c r="F7" s="633" t="s">
        <v>10</v>
      </c>
      <c r="G7" s="673" t="s">
        <v>66</v>
      </c>
      <c r="H7" s="676" t="s">
        <v>67</v>
      </c>
      <c r="I7" s="676" t="s">
        <v>67</v>
      </c>
      <c r="J7" s="633" t="s">
        <v>12</v>
      </c>
      <c r="K7" s="634" t="s">
        <v>13</v>
      </c>
      <c r="L7" s="633" t="s">
        <v>14</v>
      </c>
    </row>
    <row r="8" spans="1:12" ht="22.5" customHeight="1" x14ac:dyDescent="0.25">
      <c r="A8" s="672"/>
      <c r="B8" s="674"/>
      <c r="C8" s="674"/>
      <c r="D8" s="652"/>
      <c r="E8" s="656"/>
      <c r="F8" s="652"/>
      <c r="G8" s="675"/>
      <c r="H8" s="677"/>
      <c r="I8" s="677"/>
      <c r="J8" s="652"/>
      <c r="K8" s="652"/>
      <c r="L8" s="652"/>
    </row>
    <row r="9" spans="1:12" ht="27.75" customHeight="1" x14ac:dyDescent="0.25">
      <c r="A9" s="665">
        <v>892099305</v>
      </c>
      <c r="B9" s="665" t="s">
        <v>79</v>
      </c>
      <c r="C9" s="57" t="s">
        <v>80</v>
      </c>
      <c r="D9" s="57" t="s">
        <v>81</v>
      </c>
      <c r="E9" s="57" t="s">
        <v>20</v>
      </c>
      <c r="F9" s="54">
        <v>3978240</v>
      </c>
      <c r="G9" s="183" t="s">
        <v>62</v>
      </c>
      <c r="H9" s="55"/>
      <c r="I9" s="187">
        <v>31826</v>
      </c>
      <c r="J9" s="189">
        <v>307247623</v>
      </c>
      <c r="K9" s="188">
        <f>31826-672</f>
        <v>31154</v>
      </c>
      <c r="L9" s="669">
        <f>SUM(K9:K14)</f>
        <v>104000</v>
      </c>
    </row>
    <row r="10" spans="1:12" ht="24" customHeight="1" x14ac:dyDescent="0.25">
      <c r="A10" s="666"/>
      <c r="B10" s="666"/>
      <c r="C10" s="57" t="s">
        <v>82</v>
      </c>
      <c r="D10" s="57" t="s">
        <v>83</v>
      </c>
      <c r="E10" s="57" t="s">
        <v>20</v>
      </c>
      <c r="F10" s="54">
        <v>2387010</v>
      </c>
      <c r="G10" s="183" t="s">
        <v>62</v>
      </c>
      <c r="H10" s="55"/>
      <c r="I10" s="187">
        <v>19096</v>
      </c>
      <c r="J10" s="122">
        <v>317925423</v>
      </c>
      <c r="K10" s="188">
        <v>19096</v>
      </c>
      <c r="L10" s="670"/>
    </row>
    <row r="11" spans="1:12" x14ac:dyDescent="0.25">
      <c r="A11" s="666"/>
      <c r="B11" s="666"/>
      <c r="C11" s="57" t="s">
        <v>82</v>
      </c>
      <c r="D11" s="57" t="s">
        <v>83</v>
      </c>
      <c r="E11" s="57" t="s">
        <v>20</v>
      </c>
      <c r="F11" s="54">
        <v>2387010</v>
      </c>
      <c r="G11" s="177" t="s">
        <v>62</v>
      </c>
      <c r="H11" s="55"/>
      <c r="I11" s="187">
        <v>19096</v>
      </c>
      <c r="J11" s="122">
        <v>317908123</v>
      </c>
      <c r="K11" s="188">
        <v>19096</v>
      </c>
      <c r="L11" s="670"/>
    </row>
    <row r="12" spans="1:12" x14ac:dyDescent="0.25">
      <c r="A12" s="666"/>
      <c r="B12" s="666"/>
      <c r="C12" s="57" t="s">
        <v>77</v>
      </c>
      <c r="D12" s="57" t="s">
        <v>63</v>
      </c>
      <c r="E12" s="120" t="s">
        <v>20</v>
      </c>
      <c r="F12" s="54">
        <v>223046</v>
      </c>
      <c r="G12" s="88" t="s">
        <v>15</v>
      </c>
      <c r="H12" s="55"/>
      <c r="I12" s="187">
        <v>2230</v>
      </c>
      <c r="J12" s="122">
        <v>318504723</v>
      </c>
      <c r="K12" s="188">
        <v>2230</v>
      </c>
      <c r="L12" s="670"/>
    </row>
    <row r="13" spans="1:12" x14ac:dyDescent="0.25">
      <c r="A13" s="666"/>
      <c r="B13" s="666"/>
      <c r="C13" s="57" t="s">
        <v>84</v>
      </c>
      <c r="D13" s="57" t="s">
        <v>85</v>
      </c>
      <c r="E13" s="120" t="s">
        <v>20</v>
      </c>
      <c r="F13" s="54">
        <v>3242396</v>
      </c>
      <c r="G13" s="88" t="s">
        <v>15</v>
      </c>
      <c r="H13" s="55"/>
      <c r="I13" s="187">
        <v>32424</v>
      </c>
      <c r="J13" s="122">
        <v>321771623</v>
      </c>
      <c r="K13" s="188">
        <v>32424</v>
      </c>
      <c r="L13" s="670"/>
    </row>
    <row r="14" spans="1:12" x14ac:dyDescent="0.25">
      <c r="A14" s="667"/>
      <c r="B14" s="667"/>
      <c r="C14" s="57"/>
      <c r="D14" s="57"/>
      <c r="E14" s="116"/>
      <c r="F14" s="54"/>
      <c r="G14" s="178"/>
      <c r="H14" s="55"/>
      <c r="I14" s="54"/>
      <c r="J14" s="123"/>
      <c r="K14" s="186"/>
      <c r="L14" s="670"/>
    </row>
    <row r="15" spans="1:12" x14ac:dyDescent="0.25">
      <c r="A15" s="8"/>
      <c r="B15" s="8"/>
      <c r="C15" s="8"/>
      <c r="D15" s="9"/>
      <c r="E15" s="9"/>
      <c r="F15" s="159">
        <f>SUM(F9:F14)</f>
        <v>12217702</v>
      </c>
      <c r="G15" s="165">
        <f>SUM(G11:G14)</f>
        <v>0</v>
      </c>
      <c r="H15" s="166">
        <f>SUM(H9:H14)</f>
        <v>0</v>
      </c>
      <c r="I15" s="8"/>
      <c r="J15" s="8"/>
      <c r="K15" s="72">
        <f>SUM(K9:K14)</f>
        <v>104000</v>
      </c>
      <c r="L15" s="72">
        <f>SUM(L9:L14)</f>
        <v>104000</v>
      </c>
    </row>
    <row r="16" spans="1:12" x14ac:dyDescent="0.25">
      <c r="C16" s="10"/>
      <c r="D16" s="11"/>
      <c r="E16" s="11"/>
      <c r="F16" s="52"/>
      <c r="G16" s="12"/>
      <c r="H16" s="47"/>
      <c r="I16" s="12"/>
      <c r="J16" s="10"/>
      <c r="K16" s="13"/>
      <c r="L16" s="14"/>
    </row>
    <row r="17" spans="3:12" ht="15.75" thickBot="1" x14ac:dyDescent="0.3">
      <c r="C17" s="10"/>
      <c r="D17" s="11"/>
      <c r="E17" s="11"/>
      <c r="F17" s="15"/>
      <c r="G17" s="12"/>
      <c r="H17" s="47"/>
      <c r="I17" s="12"/>
      <c r="J17" s="10"/>
      <c r="K17" s="13"/>
      <c r="L17" s="16"/>
    </row>
    <row r="18" spans="3:12" ht="15.75" thickTop="1" x14ac:dyDescent="0.25">
      <c r="C18" s="10"/>
      <c r="D18" s="11"/>
      <c r="E18" s="11"/>
      <c r="F18" s="13"/>
      <c r="G18" s="12"/>
      <c r="H18" s="47"/>
      <c r="I18" s="12"/>
      <c r="J18" s="10"/>
      <c r="K18" s="13"/>
      <c r="L18" s="16"/>
    </row>
    <row r="19" spans="3:12" x14ac:dyDescent="0.25">
      <c r="C19" s="10"/>
      <c r="D19" s="11"/>
      <c r="E19" s="11"/>
      <c r="F19" s="17"/>
      <c r="G19" s="12"/>
      <c r="H19" s="47"/>
      <c r="I19" s="12"/>
      <c r="J19" s="10"/>
      <c r="K19" s="13"/>
      <c r="L19" s="14"/>
    </row>
    <row r="20" spans="3:12" x14ac:dyDescent="0.25">
      <c r="C20" s="8" t="s">
        <v>44</v>
      </c>
      <c r="D20" s="9" t="s">
        <v>45</v>
      </c>
      <c r="E20" s="58"/>
      <c r="F20" s="16"/>
      <c r="G20" s="12"/>
      <c r="H20" s="47"/>
      <c r="I20" s="84"/>
      <c r="J20" s="18"/>
      <c r="K20" s="19"/>
      <c r="L20" s="20"/>
    </row>
    <row r="21" spans="3:12" x14ac:dyDescent="0.25">
      <c r="C21" s="21" t="s">
        <v>46</v>
      </c>
      <c r="D21" s="22">
        <v>0</v>
      </c>
      <c r="E21" s="59"/>
      <c r="F21" s="640"/>
      <c r="G21" s="624"/>
      <c r="H21" s="624"/>
      <c r="I21" s="624"/>
      <c r="J21" s="23"/>
      <c r="K21" s="19"/>
      <c r="L21" s="20"/>
    </row>
    <row r="22" spans="3:12" x14ac:dyDescent="0.25">
      <c r="C22" s="21" t="s">
        <v>47</v>
      </c>
      <c r="D22" s="24">
        <f>+L15</f>
        <v>104000</v>
      </c>
      <c r="E22" s="60"/>
      <c r="F22" s="16"/>
      <c r="G22" s="10"/>
      <c r="H22" s="47"/>
      <c r="I22" s="16"/>
      <c r="J22" s="23"/>
      <c r="K22" s="13"/>
      <c r="L22" s="14"/>
    </row>
    <row r="23" spans="3:12" ht="30" x14ac:dyDescent="0.25">
      <c r="C23" s="8" t="s">
        <v>48</v>
      </c>
      <c r="D23" s="25">
        <f>+D21-D22</f>
        <v>-104000</v>
      </c>
      <c r="E23" s="61"/>
      <c r="F23" s="16"/>
      <c r="G23" s="13"/>
      <c r="H23" s="47"/>
      <c r="I23" s="26"/>
      <c r="J23" s="27"/>
      <c r="K23" s="13"/>
      <c r="L23" s="14"/>
    </row>
    <row r="24" spans="3:12" x14ac:dyDescent="0.25">
      <c r="C24" s="10"/>
      <c r="D24" s="28"/>
      <c r="E24" s="28"/>
      <c r="F24" s="29"/>
      <c r="G24" s="12"/>
      <c r="H24" s="47"/>
      <c r="I24" s="12"/>
      <c r="J24" s="10"/>
      <c r="K24" s="13"/>
      <c r="L24" s="14"/>
    </row>
    <row r="25" spans="3:12" x14ac:dyDescent="0.25">
      <c r="C25" s="10"/>
      <c r="D25" s="11"/>
      <c r="E25" s="11"/>
      <c r="F25" s="17"/>
      <c r="G25" s="12"/>
      <c r="H25" s="47"/>
      <c r="I25" s="12"/>
      <c r="J25" s="10"/>
      <c r="K25" s="13"/>
      <c r="L25" s="14"/>
    </row>
    <row r="26" spans="3:12" x14ac:dyDescent="0.25">
      <c r="C26" s="641" t="s">
        <v>49</v>
      </c>
      <c r="D26" s="642"/>
      <c r="E26" s="642"/>
      <c r="F26" s="642"/>
      <c r="G26" s="622"/>
      <c r="H26" s="622"/>
      <c r="I26" s="643"/>
      <c r="J26" s="16"/>
      <c r="K26" s="19"/>
      <c r="L26" s="16"/>
    </row>
    <row r="27" spans="3:12" ht="29.25" customHeight="1" x14ac:dyDescent="0.25">
      <c r="C27" s="30" t="s">
        <v>50</v>
      </c>
      <c r="D27" s="31" t="s">
        <v>51</v>
      </c>
      <c r="E27" s="62"/>
      <c r="F27" s="32" t="s">
        <v>45</v>
      </c>
      <c r="G27" s="644" t="s">
        <v>52</v>
      </c>
      <c r="H27" s="645"/>
      <c r="I27" s="645"/>
      <c r="J27" s="16"/>
      <c r="K27" s="19"/>
      <c r="L27" s="16"/>
    </row>
    <row r="28" spans="3:12" ht="26.25" customHeight="1" x14ac:dyDescent="0.25">
      <c r="C28" s="33">
        <v>325882323</v>
      </c>
      <c r="D28" s="57" t="s">
        <v>78</v>
      </c>
      <c r="E28" s="57" t="s">
        <v>20</v>
      </c>
      <c r="F28" s="104">
        <v>490</v>
      </c>
      <c r="G28" s="629"/>
      <c r="H28" s="629"/>
      <c r="I28" s="629"/>
      <c r="J28" s="16"/>
      <c r="K28" s="19"/>
      <c r="L28" s="16"/>
    </row>
    <row r="29" spans="3:12" ht="12" customHeight="1" x14ac:dyDescent="0.25">
      <c r="C29" s="33"/>
      <c r="D29" s="34"/>
      <c r="E29" s="34"/>
      <c r="F29" s="104"/>
      <c r="G29" s="629"/>
      <c r="H29" s="629"/>
      <c r="I29" s="629"/>
      <c r="J29" s="36"/>
      <c r="K29" s="37"/>
      <c r="L29" s="36"/>
    </row>
    <row r="30" spans="3:12" ht="12" customHeight="1" x14ac:dyDescent="0.25">
      <c r="C30" s="33"/>
      <c r="D30" s="34"/>
      <c r="E30" s="34"/>
      <c r="F30" s="104"/>
      <c r="G30" s="629"/>
      <c r="H30" s="629"/>
      <c r="I30" s="629"/>
      <c r="J30" s="36"/>
      <c r="K30" s="37"/>
      <c r="L30" s="36"/>
    </row>
    <row r="31" spans="3:12" ht="12" customHeight="1" x14ac:dyDescent="0.25">
      <c r="C31" s="33"/>
      <c r="D31" s="34"/>
      <c r="E31" s="34"/>
      <c r="F31" s="104"/>
      <c r="G31" s="629"/>
      <c r="H31" s="629"/>
      <c r="I31" s="629"/>
      <c r="J31" s="36"/>
      <c r="K31" s="37"/>
      <c r="L31" s="36"/>
    </row>
    <row r="32" spans="3:12" ht="12" customHeight="1" x14ac:dyDescent="0.25">
      <c r="C32" s="33"/>
      <c r="D32" s="34"/>
      <c r="E32" s="34"/>
      <c r="F32" s="104"/>
      <c r="G32" s="629"/>
      <c r="H32" s="629"/>
      <c r="I32" s="629"/>
      <c r="J32" s="36"/>
      <c r="K32" s="37"/>
      <c r="L32" s="36"/>
    </row>
    <row r="33" spans="3:12" ht="12" customHeight="1" x14ac:dyDescent="0.25">
      <c r="C33" s="33"/>
      <c r="D33" s="34"/>
      <c r="E33" s="34"/>
      <c r="F33" s="104"/>
      <c r="G33" s="629"/>
      <c r="H33" s="629"/>
      <c r="I33" s="629"/>
      <c r="J33" s="36"/>
      <c r="K33" s="37"/>
      <c r="L33" s="36"/>
    </row>
    <row r="34" spans="3:12" ht="12" customHeight="1" x14ac:dyDescent="0.25">
      <c r="C34" s="33"/>
      <c r="D34" s="34"/>
      <c r="E34" s="34"/>
      <c r="F34" s="104"/>
      <c r="G34" s="629"/>
      <c r="H34" s="629"/>
      <c r="I34" s="629"/>
      <c r="J34" s="36"/>
      <c r="K34" s="37"/>
      <c r="L34" s="36"/>
    </row>
    <row r="35" spans="3:12" ht="12" customHeight="1" x14ac:dyDescent="0.25">
      <c r="C35" s="630" t="s">
        <v>54</v>
      </c>
      <c r="D35" s="631"/>
      <c r="E35" s="53"/>
      <c r="F35" s="75">
        <f>+SUM(F28:F34)</f>
        <v>490</v>
      </c>
      <c r="G35" s="632"/>
      <c r="H35" s="631"/>
      <c r="I35" s="631"/>
      <c r="J35" s="16"/>
      <c r="K35" s="19"/>
      <c r="L35" s="16"/>
    </row>
    <row r="36" spans="3:12" x14ac:dyDescent="0.25">
      <c r="C36" s="38"/>
      <c r="D36" s="39"/>
      <c r="E36" s="39"/>
      <c r="F36" s="40">
        <f>+D23-F35</f>
        <v>-104490</v>
      </c>
      <c r="G36" s="41"/>
      <c r="H36" s="48"/>
      <c r="I36" s="41"/>
      <c r="J36" s="16"/>
      <c r="K36" s="19"/>
      <c r="L36" s="16"/>
    </row>
    <row r="37" spans="3:12" x14ac:dyDescent="0.25">
      <c r="C37" s="38"/>
      <c r="D37" s="39"/>
      <c r="E37" s="39"/>
      <c r="F37" s="40"/>
      <c r="G37" s="41"/>
      <c r="H37" s="48"/>
      <c r="I37" s="41"/>
      <c r="J37" s="16"/>
      <c r="K37" s="19"/>
      <c r="L37" s="16"/>
    </row>
    <row r="38" spans="3:12" x14ac:dyDescent="0.25">
      <c r="C38" s="38"/>
      <c r="D38" s="39"/>
      <c r="E38" s="39"/>
      <c r="F38" s="40"/>
      <c r="G38" s="41"/>
      <c r="H38" s="48"/>
      <c r="I38" s="41"/>
      <c r="J38" s="16"/>
      <c r="K38" s="19"/>
      <c r="L38" s="16"/>
    </row>
    <row r="39" spans="3:12" x14ac:dyDescent="0.25">
      <c r="C39" s="38"/>
      <c r="D39" s="39"/>
      <c r="E39" s="39"/>
      <c r="F39" s="40"/>
      <c r="G39" s="41"/>
      <c r="H39" s="48"/>
      <c r="I39" s="41"/>
      <c r="J39" s="16"/>
      <c r="K39" s="19"/>
      <c r="L39" s="16"/>
    </row>
    <row r="40" spans="3:12" x14ac:dyDescent="0.25">
      <c r="C40" s="38"/>
      <c r="D40" s="39"/>
      <c r="E40" s="39"/>
      <c r="F40" s="40"/>
      <c r="G40" s="41"/>
      <c r="H40" s="48"/>
      <c r="I40" s="41"/>
      <c r="J40" s="16"/>
      <c r="K40" s="19"/>
      <c r="L40" s="16"/>
    </row>
    <row r="41" spans="3:12" x14ac:dyDescent="0.25">
      <c r="C41" s="16"/>
      <c r="D41" s="28"/>
      <c r="E41" s="28"/>
      <c r="F41" s="23"/>
      <c r="G41" s="16"/>
      <c r="H41" s="49"/>
      <c r="I41" s="16"/>
      <c r="J41" s="16"/>
      <c r="K41" s="19"/>
      <c r="L41" s="16"/>
    </row>
    <row r="42" spans="3:12" x14ac:dyDescent="0.25">
      <c r="C42" s="16"/>
      <c r="D42" s="628" t="s">
        <v>55</v>
      </c>
      <c r="E42" s="628"/>
      <c r="F42" s="622"/>
      <c r="G42" s="16"/>
      <c r="H42" s="49"/>
      <c r="I42" s="16"/>
      <c r="J42" s="622"/>
      <c r="K42" s="622"/>
      <c r="L42" s="42"/>
    </row>
    <row r="43" spans="3:12" x14ac:dyDescent="0.25">
      <c r="C43" s="16"/>
      <c r="D43" s="623"/>
      <c r="E43" s="623"/>
      <c r="F43" s="624"/>
      <c r="G43" s="16"/>
      <c r="H43" s="49"/>
      <c r="I43" s="16"/>
      <c r="J43" s="624"/>
      <c r="K43" s="624"/>
      <c r="L43" s="42"/>
    </row>
    <row r="44" spans="3:12" x14ac:dyDescent="0.25">
      <c r="C44" s="16"/>
      <c r="D44" s="626" t="s">
        <v>56</v>
      </c>
      <c r="E44" s="626"/>
      <c r="F44" s="624"/>
      <c r="G44" s="16"/>
      <c r="H44" s="49"/>
      <c r="I44" s="16"/>
      <c r="J44" s="624"/>
      <c r="K44" s="624"/>
      <c r="L44" s="43"/>
    </row>
    <row r="45" spans="3:12" x14ac:dyDescent="0.25">
      <c r="C45" s="16"/>
      <c r="D45" s="28"/>
      <c r="E45" s="28"/>
      <c r="F45" s="16"/>
      <c r="G45" s="16"/>
      <c r="H45" s="49"/>
      <c r="I45" s="16"/>
      <c r="J45" s="16"/>
      <c r="K45" s="19"/>
      <c r="L45" s="16"/>
    </row>
    <row r="46" spans="3:12" x14ac:dyDescent="0.25">
      <c r="C46" s="16"/>
      <c r="D46" s="28"/>
      <c r="E46" s="28"/>
      <c r="F46" s="16"/>
      <c r="G46" s="16"/>
      <c r="H46" s="49"/>
      <c r="I46" s="16"/>
      <c r="J46" s="16"/>
      <c r="K46" s="19"/>
      <c r="L46" s="16"/>
    </row>
    <row r="47" spans="3:12" x14ac:dyDescent="0.25">
      <c r="C47" s="16"/>
      <c r="D47" s="28"/>
      <c r="E47" s="28"/>
      <c r="F47" s="16"/>
      <c r="G47" s="16"/>
      <c r="H47" s="49"/>
      <c r="I47" s="16"/>
      <c r="J47" s="16"/>
      <c r="K47" s="19"/>
      <c r="L47" s="16"/>
    </row>
    <row r="48" spans="3:12" x14ac:dyDescent="0.25">
      <c r="C48" s="16"/>
      <c r="D48" s="28"/>
      <c r="E48" s="28"/>
      <c r="F48" s="16"/>
      <c r="G48" s="16"/>
      <c r="H48" s="49"/>
      <c r="I48" s="16"/>
      <c r="J48" s="16"/>
      <c r="K48" s="19"/>
      <c r="L48" s="16"/>
    </row>
    <row r="49" spans="3:12" x14ac:dyDescent="0.25">
      <c r="C49" s="16"/>
      <c r="D49" s="28"/>
      <c r="E49" s="28"/>
      <c r="F49" s="16"/>
      <c r="G49" s="16"/>
      <c r="H49" s="49"/>
      <c r="I49" s="16"/>
      <c r="J49" s="16"/>
      <c r="K49" s="19"/>
      <c r="L49" s="16"/>
    </row>
    <row r="50" spans="3:12" x14ac:dyDescent="0.25">
      <c r="C50" s="16"/>
      <c r="D50" s="28"/>
      <c r="E50" s="28"/>
      <c r="F50" s="16"/>
      <c r="G50" s="16"/>
      <c r="H50" s="49"/>
      <c r="I50" s="16"/>
      <c r="J50" s="16"/>
      <c r="K50" s="19"/>
      <c r="L50" s="16"/>
    </row>
    <row r="51" spans="3:12" x14ac:dyDescent="0.25">
      <c r="C51" s="16"/>
      <c r="D51" s="28"/>
      <c r="E51" s="28"/>
      <c r="F51" s="16"/>
      <c r="G51" s="16"/>
      <c r="H51" s="49"/>
      <c r="I51" s="16"/>
      <c r="J51" s="16"/>
      <c r="K51" s="19"/>
      <c r="L51" s="16"/>
    </row>
    <row r="52" spans="3:12" x14ac:dyDescent="0.25">
      <c r="C52" s="16"/>
      <c r="D52" s="28"/>
      <c r="E52" s="28"/>
      <c r="F52" s="16"/>
      <c r="G52" s="16"/>
      <c r="H52" s="49"/>
      <c r="I52" s="16"/>
      <c r="J52" s="16"/>
      <c r="K52" s="19"/>
      <c r="L52" s="16"/>
    </row>
    <row r="53" spans="3:12" x14ac:dyDescent="0.25">
      <c r="C53" s="16"/>
      <c r="D53" s="28"/>
      <c r="E53" s="28"/>
      <c r="F53" s="16"/>
      <c r="G53" s="16"/>
      <c r="H53" s="49"/>
      <c r="I53" s="16"/>
      <c r="J53" s="16"/>
      <c r="K53" s="19"/>
      <c r="L53" s="16"/>
    </row>
    <row r="54" spans="3:12" x14ac:dyDescent="0.25">
      <c r="C54" s="16"/>
      <c r="D54" s="28"/>
      <c r="E54" s="28"/>
      <c r="F54" s="16"/>
      <c r="G54" s="16"/>
      <c r="H54" s="49"/>
      <c r="I54" s="16"/>
      <c r="J54" s="16"/>
      <c r="K54" s="19"/>
      <c r="L54" s="16"/>
    </row>
    <row r="55" spans="3:12" x14ac:dyDescent="0.25">
      <c r="C55" s="16"/>
      <c r="D55" s="28"/>
      <c r="E55" s="28"/>
      <c r="F55" s="16"/>
      <c r="G55" s="16"/>
      <c r="H55" s="49"/>
      <c r="I55" s="16"/>
      <c r="J55" s="16"/>
      <c r="K55" s="19"/>
      <c r="L55" s="16"/>
    </row>
    <row r="56" spans="3:12" x14ac:dyDescent="0.25">
      <c r="C56" s="16"/>
      <c r="D56" s="28"/>
      <c r="E56" s="28"/>
      <c r="F56" s="16"/>
      <c r="G56" s="16"/>
      <c r="H56" s="49"/>
      <c r="I56" s="16"/>
      <c r="J56" s="16"/>
      <c r="K56" s="19"/>
      <c r="L56" s="16"/>
    </row>
    <row r="57" spans="3:12" x14ac:dyDescent="0.25">
      <c r="C57" s="16"/>
      <c r="D57" s="28"/>
      <c r="E57" s="28"/>
      <c r="F57" s="16"/>
      <c r="G57" s="16"/>
      <c r="H57" s="49"/>
      <c r="I57" s="16"/>
      <c r="J57" s="16"/>
      <c r="K57" s="19"/>
      <c r="L57" s="16"/>
    </row>
    <row r="58" spans="3:12" x14ac:dyDescent="0.25">
      <c r="C58" s="16"/>
      <c r="D58" s="28"/>
      <c r="E58" s="28"/>
      <c r="F58" s="16"/>
      <c r="G58" s="16"/>
      <c r="H58" s="49"/>
      <c r="I58" s="16"/>
      <c r="J58" s="16"/>
      <c r="K58" s="19"/>
      <c r="L58" s="16"/>
    </row>
    <row r="59" spans="3:12" x14ac:dyDescent="0.25">
      <c r="C59" s="16"/>
      <c r="D59" s="28"/>
      <c r="E59" s="28"/>
      <c r="F59" s="16"/>
      <c r="G59" s="16"/>
      <c r="H59" s="49"/>
      <c r="I59" s="16"/>
      <c r="J59" s="16"/>
      <c r="K59" s="19"/>
      <c r="L59" s="16"/>
    </row>
    <row r="60" spans="3:12" x14ac:dyDescent="0.25">
      <c r="C60" s="16"/>
      <c r="D60" s="28"/>
      <c r="E60" s="28"/>
      <c r="F60" s="16"/>
      <c r="G60" s="16"/>
      <c r="H60" s="49"/>
      <c r="I60" s="16"/>
      <c r="J60" s="16"/>
      <c r="K60" s="19"/>
      <c r="L60" s="16"/>
    </row>
    <row r="61" spans="3:12" x14ac:dyDescent="0.25">
      <c r="C61" s="16"/>
      <c r="D61" s="28"/>
      <c r="E61" s="28"/>
      <c r="F61" s="16"/>
      <c r="G61" s="16"/>
      <c r="H61" s="49"/>
      <c r="I61" s="16"/>
      <c r="J61" s="16"/>
      <c r="K61" s="19"/>
      <c r="L61" s="16"/>
    </row>
    <row r="62" spans="3:12" x14ac:dyDescent="0.25">
      <c r="C62" s="16"/>
      <c r="D62" s="28"/>
      <c r="E62" s="28"/>
      <c r="F62" s="16"/>
      <c r="G62" s="16"/>
      <c r="H62" s="49"/>
      <c r="I62" s="16"/>
      <c r="J62" s="16"/>
      <c r="K62" s="19"/>
      <c r="L62" s="16"/>
    </row>
    <row r="63" spans="3:12" x14ac:dyDescent="0.25">
      <c r="C63" s="16"/>
      <c r="D63" s="28"/>
      <c r="E63" s="28"/>
      <c r="F63" s="16"/>
      <c r="G63" s="16"/>
      <c r="H63" s="49"/>
      <c r="I63" s="16"/>
      <c r="J63" s="16"/>
      <c r="K63" s="19"/>
      <c r="L63" s="16"/>
    </row>
    <row r="64" spans="3:12" x14ac:dyDescent="0.25">
      <c r="C64" s="16"/>
      <c r="D64" s="28"/>
      <c r="E64" s="28"/>
      <c r="F64" s="16"/>
      <c r="G64" s="16"/>
      <c r="H64" s="49"/>
      <c r="I64" s="16"/>
      <c r="J64" s="16"/>
      <c r="K64" s="19"/>
      <c r="L64" s="16"/>
    </row>
    <row r="65" spans="3:12" x14ac:dyDescent="0.25">
      <c r="C65" s="16"/>
      <c r="D65" s="28"/>
      <c r="E65" s="28"/>
      <c r="F65" s="16"/>
      <c r="G65" s="16"/>
      <c r="H65" s="49"/>
      <c r="I65" s="16"/>
      <c r="J65" s="16"/>
      <c r="K65" s="19"/>
      <c r="L65" s="16"/>
    </row>
    <row r="66" spans="3:12" x14ac:dyDescent="0.25">
      <c r="C66" s="16"/>
      <c r="D66" s="28"/>
      <c r="E66" s="28"/>
      <c r="F66" s="16"/>
      <c r="G66" s="16"/>
      <c r="H66" s="49"/>
      <c r="I66" s="16"/>
      <c r="J66" s="16"/>
      <c r="K66" s="19"/>
      <c r="L66" s="16"/>
    </row>
    <row r="67" spans="3:12" x14ac:dyDescent="0.25">
      <c r="C67" s="16"/>
      <c r="D67" s="28"/>
      <c r="E67" s="28"/>
      <c r="F67" s="16"/>
      <c r="G67" s="16"/>
      <c r="H67" s="49"/>
      <c r="I67" s="16"/>
      <c r="J67" s="16"/>
      <c r="K67" s="19"/>
      <c r="L67" s="16"/>
    </row>
    <row r="68" spans="3:12" x14ac:dyDescent="0.25">
      <c r="C68" s="16"/>
      <c r="D68" s="28"/>
      <c r="E68" s="28"/>
      <c r="F68" s="16"/>
      <c r="G68" s="16"/>
      <c r="H68" s="49"/>
      <c r="I68" s="16"/>
      <c r="J68" s="16"/>
      <c r="K68" s="19"/>
      <c r="L68" s="16"/>
    </row>
    <row r="69" spans="3:12" x14ac:dyDescent="0.25">
      <c r="C69" s="16"/>
      <c r="D69" s="28"/>
      <c r="E69" s="28"/>
      <c r="F69" s="16"/>
      <c r="G69" s="16"/>
      <c r="H69" s="49"/>
      <c r="I69" s="16"/>
      <c r="J69" s="16"/>
      <c r="K69" s="19"/>
      <c r="L69" s="16"/>
    </row>
    <row r="70" spans="3:12" x14ac:dyDescent="0.25">
      <c r="C70" s="16"/>
      <c r="D70" s="28"/>
      <c r="E70" s="28"/>
      <c r="F70" s="16"/>
      <c r="G70" s="16"/>
      <c r="H70" s="49"/>
      <c r="I70" s="16"/>
      <c r="J70" s="16"/>
      <c r="K70" s="19"/>
      <c r="L70" s="16"/>
    </row>
    <row r="71" spans="3:12" x14ac:dyDescent="0.25">
      <c r="C71" s="16"/>
      <c r="D71" s="28"/>
      <c r="E71" s="28"/>
      <c r="F71" s="16"/>
      <c r="G71" s="16"/>
      <c r="H71" s="49"/>
      <c r="I71" s="16"/>
      <c r="J71" s="16"/>
      <c r="K71" s="19"/>
      <c r="L71" s="16"/>
    </row>
    <row r="72" spans="3:12" x14ac:dyDescent="0.25">
      <c r="C72" s="16"/>
      <c r="D72" s="28"/>
      <c r="E72" s="28"/>
      <c r="F72" s="16"/>
      <c r="G72" s="16"/>
      <c r="H72" s="49"/>
      <c r="I72" s="16"/>
      <c r="J72" s="16"/>
      <c r="K72" s="19"/>
      <c r="L72" s="16"/>
    </row>
    <row r="73" spans="3:12" x14ac:dyDescent="0.25">
      <c r="C73" s="16"/>
      <c r="D73" s="28"/>
      <c r="E73" s="28"/>
      <c r="F73" s="16"/>
      <c r="G73" s="16"/>
      <c r="H73" s="49"/>
      <c r="I73" s="16"/>
      <c r="J73" s="16"/>
      <c r="K73" s="19"/>
      <c r="L73" s="16"/>
    </row>
    <row r="74" spans="3:12" x14ac:dyDescent="0.25">
      <c r="C74" s="16"/>
      <c r="D74" s="28"/>
      <c r="E74" s="28"/>
      <c r="F74" s="16"/>
      <c r="G74" s="16"/>
      <c r="H74" s="49"/>
      <c r="I74" s="16"/>
      <c r="J74" s="16"/>
      <c r="K74" s="19"/>
      <c r="L74" s="16"/>
    </row>
    <row r="75" spans="3:12" x14ac:dyDescent="0.25">
      <c r="C75" s="16"/>
      <c r="D75" s="28"/>
      <c r="E75" s="28"/>
      <c r="F75" s="16"/>
      <c r="G75" s="16"/>
      <c r="H75" s="49"/>
      <c r="I75" s="16"/>
      <c r="J75" s="16"/>
      <c r="K75" s="19"/>
      <c r="L75" s="16"/>
    </row>
    <row r="76" spans="3:12" x14ac:dyDescent="0.25">
      <c r="C76" s="16"/>
      <c r="D76" s="28"/>
      <c r="E76" s="28"/>
      <c r="F76" s="16"/>
      <c r="G76" s="16"/>
      <c r="H76" s="49"/>
      <c r="I76" s="16"/>
      <c r="J76" s="16"/>
      <c r="K76" s="19"/>
      <c r="L76" s="16"/>
    </row>
    <row r="77" spans="3:12" x14ac:dyDescent="0.25">
      <c r="C77" s="16"/>
      <c r="D77" s="28"/>
      <c r="E77" s="28"/>
      <c r="F77" s="16"/>
      <c r="G77" s="16"/>
      <c r="H77" s="49"/>
      <c r="I77" s="16"/>
      <c r="J77" s="16"/>
      <c r="K77" s="19"/>
      <c r="L77" s="16"/>
    </row>
    <row r="78" spans="3:12" x14ac:dyDescent="0.25">
      <c r="C78" s="16"/>
      <c r="D78" s="28"/>
      <c r="E78" s="28"/>
      <c r="F78" s="16"/>
      <c r="G78" s="16"/>
      <c r="H78" s="49"/>
      <c r="I78" s="16"/>
      <c r="J78" s="16"/>
      <c r="K78" s="19"/>
      <c r="L78" s="16"/>
    </row>
    <row r="79" spans="3:12" x14ac:dyDescent="0.25">
      <c r="C79" s="16"/>
      <c r="D79" s="28"/>
      <c r="E79" s="28"/>
      <c r="F79" s="16"/>
      <c r="G79" s="16"/>
      <c r="H79" s="49"/>
      <c r="I79" s="16"/>
      <c r="J79" s="16"/>
      <c r="K79" s="19"/>
      <c r="L79" s="16"/>
    </row>
    <row r="80" spans="3:12" x14ac:dyDescent="0.25">
      <c r="C80" s="16"/>
      <c r="D80" s="28"/>
      <c r="E80" s="28"/>
      <c r="F80" s="16"/>
      <c r="G80" s="16"/>
      <c r="H80" s="49"/>
      <c r="I80" s="16"/>
      <c r="J80" s="16"/>
      <c r="K80" s="19"/>
      <c r="L80" s="16"/>
    </row>
    <row r="81" spans="3:12" x14ac:dyDescent="0.25">
      <c r="C81" s="16"/>
      <c r="D81" s="28"/>
      <c r="E81" s="28"/>
      <c r="F81" s="16"/>
      <c r="G81" s="16"/>
      <c r="H81" s="49"/>
      <c r="I81" s="16"/>
      <c r="J81" s="16"/>
      <c r="K81" s="19"/>
      <c r="L81" s="16"/>
    </row>
    <row r="82" spans="3:12" x14ac:dyDescent="0.25">
      <c r="C82" s="16"/>
      <c r="D82" s="28"/>
      <c r="E82" s="28"/>
      <c r="F82" s="16"/>
      <c r="G82" s="16"/>
      <c r="H82" s="49"/>
      <c r="I82" s="16"/>
      <c r="J82" s="16"/>
      <c r="K82" s="19"/>
      <c r="L82" s="16"/>
    </row>
    <row r="83" spans="3:12" x14ac:dyDescent="0.25">
      <c r="C83" s="16"/>
      <c r="D83" s="28"/>
      <c r="E83" s="28"/>
      <c r="F83" s="16"/>
      <c r="G83" s="16"/>
      <c r="H83" s="49"/>
      <c r="I83" s="16"/>
      <c r="J83" s="16"/>
      <c r="K83" s="19"/>
      <c r="L83" s="16"/>
    </row>
    <row r="84" spans="3:12" x14ac:dyDescent="0.25">
      <c r="C84" s="16"/>
      <c r="D84" s="28"/>
      <c r="E84" s="28"/>
      <c r="F84" s="16"/>
      <c r="G84" s="16"/>
      <c r="H84" s="49"/>
      <c r="I84" s="16"/>
      <c r="J84" s="16"/>
      <c r="K84" s="19"/>
      <c r="L84" s="16"/>
    </row>
    <row r="85" spans="3:12" x14ac:dyDescent="0.25">
      <c r="C85" s="16"/>
      <c r="D85" s="28"/>
      <c r="E85" s="28"/>
      <c r="F85" s="16"/>
      <c r="G85" s="16"/>
      <c r="H85" s="49"/>
      <c r="I85" s="16"/>
      <c r="J85" s="16"/>
      <c r="K85" s="19"/>
      <c r="L85" s="16"/>
    </row>
    <row r="86" spans="3:12" x14ac:dyDescent="0.25">
      <c r="C86" s="16"/>
      <c r="D86" s="28"/>
      <c r="E86" s="28"/>
      <c r="F86" s="16"/>
      <c r="G86" s="16"/>
      <c r="H86" s="49"/>
      <c r="I86" s="16"/>
      <c r="J86" s="16"/>
      <c r="K86" s="19"/>
      <c r="L86" s="16"/>
    </row>
    <row r="87" spans="3:12" x14ac:dyDescent="0.25">
      <c r="C87" s="16"/>
      <c r="D87" s="28"/>
      <c r="E87" s="28"/>
      <c r="F87" s="16"/>
      <c r="G87" s="16"/>
      <c r="H87" s="49"/>
      <c r="I87" s="16"/>
      <c r="J87" s="16"/>
      <c r="K87" s="19"/>
      <c r="L87" s="16"/>
    </row>
    <row r="88" spans="3:12" x14ac:dyDescent="0.25">
      <c r="C88" s="16"/>
      <c r="D88" s="28"/>
      <c r="E88" s="28"/>
      <c r="F88" s="16"/>
      <c r="G88" s="16"/>
      <c r="H88" s="49"/>
      <c r="I88" s="16"/>
      <c r="J88" s="16"/>
      <c r="K88" s="19"/>
      <c r="L88" s="16"/>
    </row>
    <row r="89" spans="3:12" x14ac:dyDescent="0.25">
      <c r="C89" s="16"/>
      <c r="D89" s="28"/>
      <c r="E89" s="28"/>
      <c r="F89" s="16"/>
      <c r="G89" s="16"/>
      <c r="H89" s="49"/>
      <c r="I89" s="16"/>
      <c r="J89" s="16"/>
      <c r="K89" s="19"/>
      <c r="L89" s="16"/>
    </row>
    <row r="90" spans="3:12" x14ac:dyDescent="0.25">
      <c r="C90" s="16"/>
      <c r="D90" s="28"/>
      <c r="E90" s="28"/>
      <c r="F90" s="16"/>
      <c r="G90" s="16"/>
      <c r="H90" s="49"/>
      <c r="I90" s="16"/>
      <c r="J90" s="16"/>
      <c r="K90" s="19"/>
      <c r="L90" s="16"/>
    </row>
    <row r="91" spans="3:12" x14ac:dyDescent="0.25">
      <c r="C91" s="16"/>
      <c r="D91" s="28"/>
      <c r="E91" s="28"/>
      <c r="F91" s="16"/>
      <c r="G91" s="16"/>
      <c r="H91" s="49"/>
      <c r="I91" s="16"/>
      <c r="J91" s="16"/>
      <c r="K91" s="19"/>
      <c r="L91" s="16"/>
    </row>
    <row r="92" spans="3:12" x14ac:dyDescent="0.25">
      <c r="C92" s="16"/>
      <c r="D92" s="28"/>
      <c r="E92" s="28"/>
      <c r="F92" s="16"/>
      <c r="G92" s="16"/>
      <c r="H92" s="49"/>
      <c r="I92" s="16"/>
      <c r="J92" s="16"/>
      <c r="K92" s="19"/>
      <c r="L92" s="16"/>
    </row>
    <row r="93" spans="3:12" x14ac:dyDescent="0.25">
      <c r="C93" s="16"/>
      <c r="D93" s="28"/>
      <c r="E93" s="28"/>
      <c r="F93" s="16"/>
      <c r="G93" s="16"/>
      <c r="H93" s="49"/>
      <c r="I93" s="16"/>
      <c r="J93" s="16"/>
      <c r="K93" s="19"/>
      <c r="L93" s="16"/>
    </row>
    <row r="94" spans="3:12" x14ac:dyDescent="0.25">
      <c r="C94" s="16"/>
      <c r="D94" s="28"/>
      <c r="E94" s="28"/>
      <c r="F94" s="16"/>
      <c r="G94" s="16"/>
      <c r="H94" s="49"/>
      <c r="I94" s="16"/>
      <c r="J94" s="16"/>
      <c r="K94" s="19"/>
      <c r="L94" s="16"/>
    </row>
    <row r="95" spans="3:12" x14ac:dyDescent="0.25">
      <c r="C95" s="16"/>
      <c r="D95" s="28"/>
      <c r="E95" s="28"/>
      <c r="F95" s="16"/>
      <c r="G95" s="16"/>
      <c r="H95" s="49"/>
      <c r="I95" s="16"/>
      <c r="J95" s="16"/>
      <c r="K95" s="19"/>
      <c r="L95" s="16"/>
    </row>
    <row r="96" spans="3:12" x14ac:dyDescent="0.25">
      <c r="C96" s="16"/>
      <c r="D96" s="28"/>
      <c r="E96" s="28"/>
      <c r="F96" s="16"/>
      <c r="G96" s="16"/>
      <c r="H96" s="49"/>
      <c r="I96" s="16"/>
      <c r="J96" s="16"/>
      <c r="K96" s="19"/>
      <c r="L96" s="16"/>
    </row>
    <row r="97" spans="3:12" x14ac:dyDescent="0.25">
      <c r="C97" s="16"/>
      <c r="D97" s="28"/>
      <c r="E97" s="28"/>
      <c r="F97" s="16"/>
      <c r="G97" s="16"/>
      <c r="H97" s="49"/>
      <c r="I97" s="16"/>
      <c r="J97" s="16"/>
      <c r="K97" s="19"/>
      <c r="L97" s="16"/>
    </row>
    <row r="98" spans="3:12" x14ac:dyDescent="0.25">
      <c r="C98" s="16"/>
      <c r="D98" s="28"/>
      <c r="E98" s="28"/>
      <c r="F98" s="16"/>
      <c r="G98" s="16"/>
      <c r="H98" s="49"/>
      <c r="I98" s="16"/>
      <c r="J98" s="16"/>
      <c r="K98" s="19"/>
      <c r="L98" s="16"/>
    </row>
    <row r="99" spans="3:12" x14ac:dyDescent="0.25">
      <c r="C99" s="16"/>
      <c r="D99" s="28"/>
      <c r="E99" s="28"/>
      <c r="F99" s="16"/>
      <c r="G99" s="16"/>
      <c r="H99" s="49"/>
      <c r="I99" s="16"/>
      <c r="J99" s="16"/>
      <c r="K99" s="19"/>
      <c r="L99" s="16"/>
    </row>
    <row r="100" spans="3:12" x14ac:dyDescent="0.25">
      <c r="C100" s="16"/>
      <c r="D100" s="28"/>
      <c r="E100" s="28"/>
      <c r="F100" s="16"/>
      <c r="G100" s="16"/>
      <c r="H100" s="49"/>
      <c r="I100" s="16"/>
      <c r="J100" s="16"/>
      <c r="K100" s="19"/>
      <c r="L100" s="16"/>
    </row>
    <row r="101" spans="3:12" x14ac:dyDescent="0.25">
      <c r="C101" s="16"/>
      <c r="D101" s="28"/>
      <c r="E101" s="28"/>
      <c r="F101" s="16"/>
      <c r="G101" s="16"/>
      <c r="H101" s="49"/>
      <c r="I101" s="16"/>
      <c r="J101" s="16"/>
      <c r="K101" s="19"/>
      <c r="L101" s="16"/>
    </row>
    <row r="102" spans="3:12" x14ac:dyDescent="0.25">
      <c r="C102" s="16"/>
      <c r="D102" s="28"/>
      <c r="E102" s="28"/>
      <c r="F102" s="16"/>
      <c r="G102" s="16"/>
      <c r="H102" s="49"/>
      <c r="I102" s="16"/>
      <c r="J102" s="16"/>
      <c r="K102" s="19"/>
      <c r="L102" s="16"/>
    </row>
    <row r="103" spans="3:12" x14ac:dyDescent="0.25">
      <c r="C103" s="16"/>
      <c r="D103" s="28"/>
      <c r="E103" s="28"/>
      <c r="F103" s="16"/>
      <c r="G103" s="16"/>
      <c r="H103" s="49"/>
      <c r="I103" s="16"/>
      <c r="J103" s="16"/>
      <c r="K103" s="19"/>
      <c r="L103" s="16"/>
    </row>
    <row r="104" spans="3:12" x14ac:dyDescent="0.25">
      <c r="C104" s="16"/>
      <c r="D104" s="28"/>
      <c r="E104" s="28"/>
      <c r="F104" s="16"/>
      <c r="G104" s="16"/>
      <c r="H104" s="49"/>
      <c r="I104" s="16"/>
      <c r="J104" s="16"/>
      <c r="K104" s="19"/>
      <c r="L104" s="16"/>
    </row>
    <row r="105" spans="3:12" x14ac:dyDescent="0.25">
      <c r="C105" s="16"/>
      <c r="D105" s="28"/>
      <c r="E105" s="28"/>
      <c r="F105" s="16"/>
      <c r="G105" s="16"/>
      <c r="H105" s="49"/>
      <c r="I105" s="16"/>
      <c r="J105" s="16"/>
      <c r="K105" s="19"/>
      <c r="L105" s="16"/>
    </row>
    <row r="106" spans="3:12" x14ac:dyDescent="0.25">
      <c r="C106" s="16"/>
      <c r="D106" s="28"/>
      <c r="E106" s="28"/>
      <c r="F106" s="16"/>
      <c r="G106" s="16"/>
      <c r="H106" s="49"/>
      <c r="I106" s="16"/>
      <c r="J106" s="16"/>
      <c r="K106" s="19"/>
      <c r="L106" s="16"/>
    </row>
    <row r="107" spans="3:12" x14ac:dyDescent="0.25">
      <c r="C107" s="16"/>
      <c r="D107" s="28"/>
      <c r="E107" s="28"/>
      <c r="F107" s="16"/>
      <c r="G107" s="16"/>
      <c r="H107" s="49"/>
      <c r="I107" s="16"/>
      <c r="J107" s="16"/>
      <c r="K107" s="19"/>
      <c r="L107" s="16"/>
    </row>
    <row r="108" spans="3:12" x14ac:dyDescent="0.25">
      <c r="C108" s="16"/>
      <c r="D108" s="28"/>
      <c r="E108" s="28"/>
      <c r="F108" s="16"/>
      <c r="G108" s="16"/>
      <c r="H108" s="49"/>
      <c r="I108" s="16"/>
      <c r="J108" s="16"/>
      <c r="K108" s="19"/>
      <c r="L108" s="16"/>
    </row>
    <row r="109" spans="3:12" x14ac:dyDescent="0.25">
      <c r="C109" s="16"/>
      <c r="D109" s="28"/>
      <c r="E109" s="28"/>
      <c r="F109" s="16"/>
      <c r="G109" s="16"/>
      <c r="H109" s="49"/>
      <c r="I109" s="16"/>
      <c r="J109" s="16"/>
      <c r="K109" s="19"/>
      <c r="L109" s="16"/>
    </row>
    <row r="110" spans="3:12" x14ac:dyDescent="0.25">
      <c r="C110" s="16"/>
      <c r="D110" s="28"/>
      <c r="E110" s="28"/>
      <c r="F110" s="16"/>
      <c r="G110" s="16"/>
      <c r="H110" s="49"/>
      <c r="I110" s="16"/>
      <c r="J110" s="16"/>
      <c r="K110" s="19"/>
      <c r="L110" s="16"/>
    </row>
    <row r="111" spans="3:12" x14ac:dyDescent="0.25">
      <c r="C111" s="16"/>
      <c r="D111" s="28"/>
      <c r="E111" s="28"/>
      <c r="F111" s="16"/>
      <c r="G111" s="16"/>
      <c r="H111" s="49"/>
      <c r="I111" s="16"/>
      <c r="J111" s="16"/>
      <c r="K111" s="19"/>
      <c r="L111" s="16"/>
    </row>
    <row r="112" spans="3:12" x14ac:dyDescent="0.25">
      <c r="C112" s="16"/>
      <c r="D112" s="28"/>
      <c r="E112" s="28"/>
      <c r="F112" s="16"/>
      <c r="G112" s="16"/>
      <c r="H112" s="49"/>
      <c r="I112" s="16"/>
      <c r="J112" s="16"/>
      <c r="K112" s="19"/>
      <c r="L112" s="16"/>
    </row>
    <row r="113" spans="3:12" x14ac:dyDescent="0.25">
      <c r="C113" s="16"/>
      <c r="D113" s="28"/>
      <c r="E113" s="28"/>
      <c r="F113" s="16"/>
      <c r="G113" s="16"/>
      <c r="H113" s="49"/>
      <c r="I113" s="16"/>
      <c r="J113" s="16"/>
      <c r="K113" s="19"/>
      <c r="L113" s="16"/>
    </row>
    <row r="114" spans="3:12" x14ac:dyDescent="0.25">
      <c r="C114" s="16"/>
      <c r="D114" s="28"/>
      <c r="E114" s="28"/>
      <c r="F114" s="16"/>
      <c r="G114" s="16"/>
      <c r="H114" s="49"/>
      <c r="I114" s="16"/>
      <c r="J114" s="16"/>
      <c r="K114" s="19"/>
      <c r="L114" s="16"/>
    </row>
    <row r="115" spans="3:12" x14ac:dyDescent="0.25">
      <c r="C115" s="16"/>
      <c r="D115" s="28"/>
      <c r="E115" s="28"/>
      <c r="F115" s="16"/>
      <c r="G115" s="16"/>
      <c r="H115" s="49"/>
      <c r="I115" s="16"/>
      <c r="J115" s="16"/>
      <c r="K115" s="19"/>
      <c r="L115" s="16"/>
    </row>
    <row r="116" spans="3:12" x14ac:dyDescent="0.25">
      <c r="C116" s="16"/>
      <c r="D116" s="28"/>
      <c r="E116" s="28"/>
      <c r="F116" s="16"/>
      <c r="G116" s="16"/>
      <c r="H116" s="49"/>
      <c r="I116" s="16"/>
      <c r="J116" s="16"/>
      <c r="K116" s="19"/>
      <c r="L116" s="16"/>
    </row>
    <row r="117" spans="3:12" x14ac:dyDescent="0.25">
      <c r="C117" s="16"/>
      <c r="D117" s="28"/>
      <c r="E117" s="28"/>
      <c r="F117" s="16"/>
      <c r="G117" s="16"/>
      <c r="H117" s="49"/>
      <c r="I117" s="16"/>
      <c r="J117" s="16"/>
      <c r="K117" s="19"/>
      <c r="L117" s="16"/>
    </row>
    <row r="118" spans="3:12" x14ac:dyDescent="0.25">
      <c r="C118" s="16"/>
      <c r="D118" s="28"/>
      <c r="E118" s="28"/>
      <c r="F118" s="16"/>
      <c r="G118" s="16"/>
      <c r="H118" s="49"/>
      <c r="I118" s="16"/>
      <c r="J118" s="16"/>
      <c r="K118" s="19"/>
      <c r="L118" s="16"/>
    </row>
    <row r="119" spans="3:12" x14ac:dyDescent="0.25">
      <c r="C119" s="16"/>
      <c r="D119" s="28"/>
      <c r="E119" s="28"/>
      <c r="F119" s="16"/>
      <c r="G119" s="16"/>
      <c r="H119" s="49"/>
      <c r="I119" s="16"/>
      <c r="J119" s="16"/>
      <c r="K119" s="19"/>
      <c r="L119" s="16"/>
    </row>
    <row r="120" spans="3:12" x14ac:dyDescent="0.25">
      <c r="C120" s="16"/>
      <c r="D120" s="28"/>
      <c r="E120" s="28"/>
      <c r="F120" s="16"/>
      <c r="G120" s="16"/>
      <c r="H120" s="49"/>
      <c r="I120" s="16"/>
      <c r="J120" s="16"/>
      <c r="K120" s="19"/>
      <c r="L120" s="16"/>
    </row>
    <row r="121" spans="3:12" x14ac:dyDescent="0.25">
      <c r="C121" s="16"/>
      <c r="D121" s="28"/>
      <c r="E121" s="28"/>
      <c r="F121" s="16"/>
      <c r="G121" s="16"/>
      <c r="H121" s="49"/>
      <c r="I121" s="16"/>
      <c r="J121" s="16"/>
      <c r="K121" s="19"/>
      <c r="L121" s="16"/>
    </row>
    <row r="122" spans="3:12" x14ac:dyDescent="0.25">
      <c r="C122" s="16"/>
      <c r="D122" s="28"/>
      <c r="E122" s="28"/>
      <c r="F122" s="16"/>
      <c r="G122" s="16"/>
      <c r="H122" s="49"/>
      <c r="I122" s="16"/>
      <c r="J122" s="16"/>
      <c r="K122" s="19"/>
      <c r="L122" s="16"/>
    </row>
    <row r="123" spans="3:12" x14ac:dyDescent="0.25">
      <c r="C123" s="16"/>
      <c r="D123" s="28"/>
      <c r="E123" s="28"/>
      <c r="F123" s="16"/>
      <c r="G123" s="16"/>
      <c r="H123" s="49"/>
      <c r="I123" s="16"/>
      <c r="J123" s="16"/>
      <c r="K123" s="19"/>
      <c r="L123" s="16"/>
    </row>
    <row r="124" spans="3:12" x14ac:dyDescent="0.25">
      <c r="C124" s="16"/>
      <c r="D124" s="28"/>
      <c r="E124" s="28"/>
      <c r="F124" s="16"/>
      <c r="G124" s="16"/>
      <c r="H124" s="49"/>
      <c r="I124" s="16"/>
      <c r="J124" s="16"/>
      <c r="K124" s="19"/>
      <c r="L124" s="16"/>
    </row>
    <row r="125" spans="3:12" x14ac:dyDescent="0.25">
      <c r="C125" s="16"/>
      <c r="D125" s="28"/>
      <c r="E125" s="28"/>
      <c r="F125" s="16"/>
      <c r="G125" s="16"/>
      <c r="H125" s="49"/>
      <c r="I125" s="16"/>
      <c r="J125" s="16"/>
      <c r="K125" s="19"/>
      <c r="L125" s="16"/>
    </row>
    <row r="126" spans="3:12" x14ac:dyDescent="0.25">
      <c r="C126" s="16"/>
      <c r="D126" s="28"/>
      <c r="E126" s="28"/>
      <c r="F126" s="16"/>
      <c r="G126" s="16"/>
      <c r="H126" s="49"/>
      <c r="I126" s="16"/>
      <c r="J126" s="16"/>
      <c r="K126" s="19"/>
      <c r="L126" s="16"/>
    </row>
    <row r="127" spans="3:12" x14ac:dyDescent="0.25">
      <c r="C127" s="16"/>
      <c r="D127" s="28"/>
      <c r="E127" s="28"/>
      <c r="F127" s="16"/>
      <c r="G127" s="16"/>
      <c r="H127" s="49"/>
      <c r="I127" s="16"/>
      <c r="J127" s="16"/>
      <c r="K127" s="19"/>
      <c r="L127" s="16"/>
    </row>
    <row r="128" spans="3:12" x14ac:dyDescent="0.25">
      <c r="C128" s="16"/>
      <c r="D128" s="28"/>
      <c r="E128" s="28"/>
      <c r="F128" s="16"/>
      <c r="G128" s="16"/>
      <c r="H128" s="49"/>
      <c r="I128" s="16"/>
      <c r="J128" s="16"/>
      <c r="K128" s="19"/>
      <c r="L128" s="16"/>
    </row>
    <row r="129" spans="3:12" x14ac:dyDescent="0.25">
      <c r="C129" s="16"/>
      <c r="D129" s="28"/>
      <c r="E129" s="28"/>
      <c r="F129" s="16"/>
      <c r="G129" s="16"/>
      <c r="H129" s="49"/>
      <c r="I129" s="16"/>
      <c r="J129" s="16"/>
      <c r="K129" s="19"/>
      <c r="L129" s="16"/>
    </row>
    <row r="130" spans="3:12" x14ac:dyDescent="0.25">
      <c r="C130" s="16"/>
      <c r="D130" s="28"/>
      <c r="E130" s="28"/>
      <c r="F130" s="16"/>
      <c r="G130" s="16"/>
      <c r="H130" s="49"/>
      <c r="I130" s="16"/>
      <c r="J130" s="16"/>
      <c r="K130" s="19"/>
      <c r="L130" s="16"/>
    </row>
    <row r="131" spans="3:12" x14ac:dyDescent="0.25">
      <c r="C131" s="16"/>
      <c r="D131" s="28"/>
      <c r="E131" s="28"/>
      <c r="F131" s="16"/>
      <c r="G131" s="16"/>
      <c r="H131" s="49"/>
      <c r="I131" s="16"/>
      <c r="J131" s="16"/>
      <c r="K131" s="19"/>
      <c r="L131" s="16"/>
    </row>
    <row r="132" spans="3:12" x14ac:dyDescent="0.25">
      <c r="C132" s="16"/>
      <c r="D132" s="28"/>
      <c r="E132" s="28"/>
      <c r="F132" s="16"/>
      <c r="G132" s="16"/>
      <c r="H132" s="49"/>
      <c r="I132" s="16"/>
      <c r="J132" s="16"/>
      <c r="K132" s="19"/>
      <c r="L132" s="16"/>
    </row>
    <row r="133" spans="3:12" x14ac:dyDescent="0.25">
      <c r="C133" s="16"/>
      <c r="D133" s="28"/>
      <c r="E133" s="28"/>
      <c r="F133" s="16"/>
      <c r="G133" s="16"/>
      <c r="H133" s="49"/>
      <c r="I133" s="16"/>
      <c r="J133" s="16"/>
      <c r="K133" s="19"/>
      <c r="L133" s="16"/>
    </row>
    <row r="134" spans="3:12" x14ac:dyDescent="0.25">
      <c r="C134" s="16"/>
      <c r="D134" s="28"/>
      <c r="E134" s="28"/>
      <c r="F134" s="16"/>
      <c r="G134" s="16"/>
      <c r="H134" s="49"/>
      <c r="I134" s="16"/>
      <c r="J134" s="16"/>
      <c r="K134" s="19"/>
      <c r="L134" s="16"/>
    </row>
    <row r="135" spans="3:12" x14ac:dyDescent="0.25">
      <c r="C135" s="16"/>
      <c r="D135" s="28"/>
      <c r="E135" s="28"/>
      <c r="F135" s="16"/>
      <c r="G135" s="16"/>
      <c r="H135" s="49"/>
      <c r="I135" s="16"/>
      <c r="J135" s="16"/>
      <c r="K135" s="19"/>
      <c r="L135" s="16"/>
    </row>
    <row r="136" spans="3:12" x14ac:dyDescent="0.25">
      <c r="C136" s="16"/>
      <c r="D136" s="28"/>
      <c r="E136" s="28"/>
      <c r="F136" s="16"/>
      <c r="G136" s="16"/>
      <c r="H136" s="49"/>
      <c r="I136" s="16"/>
      <c r="J136" s="16"/>
      <c r="K136" s="19"/>
      <c r="L136" s="16"/>
    </row>
    <row r="137" spans="3:12" x14ac:dyDescent="0.25">
      <c r="C137" s="16"/>
      <c r="D137" s="28"/>
      <c r="E137" s="28"/>
      <c r="F137" s="16"/>
      <c r="G137" s="16"/>
      <c r="H137" s="49"/>
      <c r="I137" s="16"/>
      <c r="J137" s="16"/>
      <c r="K137" s="19"/>
      <c r="L137" s="16"/>
    </row>
    <row r="138" spans="3:12" x14ac:dyDescent="0.25">
      <c r="C138" s="16"/>
      <c r="D138" s="28"/>
      <c r="E138" s="28"/>
      <c r="F138" s="16"/>
      <c r="G138" s="16"/>
      <c r="H138" s="49"/>
      <c r="I138" s="16"/>
      <c r="J138" s="16"/>
      <c r="K138" s="19"/>
      <c r="L138" s="16"/>
    </row>
    <row r="139" spans="3:12" x14ac:dyDescent="0.25">
      <c r="C139" s="16"/>
      <c r="D139" s="28"/>
      <c r="E139" s="28"/>
      <c r="F139" s="16"/>
      <c r="G139" s="16"/>
      <c r="H139" s="49"/>
      <c r="I139" s="16"/>
      <c r="J139" s="16"/>
      <c r="K139" s="19"/>
      <c r="L139" s="16"/>
    </row>
    <row r="140" spans="3:12" x14ac:dyDescent="0.25">
      <c r="C140" s="16"/>
      <c r="D140" s="28"/>
      <c r="E140" s="28"/>
      <c r="F140" s="16"/>
      <c r="G140" s="16"/>
      <c r="H140" s="49"/>
      <c r="I140" s="16"/>
      <c r="J140" s="16"/>
      <c r="K140" s="19"/>
      <c r="L140" s="16"/>
    </row>
    <row r="141" spans="3:12" x14ac:dyDescent="0.25">
      <c r="C141" s="16"/>
      <c r="D141" s="28"/>
      <c r="E141" s="28"/>
      <c r="F141" s="16"/>
      <c r="G141" s="16"/>
      <c r="H141" s="49"/>
      <c r="I141" s="16"/>
      <c r="J141" s="16"/>
      <c r="K141" s="19"/>
      <c r="L141" s="16"/>
    </row>
    <row r="142" spans="3:12" x14ac:dyDescent="0.25">
      <c r="C142" s="16"/>
      <c r="D142" s="28"/>
      <c r="E142" s="28"/>
      <c r="F142" s="16"/>
      <c r="G142" s="16"/>
      <c r="H142" s="49"/>
      <c r="I142" s="16"/>
      <c r="J142" s="16"/>
      <c r="K142" s="19"/>
      <c r="L142" s="16"/>
    </row>
    <row r="143" spans="3:12" x14ac:dyDescent="0.25">
      <c r="C143" s="16"/>
      <c r="D143" s="28"/>
      <c r="E143" s="28"/>
      <c r="F143" s="16"/>
      <c r="G143" s="16"/>
      <c r="H143" s="49"/>
      <c r="I143" s="16"/>
      <c r="J143" s="16"/>
      <c r="K143" s="19"/>
      <c r="L143" s="16"/>
    </row>
    <row r="144" spans="3:12" x14ac:dyDescent="0.25">
      <c r="C144" s="16"/>
      <c r="D144" s="28"/>
      <c r="E144" s="28"/>
      <c r="F144" s="16"/>
      <c r="G144" s="16"/>
      <c r="H144" s="49"/>
      <c r="I144" s="16"/>
      <c r="J144" s="16"/>
      <c r="K144" s="19"/>
      <c r="L144" s="16"/>
    </row>
    <row r="145" spans="3:12" x14ac:dyDescent="0.25">
      <c r="C145" s="16"/>
      <c r="D145" s="28"/>
      <c r="E145" s="28"/>
      <c r="F145" s="16"/>
      <c r="G145" s="16"/>
      <c r="H145" s="49"/>
      <c r="I145" s="16"/>
      <c r="J145" s="16"/>
      <c r="K145" s="19"/>
      <c r="L145" s="16"/>
    </row>
    <row r="146" spans="3:12" x14ac:dyDescent="0.25">
      <c r="C146" s="16"/>
      <c r="D146" s="28"/>
      <c r="E146" s="28"/>
      <c r="F146" s="16"/>
      <c r="G146" s="16"/>
      <c r="H146" s="49"/>
      <c r="I146" s="16"/>
      <c r="J146" s="16"/>
      <c r="K146" s="19"/>
      <c r="L146" s="16"/>
    </row>
    <row r="147" spans="3:12" x14ac:dyDescent="0.25">
      <c r="C147" s="16"/>
      <c r="D147" s="28"/>
      <c r="E147" s="28"/>
      <c r="F147" s="16"/>
      <c r="G147" s="16"/>
      <c r="H147" s="49"/>
      <c r="I147" s="16"/>
      <c r="J147" s="16"/>
      <c r="K147" s="19"/>
      <c r="L147" s="16"/>
    </row>
    <row r="148" spans="3:12" x14ac:dyDescent="0.25">
      <c r="C148" s="16"/>
      <c r="D148" s="28"/>
      <c r="E148" s="28"/>
      <c r="F148" s="16"/>
      <c r="G148" s="16"/>
      <c r="H148" s="49"/>
      <c r="I148" s="16"/>
      <c r="J148" s="16"/>
      <c r="K148" s="19"/>
      <c r="L148" s="16"/>
    </row>
    <row r="149" spans="3:12" x14ac:dyDescent="0.25">
      <c r="C149" s="16"/>
      <c r="D149" s="28"/>
      <c r="E149" s="28"/>
      <c r="F149" s="16"/>
      <c r="G149" s="16"/>
      <c r="H149" s="49"/>
      <c r="I149" s="16"/>
      <c r="J149" s="16"/>
      <c r="K149" s="19"/>
      <c r="L149" s="16"/>
    </row>
    <row r="150" spans="3:12" x14ac:dyDescent="0.25">
      <c r="C150" s="16"/>
      <c r="D150" s="28"/>
      <c r="E150" s="28"/>
      <c r="F150" s="16"/>
      <c r="G150" s="16"/>
      <c r="H150" s="49"/>
      <c r="I150" s="16"/>
      <c r="J150" s="16"/>
      <c r="K150" s="19"/>
      <c r="L150" s="16"/>
    </row>
    <row r="151" spans="3:12" x14ac:dyDescent="0.25">
      <c r="C151" s="16"/>
      <c r="D151" s="28"/>
      <c r="E151" s="28"/>
      <c r="F151" s="16"/>
      <c r="G151" s="16"/>
      <c r="H151" s="49"/>
      <c r="I151" s="16"/>
      <c r="J151" s="16"/>
      <c r="K151" s="19"/>
      <c r="L151" s="16"/>
    </row>
    <row r="152" spans="3:12" x14ac:dyDescent="0.25">
      <c r="C152" s="16"/>
      <c r="D152" s="28"/>
      <c r="E152" s="28"/>
      <c r="F152" s="16"/>
      <c r="G152" s="16"/>
      <c r="H152" s="49"/>
      <c r="I152" s="16"/>
      <c r="J152" s="16"/>
      <c r="K152" s="19"/>
      <c r="L152" s="16"/>
    </row>
    <row r="153" spans="3:12" x14ac:dyDescent="0.25">
      <c r="C153" s="16"/>
      <c r="D153" s="28"/>
      <c r="E153" s="28"/>
      <c r="F153" s="16"/>
      <c r="G153" s="16"/>
      <c r="H153" s="49"/>
      <c r="I153" s="16"/>
      <c r="J153" s="16"/>
      <c r="K153" s="19"/>
      <c r="L153" s="16"/>
    </row>
    <row r="154" spans="3:12" x14ac:dyDescent="0.25">
      <c r="C154" s="16"/>
      <c r="D154" s="28"/>
      <c r="E154" s="28"/>
      <c r="F154" s="16"/>
      <c r="G154" s="16"/>
      <c r="H154" s="49"/>
      <c r="I154" s="16"/>
      <c r="J154" s="16"/>
      <c r="K154" s="19"/>
      <c r="L154" s="16"/>
    </row>
    <row r="155" spans="3:12" x14ac:dyDescent="0.25">
      <c r="C155" s="16"/>
      <c r="D155" s="28"/>
      <c r="E155" s="28"/>
      <c r="F155" s="16"/>
      <c r="G155" s="16"/>
      <c r="H155" s="49"/>
      <c r="I155" s="16"/>
      <c r="J155" s="16"/>
      <c r="K155" s="19"/>
      <c r="L155" s="16"/>
    </row>
    <row r="156" spans="3:12" x14ac:dyDescent="0.25">
      <c r="C156" s="16"/>
      <c r="D156" s="28"/>
      <c r="E156" s="28"/>
      <c r="F156" s="16"/>
      <c r="G156" s="16"/>
      <c r="H156" s="49"/>
      <c r="I156" s="16"/>
      <c r="J156" s="16"/>
      <c r="K156" s="19"/>
      <c r="L156" s="16"/>
    </row>
    <row r="157" spans="3:12" x14ac:dyDescent="0.25">
      <c r="C157" s="16"/>
      <c r="D157" s="28"/>
      <c r="E157" s="28"/>
      <c r="F157" s="16"/>
      <c r="G157" s="16"/>
      <c r="H157" s="49"/>
      <c r="I157" s="16"/>
      <c r="J157" s="16"/>
      <c r="K157" s="19"/>
      <c r="L157" s="16"/>
    </row>
    <row r="158" spans="3:12" x14ac:dyDescent="0.25">
      <c r="C158" s="16"/>
      <c r="D158" s="28"/>
      <c r="E158" s="28"/>
      <c r="F158" s="16"/>
      <c r="G158" s="16"/>
      <c r="H158" s="49"/>
      <c r="I158" s="16"/>
      <c r="J158" s="16"/>
      <c r="K158" s="19"/>
      <c r="L158" s="16"/>
    </row>
    <row r="159" spans="3:12" x14ac:dyDescent="0.25">
      <c r="C159" s="16"/>
      <c r="D159" s="28"/>
      <c r="E159" s="28"/>
      <c r="F159" s="16"/>
      <c r="G159" s="16"/>
      <c r="H159" s="49"/>
      <c r="I159" s="16"/>
      <c r="J159" s="16"/>
      <c r="K159" s="19"/>
      <c r="L159" s="16"/>
    </row>
    <row r="160" spans="3:12" x14ac:dyDescent="0.25">
      <c r="C160" s="16"/>
      <c r="D160" s="28"/>
      <c r="E160" s="28"/>
      <c r="F160" s="16"/>
      <c r="G160" s="16"/>
      <c r="H160" s="49"/>
      <c r="I160" s="16"/>
      <c r="J160" s="16"/>
      <c r="K160" s="19"/>
      <c r="L160" s="16"/>
    </row>
    <row r="161" spans="3:12" x14ac:dyDescent="0.25">
      <c r="C161" s="16"/>
      <c r="D161" s="28"/>
      <c r="E161" s="28"/>
      <c r="F161" s="16"/>
      <c r="G161" s="16"/>
      <c r="H161" s="49"/>
      <c r="I161" s="16"/>
      <c r="J161" s="16"/>
      <c r="K161" s="19"/>
      <c r="L161" s="16"/>
    </row>
    <row r="162" spans="3:12" x14ac:dyDescent="0.25">
      <c r="C162" s="16"/>
      <c r="D162" s="28"/>
      <c r="E162" s="28"/>
      <c r="F162" s="16"/>
      <c r="G162" s="16"/>
      <c r="H162" s="49"/>
      <c r="I162" s="16"/>
      <c r="J162" s="16"/>
      <c r="K162" s="19"/>
      <c r="L162" s="16"/>
    </row>
    <row r="163" spans="3:12" x14ac:dyDescent="0.25">
      <c r="C163" s="16"/>
      <c r="D163" s="28"/>
      <c r="E163" s="28"/>
      <c r="F163" s="16"/>
      <c r="G163" s="16"/>
      <c r="H163" s="49"/>
      <c r="I163" s="16"/>
      <c r="J163" s="16"/>
      <c r="K163" s="19"/>
      <c r="L163" s="16"/>
    </row>
    <row r="164" spans="3:12" x14ac:dyDescent="0.25">
      <c r="C164" s="16"/>
      <c r="D164" s="28"/>
      <c r="E164" s="28"/>
      <c r="F164" s="16"/>
      <c r="G164" s="16"/>
      <c r="H164" s="49"/>
      <c r="I164" s="16"/>
      <c r="J164" s="16"/>
      <c r="K164" s="19"/>
      <c r="L164" s="16"/>
    </row>
    <row r="165" spans="3:12" x14ac:dyDescent="0.25">
      <c r="C165" s="16"/>
      <c r="D165" s="28"/>
      <c r="E165" s="28"/>
      <c r="F165" s="16"/>
      <c r="G165" s="16"/>
      <c r="H165" s="49"/>
      <c r="I165" s="16"/>
      <c r="J165" s="16"/>
      <c r="K165" s="19"/>
      <c r="L165" s="16"/>
    </row>
    <row r="166" spans="3:12" x14ac:dyDescent="0.25">
      <c r="C166" s="16"/>
      <c r="D166" s="28"/>
      <c r="E166" s="28"/>
      <c r="F166" s="16"/>
      <c r="G166" s="16"/>
      <c r="H166" s="49"/>
      <c r="I166" s="16"/>
      <c r="J166" s="16"/>
      <c r="K166" s="19"/>
      <c r="L166" s="16"/>
    </row>
    <row r="167" spans="3:12" x14ac:dyDescent="0.25">
      <c r="C167" s="16"/>
      <c r="D167" s="28"/>
      <c r="E167" s="28"/>
      <c r="F167" s="16"/>
      <c r="G167" s="16"/>
      <c r="H167" s="49"/>
      <c r="I167" s="16"/>
      <c r="J167" s="16"/>
      <c r="K167" s="19"/>
      <c r="L167" s="16"/>
    </row>
    <row r="168" spans="3:12" x14ac:dyDescent="0.25">
      <c r="C168" s="16"/>
      <c r="D168" s="28"/>
      <c r="E168" s="28"/>
      <c r="F168" s="16"/>
      <c r="G168" s="16"/>
      <c r="H168" s="49"/>
      <c r="I168" s="16"/>
      <c r="J168" s="16"/>
      <c r="K168" s="19"/>
      <c r="L168" s="16"/>
    </row>
    <row r="169" spans="3:12" x14ac:dyDescent="0.25">
      <c r="C169" s="16"/>
      <c r="D169" s="28"/>
      <c r="E169" s="28"/>
      <c r="F169" s="16"/>
      <c r="G169" s="16"/>
      <c r="H169" s="49"/>
      <c r="I169" s="16"/>
      <c r="J169" s="16"/>
      <c r="K169" s="19"/>
      <c r="L169" s="16"/>
    </row>
    <row r="170" spans="3:12" x14ac:dyDescent="0.25">
      <c r="C170" s="16"/>
      <c r="D170" s="28"/>
      <c r="E170" s="28"/>
      <c r="F170" s="16"/>
      <c r="G170" s="16"/>
      <c r="H170" s="49"/>
      <c r="I170" s="16"/>
      <c r="J170" s="16"/>
      <c r="K170" s="19"/>
      <c r="L170" s="16"/>
    </row>
    <row r="171" spans="3:12" x14ac:dyDescent="0.25">
      <c r="C171" s="16"/>
      <c r="D171" s="28"/>
      <c r="E171" s="28"/>
      <c r="F171" s="16"/>
      <c r="G171" s="16"/>
      <c r="H171" s="49"/>
      <c r="I171" s="16"/>
      <c r="J171" s="16"/>
      <c r="K171" s="19"/>
      <c r="L171" s="16"/>
    </row>
    <row r="172" spans="3:12" x14ac:dyDescent="0.25">
      <c r="C172" s="16"/>
      <c r="D172" s="28"/>
      <c r="E172" s="28"/>
      <c r="F172" s="16"/>
      <c r="G172" s="16"/>
      <c r="H172" s="49"/>
      <c r="I172" s="16"/>
      <c r="J172" s="16"/>
      <c r="K172" s="19"/>
      <c r="L172" s="16"/>
    </row>
    <row r="173" spans="3:12" x14ac:dyDescent="0.25">
      <c r="C173" s="16"/>
      <c r="D173" s="28"/>
      <c r="E173" s="28"/>
      <c r="F173" s="16"/>
      <c r="G173" s="16"/>
      <c r="H173" s="49"/>
      <c r="I173" s="16"/>
      <c r="J173" s="16"/>
      <c r="K173" s="19"/>
      <c r="L173" s="16"/>
    </row>
    <row r="174" spans="3:12" x14ac:dyDescent="0.25">
      <c r="C174" s="16"/>
      <c r="D174" s="28"/>
      <c r="E174" s="28"/>
      <c r="F174" s="16"/>
      <c r="G174" s="16"/>
      <c r="H174" s="49"/>
      <c r="I174" s="16"/>
      <c r="J174" s="16"/>
      <c r="K174" s="19"/>
      <c r="L174" s="16"/>
    </row>
    <row r="175" spans="3:12" x14ac:dyDescent="0.25">
      <c r="C175" s="16"/>
      <c r="D175" s="28"/>
      <c r="E175" s="28"/>
      <c r="F175" s="16"/>
      <c r="G175" s="16"/>
      <c r="H175" s="49"/>
      <c r="I175" s="16"/>
      <c r="J175" s="16"/>
      <c r="K175" s="19"/>
      <c r="L175" s="16"/>
    </row>
    <row r="176" spans="3:12" x14ac:dyDescent="0.25">
      <c r="C176" s="16"/>
      <c r="D176" s="28"/>
      <c r="E176" s="28"/>
      <c r="F176" s="16"/>
      <c r="G176" s="16"/>
      <c r="H176" s="49"/>
      <c r="I176" s="16"/>
      <c r="J176" s="16"/>
      <c r="K176" s="19"/>
      <c r="L176" s="16"/>
    </row>
    <row r="177" spans="3:12" x14ac:dyDescent="0.25">
      <c r="C177" s="16"/>
      <c r="D177" s="28"/>
      <c r="E177" s="28"/>
      <c r="F177" s="16"/>
      <c r="G177" s="16"/>
      <c r="H177" s="49"/>
      <c r="I177" s="16"/>
      <c r="J177" s="16"/>
      <c r="K177" s="19"/>
      <c r="L177" s="16"/>
    </row>
    <row r="178" spans="3:12" x14ac:dyDescent="0.25">
      <c r="C178" s="16"/>
      <c r="D178" s="28"/>
      <c r="E178" s="28"/>
      <c r="F178" s="16"/>
      <c r="G178" s="16"/>
      <c r="H178" s="49"/>
      <c r="I178" s="16"/>
      <c r="J178" s="16"/>
      <c r="K178" s="19"/>
      <c r="L178" s="16"/>
    </row>
    <row r="179" spans="3:12" x14ac:dyDescent="0.25">
      <c r="C179" s="16"/>
      <c r="D179" s="28"/>
      <c r="E179" s="28"/>
      <c r="F179" s="16"/>
      <c r="G179" s="16"/>
      <c r="H179" s="49"/>
      <c r="I179" s="16"/>
      <c r="J179" s="16"/>
      <c r="K179" s="19"/>
      <c r="L179" s="16"/>
    </row>
    <row r="180" spans="3:12" x14ac:dyDescent="0.25">
      <c r="C180" s="16"/>
      <c r="D180" s="28"/>
      <c r="E180" s="28"/>
      <c r="F180" s="16"/>
      <c r="G180" s="16"/>
      <c r="H180" s="49"/>
      <c r="I180" s="16"/>
      <c r="J180" s="16"/>
      <c r="K180" s="19"/>
      <c r="L180" s="16"/>
    </row>
    <row r="181" spans="3:12" x14ac:dyDescent="0.25">
      <c r="C181" s="16"/>
      <c r="D181" s="28"/>
      <c r="E181" s="28"/>
      <c r="F181" s="16"/>
      <c r="G181" s="16"/>
      <c r="H181" s="49"/>
      <c r="I181" s="16"/>
      <c r="J181" s="16"/>
      <c r="K181" s="19"/>
      <c r="L181" s="16"/>
    </row>
    <row r="182" spans="3:12" x14ac:dyDescent="0.25">
      <c r="C182" s="16"/>
      <c r="D182" s="28"/>
      <c r="E182" s="28"/>
      <c r="F182" s="16"/>
      <c r="G182" s="16"/>
      <c r="H182" s="49"/>
      <c r="I182" s="16"/>
      <c r="J182" s="16"/>
      <c r="K182" s="19"/>
      <c r="L182" s="16"/>
    </row>
    <row r="183" spans="3:12" x14ac:dyDescent="0.25">
      <c r="C183" s="16"/>
      <c r="D183" s="28"/>
      <c r="E183" s="28"/>
      <c r="F183" s="16"/>
      <c r="G183" s="16"/>
      <c r="H183" s="49"/>
      <c r="I183" s="16"/>
      <c r="J183" s="16"/>
      <c r="K183" s="19"/>
      <c r="L183" s="16"/>
    </row>
    <row r="184" spans="3:12" x14ac:dyDescent="0.25">
      <c r="C184" s="16"/>
      <c r="D184" s="28"/>
      <c r="E184" s="28"/>
      <c r="F184" s="16"/>
      <c r="G184" s="16"/>
      <c r="H184" s="49"/>
      <c r="I184" s="16"/>
      <c r="J184" s="16"/>
      <c r="K184" s="19"/>
      <c r="L184" s="16"/>
    </row>
    <row r="185" spans="3:12" x14ac:dyDescent="0.25">
      <c r="C185" s="16"/>
      <c r="D185" s="28"/>
      <c r="E185" s="28"/>
      <c r="F185" s="16"/>
      <c r="G185" s="16"/>
      <c r="H185" s="49"/>
      <c r="I185" s="16"/>
      <c r="J185" s="16"/>
      <c r="K185" s="19"/>
      <c r="L185" s="16"/>
    </row>
    <row r="186" spans="3:12" x14ac:dyDescent="0.25">
      <c r="C186" s="16"/>
      <c r="D186" s="28"/>
      <c r="E186" s="28"/>
      <c r="F186" s="16"/>
      <c r="G186" s="16"/>
      <c r="H186" s="49"/>
      <c r="I186" s="16"/>
      <c r="J186" s="16"/>
      <c r="K186" s="19"/>
      <c r="L186" s="16"/>
    </row>
    <row r="187" spans="3:12" x14ac:dyDescent="0.25">
      <c r="C187" s="16"/>
      <c r="D187" s="28"/>
      <c r="E187" s="28"/>
      <c r="F187" s="16"/>
      <c r="G187" s="16"/>
      <c r="H187" s="49"/>
      <c r="I187" s="16"/>
      <c r="J187" s="16"/>
      <c r="K187" s="19"/>
      <c r="L187" s="16"/>
    </row>
    <row r="188" spans="3:12" x14ac:dyDescent="0.25">
      <c r="C188" s="16"/>
      <c r="D188" s="28"/>
      <c r="E188" s="28"/>
      <c r="F188" s="16"/>
      <c r="G188" s="16"/>
      <c r="H188" s="49"/>
      <c r="I188" s="16"/>
      <c r="J188" s="16"/>
      <c r="K188" s="19"/>
      <c r="L188" s="16"/>
    </row>
    <row r="189" spans="3:12" x14ac:dyDescent="0.25">
      <c r="C189" s="16"/>
      <c r="D189" s="28"/>
      <c r="E189" s="28"/>
      <c r="F189" s="16"/>
      <c r="G189" s="16"/>
      <c r="H189" s="49"/>
      <c r="I189" s="16"/>
      <c r="J189" s="16"/>
      <c r="K189" s="19"/>
      <c r="L189" s="16"/>
    </row>
    <row r="190" spans="3:12" x14ac:dyDescent="0.25">
      <c r="C190" s="16"/>
      <c r="D190" s="28"/>
      <c r="E190" s="28"/>
      <c r="F190" s="16"/>
      <c r="G190" s="16"/>
      <c r="H190" s="49"/>
      <c r="I190" s="16"/>
      <c r="J190" s="16"/>
      <c r="K190" s="19"/>
      <c r="L190" s="16"/>
    </row>
    <row r="191" spans="3:12" x14ac:dyDescent="0.25">
      <c r="C191" s="16"/>
      <c r="D191" s="28"/>
      <c r="E191" s="28"/>
      <c r="F191" s="16"/>
      <c r="G191" s="16"/>
      <c r="H191" s="49"/>
      <c r="I191" s="16"/>
      <c r="J191" s="16"/>
      <c r="K191" s="19"/>
      <c r="L191" s="16"/>
    </row>
    <row r="192" spans="3:12" x14ac:dyDescent="0.25">
      <c r="C192" s="16"/>
      <c r="D192" s="28"/>
      <c r="E192" s="28"/>
      <c r="F192" s="16"/>
      <c r="G192" s="16"/>
      <c r="H192" s="49"/>
      <c r="I192" s="16"/>
      <c r="J192" s="16"/>
      <c r="K192" s="19"/>
      <c r="L192" s="16"/>
    </row>
    <row r="193" spans="3:12" x14ac:dyDescent="0.25">
      <c r="C193" s="16"/>
      <c r="D193" s="28"/>
      <c r="E193" s="28"/>
      <c r="F193" s="16"/>
      <c r="G193" s="16"/>
      <c r="H193" s="49"/>
      <c r="I193" s="16"/>
      <c r="J193" s="16"/>
      <c r="K193" s="19"/>
      <c r="L193" s="16"/>
    </row>
    <row r="194" spans="3:12" x14ac:dyDescent="0.25">
      <c r="C194" s="16"/>
      <c r="D194" s="28"/>
      <c r="E194" s="28"/>
      <c r="F194" s="16"/>
      <c r="G194" s="16"/>
      <c r="H194" s="49"/>
      <c r="I194" s="16"/>
      <c r="J194" s="16"/>
      <c r="K194" s="19"/>
      <c r="L194" s="16"/>
    </row>
    <row r="195" spans="3:12" x14ac:dyDescent="0.25">
      <c r="C195" s="16"/>
      <c r="D195" s="28"/>
      <c r="E195" s="28"/>
      <c r="F195" s="16"/>
      <c r="G195" s="16"/>
      <c r="H195" s="49"/>
      <c r="I195" s="16"/>
      <c r="J195" s="16"/>
      <c r="K195" s="19"/>
      <c r="L195" s="16"/>
    </row>
    <row r="196" spans="3:12" x14ac:dyDescent="0.25">
      <c r="C196" s="16"/>
      <c r="D196" s="28"/>
      <c r="E196" s="28"/>
      <c r="F196" s="16"/>
      <c r="G196" s="16"/>
      <c r="H196" s="49"/>
      <c r="I196" s="16"/>
      <c r="J196" s="16"/>
      <c r="K196" s="19"/>
      <c r="L196" s="16"/>
    </row>
    <row r="197" spans="3:12" x14ac:dyDescent="0.25">
      <c r="C197" s="16"/>
      <c r="D197" s="28"/>
      <c r="E197" s="28"/>
      <c r="F197" s="16"/>
      <c r="G197" s="16"/>
      <c r="H197" s="49"/>
      <c r="I197" s="16"/>
      <c r="J197" s="16"/>
      <c r="K197" s="19"/>
      <c r="L197" s="16"/>
    </row>
    <row r="198" spans="3:12" x14ac:dyDescent="0.25">
      <c r="C198" s="16"/>
      <c r="D198" s="28"/>
      <c r="E198" s="28"/>
      <c r="F198" s="16"/>
      <c r="G198" s="16"/>
      <c r="H198" s="49"/>
      <c r="I198" s="16"/>
      <c r="J198" s="16"/>
      <c r="K198" s="19"/>
      <c r="L198" s="16"/>
    </row>
    <row r="199" spans="3:12" x14ac:dyDescent="0.25">
      <c r="C199" s="16"/>
      <c r="D199" s="28"/>
      <c r="E199" s="28"/>
      <c r="F199" s="16"/>
      <c r="G199" s="16"/>
      <c r="H199" s="49"/>
      <c r="I199" s="16"/>
      <c r="J199" s="16"/>
      <c r="K199" s="19"/>
      <c r="L199" s="16"/>
    </row>
    <row r="200" spans="3:12" x14ac:dyDescent="0.25">
      <c r="C200" s="16"/>
      <c r="D200" s="28"/>
      <c r="E200" s="28"/>
      <c r="F200" s="16"/>
      <c r="G200" s="16"/>
      <c r="H200" s="49"/>
      <c r="I200" s="16"/>
      <c r="J200" s="16"/>
      <c r="K200" s="19"/>
      <c r="L200" s="16"/>
    </row>
    <row r="201" spans="3:12" x14ac:dyDescent="0.25">
      <c r="C201" s="16"/>
      <c r="D201" s="28"/>
      <c r="E201" s="28"/>
      <c r="F201" s="16"/>
      <c r="G201" s="16"/>
      <c r="H201" s="49"/>
      <c r="I201" s="16"/>
      <c r="J201" s="16"/>
      <c r="K201" s="19"/>
      <c r="L201" s="16"/>
    </row>
    <row r="202" spans="3:12" x14ac:dyDescent="0.25">
      <c r="C202" s="16"/>
      <c r="D202" s="28"/>
      <c r="E202" s="28"/>
      <c r="F202" s="16"/>
      <c r="G202" s="16"/>
      <c r="H202" s="49"/>
      <c r="I202" s="16"/>
      <c r="J202" s="16"/>
      <c r="K202" s="19"/>
      <c r="L202" s="16"/>
    </row>
    <row r="203" spans="3:12" x14ac:dyDescent="0.25">
      <c r="C203" s="16"/>
      <c r="D203" s="28"/>
      <c r="E203" s="28"/>
      <c r="F203" s="16"/>
      <c r="G203" s="16"/>
      <c r="H203" s="49"/>
      <c r="I203" s="16"/>
      <c r="J203" s="16"/>
      <c r="K203" s="19"/>
      <c r="L203" s="16"/>
    </row>
    <row r="204" spans="3:12" x14ac:dyDescent="0.25">
      <c r="C204" s="16"/>
      <c r="D204" s="28"/>
      <c r="E204" s="28"/>
      <c r="F204" s="16"/>
      <c r="G204" s="16"/>
      <c r="H204" s="49"/>
      <c r="I204" s="16"/>
      <c r="J204" s="16"/>
      <c r="K204" s="19"/>
      <c r="L204" s="16"/>
    </row>
    <row r="205" spans="3:12" x14ac:dyDescent="0.25">
      <c r="C205" s="36"/>
      <c r="D205" s="44"/>
      <c r="E205" s="44"/>
      <c r="F205" s="36"/>
      <c r="G205" s="36"/>
      <c r="H205" s="50"/>
      <c r="I205" s="36"/>
      <c r="J205" s="36"/>
      <c r="K205" s="37"/>
      <c r="L205" s="36"/>
    </row>
    <row r="206" spans="3:12" x14ac:dyDescent="0.25">
      <c r="C206" s="36"/>
      <c r="D206" s="44"/>
      <c r="E206" s="44"/>
      <c r="F206" s="36"/>
      <c r="G206" s="36"/>
      <c r="H206" s="50"/>
      <c r="I206" s="36"/>
      <c r="J206" s="36"/>
      <c r="K206" s="37"/>
      <c r="L206" s="36"/>
    </row>
    <row r="207" spans="3:12" x14ac:dyDescent="0.25">
      <c r="C207" s="36"/>
      <c r="D207" s="44"/>
      <c r="E207" s="44"/>
      <c r="F207" s="36"/>
      <c r="G207" s="36"/>
      <c r="H207" s="50"/>
      <c r="I207" s="36"/>
      <c r="J207" s="36"/>
      <c r="K207" s="37"/>
      <c r="L207" s="36"/>
    </row>
    <row r="208" spans="3:12" x14ac:dyDescent="0.25">
      <c r="C208" s="36"/>
      <c r="D208" s="44"/>
      <c r="E208" s="44"/>
      <c r="F208" s="36"/>
      <c r="G208" s="36"/>
      <c r="H208" s="50"/>
      <c r="I208" s="36"/>
      <c r="J208" s="36"/>
      <c r="K208" s="37"/>
      <c r="L208" s="36"/>
    </row>
    <row r="209" spans="3:12" x14ac:dyDescent="0.25">
      <c r="C209" s="36"/>
      <c r="D209" s="44"/>
      <c r="E209" s="44"/>
      <c r="F209" s="36"/>
      <c r="G209" s="36"/>
      <c r="H209" s="50"/>
      <c r="I209" s="36"/>
      <c r="J209" s="36"/>
      <c r="K209" s="37"/>
      <c r="L209" s="36"/>
    </row>
    <row r="210" spans="3:12" x14ac:dyDescent="0.25">
      <c r="C210" s="36"/>
      <c r="D210" s="44"/>
      <c r="E210" s="44"/>
      <c r="F210" s="36"/>
      <c r="G210" s="36"/>
      <c r="H210" s="50"/>
      <c r="I210" s="36"/>
      <c r="J210" s="36"/>
      <c r="K210" s="37"/>
      <c r="L210" s="36"/>
    </row>
    <row r="211" spans="3:12" x14ac:dyDescent="0.25">
      <c r="C211" s="36"/>
      <c r="D211" s="44"/>
      <c r="E211" s="44"/>
      <c r="F211" s="36"/>
      <c r="G211" s="36"/>
      <c r="H211" s="50"/>
      <c r="I211" s="36"/>
      <c r="J211" s="36"/>
      <c r="K211" s="37"/>
      <c r="L211" s="36"/>
    </row>
    <row r="212" spans="3:12" x14ac:dyDescent="0.25">
      <c r="C212" s="36"/>
      <c r="D212" s="44"/>
      <c r="E212" s="44"/>
      <c r="F212" s="36"/>
      <c r="G212" s="36"/>
      <c r="H212" s="50"/>
      <c r="I212" s="36"/>
      <c r="J212" s="36"/>
      <c r="K212" s="37"/>
      <c r="L212" s="36"/>
    </row>
    <row r="213" spans="3:12" x14ac:dyDescent="0.25">
      <c r="C213" s="36"/>
      <c r="D213" s="44"/>
      <c r="E213" s="44"/>
      <c r="F213" s="36"/>
      <c r="G213" s="36"/>
      <c r="H213" s="50"/>
      <c r="I213" s="36"/>
      <c r="J213" s="36"/>
      <c r="K213" s="37"/>
      <c r="L213" s="36"/>
    </row>
    <row r="214" spans="3:12" x14ac:dyDescent="0.25">
      <c r="C214" s="36"/>
      <c r="D214" s="44"/>
      <c r="E214" s="44"/>
      <c r="F214" s="36"/>
      <c r="G214" s="36"/>
      <c r="H214" s="50"/>
      <c r="I214" s="36"/>
      <c r="J214" s="36"/>
      <c r="K214" s="37"/>
      <c r="L214" s="36"/>
    </row>
    <row r="215" spans="3:12" x14ac:dyDescent="0.25">
      <c r="C215" s="36"/>
      <c r="D215" s="44"/>
      <c r="E215" s="44"/>
      <c r="F215" s="36"/>
      <c r="G215" s="36"/>
      <c r="H215" s="50"/>
      <c r="I215" s="36"/>
      <c r="J215" s="36"/>
      <c r="K215" s="37"/>
      <c r="L215" s="36"/>
    </row>
    <row r="216" spans="3:12" x14ac:dyDescent="0.25">
      <c r="C216" s="36"/>
      <c r="D216" s="44"/>
      <c r="E216" s="44"/>
      <c r="F216" s="36"/>
      <c r="G216" s="36"/>
      <c r="H216" s="50"/>
      <c r="I216" s="36"/>
      <c r="J216" s="36"/>
      <c r="K216" s="37"/>
      <c r="L216" s="36"/>
    </row>
    <row r="217" spans="3:12" x14ac:dyDescent="0.25">
      <c r="C217" s="36"/>
      <c r="D217" s="44"/>
      <c r="E217" s="44"/>
      <c r="F217" s="36"/>
      <c r="G217" s="36"/>
      <c r="H217" s="50"/>
      <c r="I217" s="36"/>
      <c r="J217" s="36"/>
      <c r="K217" s="37"/>
      <c r="L217" s="36"/>
    </row>
    <row r="218" spans="3:12" x14ac:dyDescent="0.25">
      <c r="C218" s="36"/>
      <c r="D218" s="44"/>
      <c r="E218" s="44"/>
      <c r="F218" s="36"/>
      <c r="G218" s="36"/>
      <c r="H218" s="50"/>
      <c r="I218" s="36"/>
      <c r="J218" s="36"/>
      <c r="K218" s="37"/>
      <c r="L218" s="36"/>
    </row>
    <row r="219" spans="3:12" x14ac:dyDescent="0.25">
      <c r="C219" s="36"/>
      <c r="D219" s="44"/>
      <c r="E219" s="44"/>
      <c r="F219" s="36"/>
      <c r="G219" s="36"/>
      <c r="H219" s="50"/>
      <c r="I219" s="36"/>
      <c r="J219" s="36"/>
      <c r="K219" s="37"/>
      <c r="L219" s="36"/>
    </row>
    <row r="220" spans="3:12" x14ac:dyDescent="0.25">
      <c r="C220" s="36"/>
      <c r="D220" s="44"/>
      <c r="E220" s="44"/>
      <c r="F220" s="36"/>
      <c r="G220" s="36"/>
      <c r="H220" s="50"/>
      <c r="I220" s="36"/>
      <c r="J220" s="36"/>
      <c r="K220" s="37"/>
      <c r="L220" s="36"/>
    </row>
    <row r="221" spans="3:12" x14ac:dyDescent="0.25">
      <c r="C221" s="36"/>
      <c r="D221" s="44"/>
      <c r="E221" s="44"/>
      <c r="F221" s="36"/>
      <c r="G221" s="36"/>
      <c r="H221" s="50"/>
      <c r="I221" s="36"/>
      <c r="J221" s="36"/>
      <c r="K221" s="37"/>
      <c r="L221" s="36"/>
    </row>
    <row r="222" spans="3:12" x14ac:dyDescent="0.25">
      <c r="C222" s="36"/>
      <c r="D222" s="44"/>
      <c r="E222" s="44"/>
      <c r="F222" s="36"/>
      <c r="G222" s="36"/>
      <c r="H222" s="50"/>
      <c r="I222" s="36"/>
      <c r="J222" s="36"/>
      <c r="K222" s="37"/>
      <c r="L222" s="36"/>
    </row>
    <row r="223" spans="3:12" x14ac:dyDescent="0.25">
      <c r="C223" s="36"/>
      <c r="D223" s="44"/>
      <c r="E223" s="44"/>
      <c r="F223" s="36"/>
      <c r="G223" s="36"/>
      <c r="H223" s="50"/>
      <c r="I223" s="36"/>
      <c r="J223" s="36"/>
      <c r="K223" s="37"/>
      <c r="L223" s="36"/>
    </row>
    <row r="224" spans="3:12" x14ac:dyDescent="0.25">
      <c r="C224" s="36"/>
      <c r="D224" s="44"/>
      <c r="E224" s="44"/>
      <c r="F224" s="36"/>
      <c r="G224" s="36"/>
      <c r="H224" s="50"/>
      <c r="I224" s="36"/>
      <c r="J224" s="36"/>
      <c r="K224" s="37"/>
      <c r="L224" s="36"/>
    </row>
    <row r="225" spans="3:12" x14ac:dyDescent="0.25">
      <c r="C225" s="36"/>
      <c r="D225" s="44"/>
      <c r="E225" s="44"/>
      <c r="F225" s="36"/>
      <c r="G225" s="36"/>
      <c r="H225" s="50"/>
      <c r="I225" s="36"/>
      <c r="J225" s="36"/>
      <c r="K225" s="37"/>
      <c r="L225" s="36"/>
    </row>
    <row r="226" spans="3:12" x14ac:dyDescent="0.25">
      <c r="C226" s="36"/>
      <c r="D226" s="44"/>
      <c r="E226" s="44"/>
      <c r="F226" s="36"/>
      <c r="G226" s="36"/>
      <c r="H226" s="50"/>
      <c r="I226" s="36"/>
      <c r="J226" s="36"/>
      <c r="K226" s="37"/>
      <c r="L226" s="36"/>
    </row>
    <row r="227" spans="3:12" x14ac:dyDescent="0.25">
      <c r="C227" s="36"/>
      <c r="D227" s="44"/>
      <c r="E227" s="44"/>
      <c r="F227" s="36"/>
      <c r="G227" s="36"/>
      <c r="H227" s="50"/>
      <c r="I227" s="36"/>
      <c r="J227" s="36"/>
      <c r="K227" s="37"/>
      <c r="L227" s="36"/>
    </row>
    <row r="228" spans="3:12" x14ac:dyDescent="0.25">
      <c r="C228" s="36"/>
      <c r="D228" s="44"/>
      <c r="E228" s="44"/>
      <c r="F228" s="36"/>
      <c r="G228" s="36"/>
      <c r="H228" s="50"/>
      <c r="I228" s="36"/>
      <c r="J228" s="36"/>
      <c r="K228" s="37"/>
      <c r="L228" s="36"/>
    </row>
    <row r="229" spans="3:12" x14ac:dyDescent="0.25">
      <c r="C229" s="36"/>
      <c r="D229" s="44"/>
      <c r="E229" s="44"/>
      <c r="F229" s="36"/>
      <c r="G229" s="36"/>
      <c r="H229" s="50"/>
      <c r="I229" s="36"/>
      <c r="J229" s="36"/>
      <c r="K229" s="37"/>
      <c r="L229" s="36"/>
    </row>
    <row r="230" spans="3:12" x14ac:dyDescent="0.25">
      <c r="C230" s="36"/>
      <c r="D230" s="44"/>
      <c r="E230" s="44"/>
      <c r="F230" s="36"/>
      <c r="G230" s="36"/>
      <c r="H230" s="50"/>
      <c r="I230" s="36"/>
      <c r="J230" s="36"/>
      <c r="K230" s="37"/>
      <c r="L230" s="36"/>
    </row>
    <row r="231" spans="3:12" x14ac:dyDescent="0.25">
      <c r="C231" s="36"/>
      <c r="D231" s="44"/>
      <c r="E231" s="44"/>
      <c r="F231" s="36"/>
      <c r="G231" s="36"/>
      <c r="H231" s="50"/>
      <c r="I231" s="36"/>
      <c r="J231" s="36"/>
      <c r="K231" s="37"/>
      <c r="L231" s="36"/>
    </row>
    <row r="232" spans="3:12" x14ac:dyDescent="0.25">
      <c r="C232" s="36"/>
      <c r="D232" s="44"/>
      <c r="E232" s="44"/>
      <c r="F232" s="36"/>
      <c r="G232" s="36"/>
      <c r="H232" s="50"/>
      <c r="I232" s="36"/>
      <c r="J232" s="36"/>
      <c r="K232" s="37"/>
      <c r="L232" s="36"/>
    </row>
    <row r="233" spans="3:12" x14ac:dyDescent="0.25">
      <c r="C233" s="36"/>
      <c r="D233" s="44"/>
      <c r="E233" s="44"/>
      <c r="F233" s="36"/>
      <c r="G233" s="36"/>
      <c r="H233" s="50"/>
      <c r="I233" s="36"/>
      <c r="J233" s="36"/>
      <c r="K233" s="37"/>
      <c r="L233" s="36"/>
    </row>
    <row r="234" spans="3:12" x14ac:dyDescent="0.25">
      <c r="C234" s="36"/>
      <c r="D234" s="44"/>
      <c r="E234" s="44"/>
      <c r="F234" s="36"/>
      <c r="G234" s="36"/>
      <c r="H234" s="50"/>
      <c r="I234" s="36"/>
      <c r="J234" s="36"/>
      <c r="K234" s="37"/>
      <c r="L234" s="36"/>
    </row>
    <row r="235" spans="3:12" x14ac:dyDescent="0.25">
      <c r="C235" s="36"/>
      <c r="D235" s="44"/>
      <c r="E235" s="44"/>
      <c r="F235" s="36"/>
      <c r="G235" s="36"/>
      <c r="H235" s="50"/>
      <c r="I235" s="36"/>
      <c r="J235" s="36"/>
      <c r="K235" s="37"/>
      <c r="L235" s="36"/>
    </row>
    <row r="236" spans="3:12" x14ac:dyDescent="0.25">
      <c r="C236" s="36"/>
      <c r="D236" s="44"/>
      <c r="E236" s="44"/>
      <c r="F236" s="36"/>
      <c r="G236" s="36"/>
      <c r="H236" s="50"/>
      <c r="I236" s="36"/>
      <c r="J236" s="36"/>
      <c r="K236" s="37"/>
      <c r="L236" s="36"/>
    </row>
    <row r="237" spans="3:12" x14ac:dyDescent="0.25">
      <c r="C237" s="36"/>
      <c r="D237" s="44"/>
      <c r="E237" s="44"/>
      <c r="F237" s="36"/>
      <c r="G237" s="36"/>
      <c r="H237" s="50"/>
      <c r="I237" s="36"/>
      <c r="J237" s="36"/>
      <c r="K237" s="37"/>
      <c r="L237" s="36"/>
    </row>
    <row r="238" spans="3:12" x14ac:dyDescent="0.25">
      <c r="C238" s="36"/>
      <c r="D238" s="44"/>
      <c r="E238" s="44"/>
      <c r="F238" s="36"/>
      <c r="G238" s="36"/>
      <c r="H238" s="50"/>
      <c r="I238" s="36"/>
      <c r="J238" s="36"/>
      <c r="K238" s="37"/>
      <c r="L238" s="36"/>
    </row>
    <row r="239" spans="3:12" x14ac:dyDescent="0.25">
      <c r="C239" s="36"/>
      <c r="D239" s="44"/>
      <c r="E239" s="44"/>
      <c r="F239" s="36"/>
      <c r="G239" s="36"/>
      <c r="H239" s="50"/>
      <c r="I239" s="36"/>
      <c r="J239" s="36"/>
      <c r="K239" s="37"/>
      <c r="L239" s="36"/>
    </row>
    <row r="240" spans="3:12" x14ac:dyDescent="0.25">
      <c r="C240" s="36"/>
      <c r="D240" s="44"/>
      <c r="E240" s="44"/>
      <c r="F240" s="36"/>
      <c r="G240" s="36"/>
      <c r="H240" s="50"/>
      <c r="I240" s="36"/>
      <c r="J240" s="36"/>
      <c r="K240" s="37"/>
      <c r="L240" s="36"/>
    </row>
    <row r="241" spans="3:12" x14ac:dyDescent="0.25">
      <c r="C241" s="36"/>
      <c r="D241" s="44"/>
      <c r="E241" s="44"/>
      <c r="F241" s="36"/>
      <c r="G241" s="36"/>
      <c r="H241" s="50"/>
      <c r="I241" s="36"/>
      <c r="J241" s="36"/>
      <c r="K241" s="37"/>
      <c r="L241" s="36"/>
    </row>
    <row r="242" spans="3:12" x14ac:dyDescent="0.25">
      <c r="C242" s="36"/>
      <c r="D242" s="44"/>
      <c r="E242" s="44"/>
      <c r="F242" s="36"/>
      <c r="G242" s="36"/>
      <c r="H242" s="50"/>
      <c r="I242" s="36"/>
      <c r="J242" s="36"/>
      <c r="K242" s="37"/>
      <c r="L242" s="36"/>
    </row>
    <row r="243" spans="3:12" x14ac:dyDescent="0.25">
      <c r="C243" s="36"/>
      <c r="D243" s="44"/>
      <c r="E243" s="44"/>
      <c r="F243" s="36"/>
      <c r="G243" s="36"/>
      <c r="H243" s="50"/>
      <c r="I243" s="36"/>
      <c r="J243" s="36"/>
      <c r="K243" s="37"/>
      <c r="L243" s="36"/>
    </row>
    <row r="244" spans="3:12" x14ac:dyDescent="0.25">
      <c r="C244" s="36"/>
      <c r="D244" s="44"/>
      <c r="E244" s="44"/>
      <c r="F244" s="36"/>
      <c r="G244" s="36"/>
      <c r="H244" s="50"/>
      <c r="I244" s="36"/>
      <c r="J244" s="36"/>
      <c r="K244" s="37"/>
      <c r="L244" s="36"/>
    </row>
    <row r="245" spans="3:12" x14ac:dyDescent="0.25">
      <c r="C245" s="36"/>
      <c r="D245" s="44"/>
      <c r="E245" s="44"/>
      <c r="F245" s="36"/>
      <c r="G245" s="36"/>
      <c r="H245" s="50"/>
      <c r="I245" s="36"/>
      <c r="J245" s="36"/>
      <c r="K245" s="37"/>
      <c r="L245" s="36"/>
    </row>
    <row r="246" spans="3:12" x14ac:dyDescent="0.25">
      <c r="C246" s="36"/>
      <c r="D246" s="44"/>
      <c r="E246" s="44"/>
      <c r="F246" s="36"/>
      <c r="G246" s="36"/>
      <c r="H246" s="50"/>
      <c r="I246" s="36"/>
      <c r="J246" s="36"/>
      <c r="K246" s="37"/>
      <c r="L246" s="36"/>
    </row>
    <row r="247" spans="3:12" x14ac:dyDescent="0.25">
      <c r="C247" s="36"/>
      <c r="D247" s="44"/>
      <c r="E247" s="44"/>
      <c r="F247" s="36"/>
      <c r="G247" s="36"/>
      <c r="H247" s="50"/>
      <c r="I247" s="36"/>
      <c r="J247" s="36"/>
      <c r="K247" s="37"/>
      <c r="L247" s="36"/>
    </row>
    <row r="248" spans="3:12" x14ac:dyDescent="0.25">
      <c r="C248" s="36"/>
      <c r="D248" s="44"/>
      <c r="E248" s="44"/>
      <c r="F248" s="36"/>
      <c r="G248" s="36"/>
      <c r="H248" s="50"/>
      <c r="I248" s="36"/>
      <c r="J248" s="36"/>
      <c r="K248" s="37"/>
      <c r="L248" s="36"/>
    </row>
    <row r="249" spans="3:12" x14ac:dyDescent="0.25">
      <c r="C249" s="36"/>
      <c r="D249" s="44"/>
      <c r="E249" s="44"/>
      <c r="F249" s="36"/>
      <c r="G249" s="36"/>
      <c r="H249" s="50"/>
      <c r="I249" s="36"/>
      <c r="J249" s="36"/>
      <c r="K249" s="37"/>
      <c r="L249" s="36"/>
    </row>
    <row r="250" spans="3:12" x14ac:dyDescent="0.25">
      <c r="C250" s="36"/>
      <c r="D250" s="44"/>
      <c r="E250" s="44"/>
      <c r="F250" s="36"/>
      <c r="G250" s="36"/>
      <c r="H250" s="50"/>
      <c r="I250" s="36"/>
      <c r="J250" s="36"/>
      <c r="K250" s="37"/>
      <c r="L250" s="36"/>
    </row>
    <row r="251" spans="3:12" x14ac:dyDescent="0.25">
      <c r="C251" s="36"/>
      <c r="D251" s="44"/>
      <c r="E251" s="44"/>
      <c r="F251" s="36"/>
      <c r="G251" s="36"/>
      <c r="H251" s="50"/>
      <c r="I251" s="36"/>
      <c r="J251" s="36"/>
      <c r="K251" s="37"/>
      <c r="L251" s="36"/>
    </row>
    <row r="252" spans="3:12" x14ac:dyDescent="0.25">
      <c r="C252" s="36"/>
      <c r="D252" s="44"/>
      <c r="E252" s="44"/>
      <c r="F252" s="36"/>
      <c r="G252" s="36"/>
      <c r="H252" s="50"/>
      <c r="I252" s="36"/>
      <c r="J252" s="36"/>
      <c r="K252" s="37"/>
      <c r="L252" s="36"/>
    </row>
    <row r="253" spans="3:12" x14ac:dyDescent="0.25">
      <c r="C253" s="36"/>
      <c r="D253" s="44"/>
      <c r="E253" s="44"/>
      <c r="F253" s="36"/>
      <c r="G253" s="36"/>
      <c r="H253" s="50"/>
      <c r="I253" s="36"/>
      <c r="J253" s="36"/>
      <c r="K253" s="37"/>
      <c r="L253" s="36"/>
    </row>
    <row r="254" spans="3:12" x14ac:dyDescent="0.25">
      <c r="C254" s="36"/>
      <c r="D254" s="44"/>
      <c r="E254" s="44"/>
      <c r="F254" s="36"/>
      <c r="G254" s="36"/>
      <c r="H254" s="50"/>
      <c r="I254" s="36"/>
      <c r="J254" s="36"/>
      <c r="K254" s="37"/>
      <c r="L254" s="36"/>
    </row>
    <row r="255" spans="3:12" x14ac:dyDescent="0.25">
      <c r="C255" s="36"/>
      <c r="D255" s="44"/>
      <c r="E255" s="44"/>
      <c r="F255" s="36"/>
      <c r="G255" s="36"/>
      <c r="H255" s="50"/>
      <c r="I255" s="36"/>
      <c r="J255" s="36"/>
      <c r="K255" s="37"/>
      <c r="L255" s="36"/>
    </row>
    <row r="256" spans="3:12" x14ac:dyDescent="0.25">
      <c r="C256" s="36"/>
      <c r="D256" s="44"/>
      <c r="E256" s="44"/>
      <c r="F256" s="36"/>
      <c r="G256" s="36"/>
      <c r="H256" s="50"/>
      <c r="I256" s="36"/>
      <c r="J256" s="36"/>
      <c r="K256" s="37"/>
      <c r="L256" s="36"/>
    </row>
    <row r="257" spans="3:12" x14ac:dyDescent="0.25">
      <c r="C257" s="36"/>
      <c r="D257" s="44"/>
      <c r="E257" s="44"/>
      <c r="F257" s="36"/>
      <c r="G257" s="36"/>
      <c r="H257" s="50"/>
      <c r="I257" s="36"/>
      <c r="J257" s="36"/>
      <c r="K257" s="37"/>
      <c r="L257" s="36"/>
    </row>
    <row r="258" spans="3:12" x14ac:dyDescent="0.25">
      <c r="C258" s="36"/>
      <c r="D258" s="44"/>
      <c r="E258" s="44"/>
      <c r="F258" s="36"/>
      <c r="G258" s="36"/>
      <c r="H258" s="50"/>
      <c r="I258" s="36"/>
      <c r="J258" s="36"/>
      <c r="K258" s="37"/>
      <c r="L258" s="36"/>
    </row>
    <row r="259" spans="3:12" x14ac:dyDescent="0.25">
      <c r="C259" s="36"/>
      <c r="D259" s="44"/>
      <c r="E259" s="44"/>
      <c r="F259" s="36"/>
      <c r="G259" s="36"/>
      <c r="H259" s="50"/>
      <c r="I259" s="36"/>
      <c r="J259" s="36"/>
      <c r="K259" s="37"/>
      <c r="L259" s="36"/>
    </row>
    <row r="260" spans="3:12" x14ac:dyDescent="0.25">
      <c r="C260" s="36"/>
      <c r="D260" s="44"/>
      <c r="E260" s="44"/>
      <c r="F260" s="36"/>
      <c r="G260" s="36"/>
      <c r="H260" s="50"/>
      <c r="I260" s="36"/>
      <c r="J260" s="36"/>
      <c r="K260" s="37"/>
      <c r="L260" s="36"/>
    </row>
    <row r="261" spans="3:12" x14ac:dyDescent="0.25">
      <c r="C261" s="36"/>
      <c r="D261" s="44"/>
      <c r="E261" s="44"/>
      <c r="F261" s="36"/>
      <c r="G261" s="36"/>
      <c r="H261" s="50"/>
      <c r="I261" s="36"/>
      <c r="J261" s="36"/>
      <c r="K261" s="37"/>
      <c r="L261" s="36"/>
    </row>
    <row r="262" spans="3:12" x14ac:dyDescent="0.25">
      <c r="C262" s="36"/>
      <c r="D262" s="44"/>
      <c r="E262" s="44"/>
      <c r="F262" s="36"/>
      <c r="G262" s="36"/>
      <c r="H262" s="50"/>
      <c r="I262" s="36"/>
      <c r="J262" s="36"/>
      <c r="K262" s="37"/>
      <c r="L262" s="36"/>
    </row>
    <row r="263" spans="3:12" x14ac:dyDescent="0.25">
      <c r="C263" s="36"/>
      <c r="D263" s="44"/>
      <c r="E263" s="44"/>
      <c r="F263" s="36"/>
      <c r="G263" s="36"/>
      <c r="H263" s="50"/>
      <c r="I263" s="36"/>
      <c r="J263" s="36"/>
      <c r="K263" s="37"/>
      <c r="L263" s="36"/>
    </row>
    <row r="264" spans="3:12" x14ac:dyDescent="0.25">
      <c r="C264" s="36"/>
      <c r="D264" s="44"/>
      <c r="E264" s="44"/>
      <c r="F264" s="36"/>
      <c r="G264" s="36"/>
      <c r="H264" s="50"/>
      <c r="I264" s="36"/>
      <c r="J264" s="36"/>
      <c r="K264" s="37"/>
      <c r="L264" s="36"/>
    </row>
    <row r="265" spans="3:12" x14ac:dyDescent="0.25">
      <c r="C265" s="36"/>
      <c r="D265" s="44"/>
      <c r="E265" s="44"/>
      <c r="F265" s="36"/>
      <c r="G265" s="36"/>
      <c r="H265" s="50"/>
      <c r="I265" s="36"/>
      <c r="J265" s="36"/>
      <c r="K265" s="37"/>
      <c r="L265" s="36"/>
    </row>
    <row r="266" spans="3:12" x14ac:dyDescent="0.25">
      <c r="C266" s="36"/>
      <c r="D266" s="44"/>
      <c r="E266" s="44"/>
      <c r="F266" s="36"/>
      <c r="G266" s="36"/>
      <c r="H266" s="50"/>
      <c r="I266" s="36"/>
      <c r="J266" s="36"/>
      <c r="K266" s="37"/>
      <c r="L266" s="36"/>
    </row>
    <row r="267" spans="3:12" x14ac:dyDescent="0.25">
      <c r="C267" s="36"/>
      <c r="D267" s="44"/>
      <c r="E267" s="44"/>
      <c r="F267" s="36"/>
      <c r="G267" s="36"/>
      <c r="H267" s="50"/>
      <c r="I267" s="36"/>
      <c r="J267" s="36"/>
      <c r="K267" s="37"/>
      <c r="L267" s="36"/>
    </row>
    <row r="268" spans="3:12" x14ac:dyDescent="0.25">
      <c r="C268" s="36"/>
      <c r="D268" s="44"/>
      <c r="E268" s="44"/>
      <c r="F268" s="36"/>
      <c r="G268" s="36"/>
      <c r="H268" s="50"/>
      <c r="I268" s="36"/>
      <c r="J268" s="36"/>
      <c r="K268" s="37"/>
      <c r="L268" s="36"/>
    </row>
    <row r="269" spans="3:12" x14ac:dyDescent="0.25">
      <c r="C269" s="36"/>
      <c r="D269" s="44"/>
      <c r="E269" s="44"/>
      <c r="F269" s="36"/>
      <c r="G269" s="36"/>
      <c r="H269" s="50"/>
      <c r="I269" s="36"/>
      <c r="J269" s="36"/>
      <c r="K269" s="37"/>
      <c r="L269" s="36"/>
    </row>
    <row r="270" spans="3:12" x14ac:dyDescent="0.25">
      <c r="C270" s="36"/>
      <c r="D270" s="44"/>
      <c r="E270" s="44"/>
      <c r="F270" s="36"/>
      <c r="G270" s="36"/>
      <c r="H270" s="50"/>
      <c r="I270" s="36"/>
      <c r="J270" s="36"/>
      <c r="K270" s="37"/>
      <c r="L270" s="36"/>
    </row>
    <row r="271" spans="3:12" x14ac:dyDescent="0.25">
      <c r="C271" s="36"/>
      <c r="D271" s="44"/>
      <c r="E271" s="44"/>
      <c r="F271" s="36"/>
      <c r="G271" s="36"/>
      <c r="H271" s="50"/>
      <c r="I271" s="36"/>
      <c r="J271" s="36"/>
      <c r="K271" s="37"/>
      <c r="L271" s="36"/>
    </row>
    <row r="272" spans="3:12" x14ac:dyDescent="0.25">
      <c r="C272" s="36"/>
      <c r="D272" s="44"/>
      <c r="E272" s="44"/>
      <c r="F272" s="36"/>
      <c r="G272" s="36"/>
      <c r="H272" s="50"/>
      <c r="I272" s="36"/>
      <c r="J272" s="36"/>
      <c r="K272" s="37"/>
      <c r="L272" s="36"/>
    </row>
    <row r="273" spans="3:12" x14ac:dyDescent="0.25">
      <c r="C273" s="36"/>
      <c r="D273" s="44"/>
      <c r="E273" s="44"/>
      <c r="F273" s="36"/>
      <c r="G273" s="36"/>
      <c r="H273" s="50"/>
      <c r="I273" s="36"/>
      <c r="J273" s="36"/>
      <c r="K273" s="37"/>
      <c r="L273" s="36"/>
    </row>
    <row r="274" spans="3:12" x14ac:dyDescent="0.25">
      <c r="C274" s="36"/>
      <c r="D274" s="44"/>
      <c r="E274" s="44"/>
      <c r="F274" s="36"/>
      <c r="G274" s="36"/>
      <c r="H274" s="50"/>
      <c r="I274" s="36"/>
      <c r="J274" s="36"/>
      <c r="K274" s="37"/>
      <c r="L274" s="36"/>
    </row>
    <row r="275" spans="3:12" x14ac:dyDescent="0.25">
      <c r="C275" s="36"/>
      <c r="D275" s="44"/>
      <c r="E275" s="44"/>
      <c r="F275" s="36"/>
      <c r="G275" s="36"/>
      <c r="H275" s="50"/>
      <c r="I275" s="36"/>
      <c r="J275" s="36"/>
      <c r="K275" s="37"/>
      <c r="L275" s="36"/>
    </row>
    <row r="276" spans="3:12" x14ac:dyDescent="0.25">
      <c r="C276" s="36"/>
      <c r="D276" s="44"/>
      <c r="E276" s="44"/>
      <c r="F276" s="36"/>
      <c r="G276" s="36"/>
      <c r="H276" s="50"/>
      <c r="I276" s="36"/>
      <c r="J276" s="36"/>
      <c r="K276" s="37"/>
      <c r="L276" s="36"/>
    </row>
    <row r="277" spans="3:12" x14ac:dyDescent="0.25">
      <c r="C277" s="36"/>
      <c r="D277" s="44"/>
      <c r="E277" s="44"/>
      <c r="F277" s="36"/>
      <c r="G277" s="36"/>
      <c r="H277" s="50"/>
      <c r="I277" s="36"/>
      <c r="J277" s="36"/>
      <c r="K277" s="37"/>
      <c r="L277" s="36"/>
    </row>
    <row r="278" spans="3:12" x14ac:dyDescent="0.25">
      <c r="C278" s="36"/>
      <c r="D278" s="44"/>
      <c r="E278" s="44"/>
      <c r="F278" s="36"/>
      <c r="G278" s="36"/>
      <c r="H278" s="50"/>
      <c r="I278" s="36"/>
      <c r="J278" s="36"/>
      <c r="K278" s="37"/>
      <c r="L278" s="36"/>
    </row>
    <row r="279" spans="3:12" x14ac:dyDescent="0.25">
      <c r="C279" s="36"/>
      <c r="D279" s="44"/>
      <c r="E279" s="44"/>
      <c r="F279" s="36"/>
      <c r="G279" s="36"/>
      <c r="H279" s="50"/>
      <c r="I279" s="36"/>
      <c r="J279" s="36"/>
      <c r="K279" s="37"/>
      <c r="L279" s="36"/>
    </row>
    <row r="280" spans="3:12" x14ac:dyDescent="0.25">
      <c r="C280" s="36"/>
      <c r="D280" s="44"/>
      <c r="E280" s="44"/>
      <c r="F280" s="36"/>
      <c r="G280" s="36"/>
      <c r="H280" s="50"/>
      <c r="I280" s="36"/>
      <c r="J280" s="36"/>
      <c r="K280" s="37"/>
      <c r="L280" s="36"/>
    </row>
    <row r="281" spans="3:12" x14ac:dyDescent="0.25">
      <c r="C281" s="36"/>
      <c r="D281" s="44"/>
      <c r="E281" s="44"/>
      <c r="F281" s="36"/>
      <c r="G281" s="36"/>
      <c r="H281" s="50"/>
      <c r="I281" s="36"/>
      <c r="J281" s="36"/>
      <c r="K281" s="37"/>
      <c r="L281" s="36"/>
    </row>
    <row r="282" spans="3:12" x14ac:dyDescent="0.25">
      <c r="C282" s="36"/>
      <c r="D282" s="44"/>
      <c r="E282" s="44"/>
      <c r="F282" s="36"/>
      <c r="G282" s="36"/>
      <c r="H282" s="50"/>
      <c r="I282" s="36"/>
      <c r="J282" s="36"/>
      <c r="K282" s="37"/>
      <c r="L282" s="36"/>
    </row>
    <row r="283" spans="3:12" x14ac:dyDescent="0.25">
      <c r="C283" s="36"/>
      <c r="D283" s="44"/>
      <c r="E283" s="44"/>
      <c r="F283" s="36"/>
      <c r="G283" s="36"/>
      <c r="H283" s="50"/>
      <c r="I283" s="36"/>
      <c r="J283" s="36"/>
      <c r="K283" s="37"/>
      <c r="L283" s="36"/>
    </row>
    <row r="284" spans="3:12" x14ac:dyDescent="0.25">
      <c r="C284" s="36"/>
      <c r="D284" s="44"/>
      <c r="E284" s="44"/>
      <c r="F284" s="36"/>
      <c r="G284" s="36"/>
      <c r="H284" s="50"/>
      <c r="I284" s="36"/>
      <c r="J284" s="36"/>
      <c r="K284" s="37"/>
      <c r="L284" s="36"/>
    </row>
    <row r="285" spans="3:12" x14ac:dyDescent="0.25">
      <c r="C285" s="36"/>
      <c r="D285" s="44"/>
      <c r="E285" s="44"/>
      <c r="F285" s="36"/>
      <c r="G285" s="36"/>
      <c r="H285" s="50"/>
      <c r="I285" s="36"/>
      <c r="J285" s="36"/>
      <c r="K285" s="37"/>
      <c r="L285" s="36"/>
    </row>
    <row r="286" spans="3:12" x14ac:dyDescent="0.25">
      <c r="C286" s="36"/>
      <c r="D286" s="44"/>
      <c r="E286" s="44"/>
      <c r="F286" s="36"/>
      <c r="G286" s="36"/>
      <c r="H286" s="50"/>
      <c r="I286" s="36"/>
      <c r="J286" s="36"/>
      <c r="K286" s="37"/>
      <c r="L286" s="36"/>
    </row>
    <row r="287" spans="3:12" x14ac:dyDescent="0.25">
      <c r="C287" s="36"/>
      <c r="D287" s="44"/>
      <c r="E287" s="44"/>
      <c r="F287" s="36"/>
      <c r="G287" s="36"/>
      <c r="H287" s="50"/>
      <c r="I287" s="36"/>
      <c r="J287" s="36"/>
      <c r="K287" s="37"/>
      <c r="L287" s="36"/>
    </row>
    <row r="288" spans="3:12" x14ac:dyDescent="0.25">
      <c r="C288" s="36"/>
      <c r="D288" s="44"/>
      <c r="E288" s="44"/>
      <c r="F288" s="36"/>
      <c r="G288" s="36"/>
      <c r="H288" s="50"/>
      <c r="I288" s="36"/>
      <c r="J288" s="36"/>
      <c r="K288" s="37"/>
      <c r="L288" s="36"/>
    </row>
    <row r="289" spans="3:12" x14ac:dyDescent="0.25">
      <c r="C289" s="36"/>
      <c r="D289" s="44"/>
      <c r="E289" s="44"/>
      <c r="F289" s="36"/>
      <c r="G289" s="36"/>
      <c r="H289" s="50"/>
      <c r="I289" s="36"/>
      <c r="J289" s="36"/>
      <c r="K289" s="37"/>
      <c r="L289" s="36"/>
    </row>
    <row r="290" spans="3:12" x14ac:dyDescent="0.25">
      <c r="C290" s="36"/>
      <c r="D290" s="44"/>
      <c r="E290" s="44"/>
      <c r="F290" s="36"/>
      <c r="G290" s="36"/>
      <c r="H290" s="50"/>
      <c r="I290" s="36"/>
      <c r="J290" s="36"/>
      <c r="K290" s="37"/>
      <c r="L290" s="36"/>
    </row>
    <row r="291" spans="3:12" x14ac:dyDescent="0.25">
      <c r="C291" s="36"/>
      <c r="D291" s="44"/>
      <c r="E291" s="44"/>
      <c r="F291" s="36"/>
      <c r="G291" s="36"/>
      <c r="H291" s="50"/>
      <c r="I291" s="36"/>
      <c r="J291" s="36"/>
      <c r="K291" s="37"/>
      <c r="L291" s="36"/>
    </row>
    <row r="292" spans="3:12" x14ac:dyDescent="0.25">
      <c r="C292" s="36"/>
      <c r="D292" s="44"/>
      <c r="E292" s="44"/>
      <c r="F292" s="36"/>
      <c r="G292" s="36"/>
      <c r="H292" s="50"/>
      <c r="I292" s="36"/>
      <c r="J292" s="36"/>
      <c r="K292" s="37"/>
      <c r="L292" s="36"/>
    </row>
    <row r="293" spans="3:12" x14ac:dyDescent="0.25">
      <c r="C293" s="36"/>
      <c r="D293" s="44"/>
      <c r="E293" s="44"/>
      <c r="F293" s="36"/>
      <c r="G293" s="36"/>
      <c r="H293" s="50"/>
      <c r="I293" s="36"/>
      <c r="J293" s="36"/>
      <c r="K293" s="37"/>
      <c r="L293" s="36"/>
    </row>
  </sheetData>
  <mergeCells count="39">
    <mergeCell ref="C1:C4"/>
    <mergeCell ref="D1:J4"/>
    <mergeCell ref="D5:E5"/>
    <mergeCell ref="G5:J5"/>
    <mergeCell ref="K5:L5"/>
    <mergeCell ref="A7:A8"/>
    <mergeCell ref="B7:B8"/>
    <mergeCell ref="C7:C8"/>
    <mergeCell ref="D7:D8"/>
    <mergeCell ref="E7:E8"/>
    <mergeCell ref="G6:I6"/>
    <mergeCell ref="G33:I33"/>
    <mergeCell ref="L9:L14"/>
    <mergeCell ref="F21:I21"/>
    <mergeCell ref="C26:I26"/>
    <mergeCell ref="G27:I27"/>
    <mergeCell ref="L7:L8"/>
    <mergeCell ref="F7:F8"/>
    <mergeCell ref="G7:G8"/>
    <mergeCell ref="H7:H8"/>
    <mergeCell ref="I7:I8"/>
    <mergeCell ref="J7:J8"/>
    <mergeCell ref="K7:K8"/>
    <mergeCell ref="D44:F44"/>
    <mergeCell ref="J44:K44"/>
    <mergeCell ref="A9:A14"/>
    <mergeCell ref="B9:B14"/>
    <mergeCell ref="G34:I34"/>
    <mergeCell ref="C35:D35"/>
    <mergeCell ref="G35:I35"/>
    <mergeCell ref="D42:F42"/>
    <mergeCell ref="J42:K42"/>
    <mergeCell ref="D43:F43"/>
    <mergeCell ref="J43:K43"/>
    <mergeCell ref="G28:I28"/>
    <mergeCell ref="G29:I29"/>
    <mergeCell ref="G30:I30"/>
    <mergeCell ref="G31:I31"/>
    <mergeCell ref="G32:I3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136D47-D2DB-4614-AB5A-C15883A9D6FA}">
  <sheetPr codeName="Hoja8"/>
  <dimension ref="A1:L298"/>
  <sheetViews>
    <sheetView showGridLines="0" zoomScale="70" zoomScaleNormal="70" workbookViewId="0">
      <selection activeCell="A9" sqref="A9:L20"/>
    </sheetView>
  </sheetViews>
  <sheetFormatPr baseColWidth="10" defaultColWidth="11.42578125" defaultRowHeight="15" x14ac:dyDescent="0.25"/>
  <cols>
    <col min="1" max="1" width="14.140625" customWidth="1"/>
    <col min="2" max="2" width="22.42578125" customWidth="1"/>
    <col min="3" max="3" width="32" customWidth="1"/>
    <col min="4" max="4" width="40" customWidth="1"/>
    <col min="5" max="5" width="21" customWidth="1"/>
    <col min="6" max="6" width="26.7109375" customWidth="1"/>
    <col min="7" max="7" width="19.7109375" customWidth="1"/>
    <col min="8" max="8" width="16.7109375" style="51" customWidth="1"/>
    <col min="9" max="9" width="17" customWidth="1"/>
    <col min="10" max="10" width="22" customWidth="1"/>
    <col min="11" max="12" width="31.140625" customWidth="1"/>
    <col min="16" max="16" width="19.140625" bestFit="1" customWidth="1"/>
  </cols>
  <sheetData>
    <row r="1" spans="1:12" ht="15" customHeight="1" x14ac:dyDescent="0.25">
      <c r="C1" s="649"/>
      <c r="D1" s="650" t="s">
        <v>0</v>
      </c>
      <c r="E1" s="659"/>
      <c r="F1" s="622"/>
      <c r="G1" s="622"/>
      <c r="H1" s="622"/>
      <c r="I1" s="622"/>
      <c r="J1" s="643"/>
      <c r="K1" s="1"/>
      <c r="L1" s="2"/>
    </row>
    <row r="2" spans="1:12" x14ac:dyDescent="0.25">
      <c r="C2" s="657"/>
      <c r="D2" s="660"/>
      <c r="E2" s="639"/>
      <c r="F2" s="624"/>
      <c r="G2" s="624"/>
      <c r="H2" s="624"/>
      <c r="I2" s="624"/>
      <c r="J2" s="661"/>
      <c r="K2" s="3"/>
      <c r="L2" s="4"/>
    </row>
    <row r="3" spans="1:12" x14ac:dyDescent="0.25">
      <c r="C3" s="657"/>
      <c r="D3" s="660"/>
      <c r="E3" s="639"/>
      <c r="F3" s="624"/>
      <c r="G3" s="624"/>
      <c r="H3" s="624"/>
      <c r="I3" s="624"/>
      <c r="J3" s="661"/>
      <c r="K3" s="3"/>
      <c r="L3" s="5"/>
    </row>
    <row r="4" spans="1:12" x14ac:dyDescent="0.25">
      <c r="C4" s="658"/>
      <c r="D4" s="662"/>
      <c r="E4" s="663"/>
      <c r="F4" s="663"/>
      <c r="G4" s="663"/>
      <c r="H4" s="663"/>
      <c r="I4" s="663"/>
      <c r="J4" s="664"/>
      <c r="K4" s="6"/>
      <c r="L4" s="7"/>
    </row>
    <row r="5" spans="1:12" x14ac:dyDescent="0.25">
      <c r="C5" s="63" t="s">
        <v>1</v>
      </c>
      <c r="D5" s="646" t="s">
        <v>2</v>
      </c>
      <c r="E5" s="655"/>
      <c r="F5" s="64" t="s">
        <v>3</v>
      </c>
      <c r="G5" s="646">
        <v>2023</v>
      </c>
      <c r="H5" s="668"/>
      <c r="I5" s="668"/>
      <c r="J5" s="655"/>
      <c r="K5" s="648">
        <v>45202</v>
      </c>
      <c r="L5" s="652"/>
    </row>
    <row r="6" spans="1:12" x14ac:dyDescent="0.25">
      <c r="C6" s="63" t="s">
        <v>64</v>
      </c>
      <c r="D6" s="76" t="s">
        <v>86</v>
      </c>
      <c r="E6" s="77"/>
      <c r="F6" s="64"/>
      <c r="G6" s="646"/>
      <c r="H6" s="668"/>
      <c r="I6" s="668"/>
      <c r="J6" s="65"/>
      <c r="K6" s="66"/>
      <c r="L6" s="65"/>
    </row>
    <row r="7" spans="1:12" ht="23.25" customHeight="1" x14ac:dyDescent="0.25">
      <c r="A7" s="671"/>
      <c r="B7" s="673"/>
      <c r="C7" s="673" t="s">
        <v>65</v>
      </c>
      <c r="D7" s="647" t="s">
        <v>8</v>
      </c>
      <c r="E7" s="633" t="s">
        <v>9</v>
      </c>
      <c r="F7" s="633" t="s">
        <v>10</v>
      </c>
      <c r="G7" s="673" t="s">
        <v>66</v>
      </c>
      <c r="H7" s="676" t="s">
        <v>67</v>
      </c>
      <c r="I7" s="676" t="s">
        <v>67</v>
      </c>
      <c r="J7" s="633" t="s">
        <v>12</v>
      </c>
      <c r="K7" s="634" t="s">
        <v>13</v>
      </c>
      <c r="L7" s="633" t="s">
        <v>14</v>
      </c>
    </row>
    <row r="8" spans="1:12" ht="22.5" customHeight="1" x14ac:dyDescent="0.25">
      <c r="A8" s="672"/>
      <c r="B8" s="674"/>
      <c r="C8" s="674"/>
      <c r="D8" s="652"/>
      <c r="E8" s="656"/>
      <c r="F8" s="652"/>
      <c r="G8" s="675"/>
      <c r="H8" s="677"/>
      <c r="I8" s="677"/>
      <c r="J8" s="652"/>
      <c r="K8" s="652"/>
      <c r="L8" s="652"/>
    </row>
    <row r="9" spans="1:12" ht="36" customHeight="1" x14ac:dyDescent="0.25">
      <c r="A9" s="665">
        <v>891800846</v>
      </c>
      <c r="B9" s="665" t="s">
        <v>87</v>
      </c>
      <c r="C9" s="57" t="s">
        <v>88</v>
      </c>
      <c r="D9" s="57" t="s">
        <v>89</v>
      </c>
      <c r="E9" s="115" t="s">
        <v>20</v>
      </c>
      <c r="F9" s="54">
        <v>2387010</v>
      </c>
      <c r="G9" s="183" t="s">
        <v>90</v>
      </c>
      <c r="H9" s="55" t="s">
        <v>91</v>
      </c>
      <c r="I9" s="54"/>
      <c r="J9" s="122">
        <v>293735023</v>
      </c>
      <c r="K9" s="186">
        <v>21483</v>
      </c>
      <c r="L9" s="669">
        <f>SUM(K9:K19)</f>
        <v>241000</v>
      </c>
    </row>
    <row r="10" spans="1:12" ht="24" customHeight="1" x14ac:dyDescent="0.25">
      <c r="A10" s="666"/>
      <c r="B10" s="666"/>
      <c r="C10" s="57" t="s">
        <v>92</v>
      </c>
      <c r="D10" s="57" t="s">
        <v>93</v>
      </c>
      <c r="E10" s="115" t="s">
        <v>20</v>
      </c>
      <c r="F10" s="54">
        <v>5808300</v>
      </c>
      <c r="G10" s="183" t="s">
        <v>90</v>
      </c>
      <c r="H10" s="55" t="s">
        <v>94</v>
      </c>
      <c r="I10" s="54"/>
      <c r="J10" s="122">
        <v>293736523</v>
      </c>
      <c r="K10" s="186">
        <v>52275</v>
      </c>
      <c r="L10" s="670"/>
    </row>
    <row r="11" spans="1:12" x14ac:dyDescent="0.25">
      <c r="A11" s="666"/>
      <c r="B11" s="666"/>
      <c r="C11" s="57" t="s">
        <v>95</v>
      </c>
      <c r="D11" s="57" t="s">
        <v>96</v>
      </c>
      <c r="E11" s="120" t="s">
        <v>20</v>
      </c>
      <c r="F11" s="54">
        <v>3798820</v>
      </c>
      <c r="G11" s="177" t="s">
        <v>90</v>
      </c>
      <c r="H11" s="55" t="s">
        <v>97</v>
      </c>
      <c r="I11" s="54"/>
      <c r="J11" s="122">
        <v>293738923</v>
      </c>
      <c r="K11" s="186">
        <v>34189</v>
      </c>
      <c r="L11" s="670"/>
    </row>
    <row r="12" spans="1:12" x14ac:dyDescent="0.25">
      <c r="A12" s="666"/>
      <c r="B12" s="666"/>
      <c r="C12" s="57" t="s">
        <v>98</v>
      </c>
      <c r="D12" s="57" t="s">
        <v>99</v>
      </c>
      <c r="E12" s="120" t="s">
        <v>20</v>
      </c>
      <c r="F12" s="54">
        <v>4419480</v>
      </c>
      <c r="G12" s="178" t="s">
        <v>90</v>
      </c>
      <c r="H12" s="55" t="s">
        <v>100</v>
      </c>
      <c r="I12" s="54"/>
      <c r="J12" s="122">
        <v>293737423</v>
      </c>
      <c r="K12" s="186">
        <v>39775</v>
      </c>
      <c r="L12" s="670"/>
    </row>
    <row r="13" spans="1:12" x14ac:dyDescent="0.25">
      <c r="A13" s="666"/>
      <c r="B13" s="666"/>
      <c r="C13" s="57" t="s">
        <v>101</v>
      </c>
      <c r="D13" s="57" t="s">
        <v>102</v>
      </c>
      <c r="E13" s="120" t="s">
        <v>20</v>
      </c>
      <c r="F13" s="54">
        <v>2117440</v>
      </c>
      <c r="G13" s="178" t="s">
        <v>90</v>
      </c>
      <c r="H13" s="55" t="s">
        <v>103</v>
      </c>
      <c r="I13" s="54"/>
      <c r="J13" s="122">
        <v>302111023</v>
      </c>
      <c r="K13" s="186">
        <v>19057</v>
      </c>
      <c r="L13" s="670"/>
    </row>
    <row r="14" spans="1:12" x14ac:dyDescent="0.25">
      <c r="A14" s="666"/>
      <c r="B14" s="666"/>
      <c r="C14" s="57" t="s">
        <v>104</v>
      </c>
      <c r="D14" s="57" t="s">
        <v>105</v>
      </c>
      <c r="E14" s="116" t="s">
        <v>20</v>
      </c>
      <c r="F14" s="54">
        <v>2037552</v>
      </c>
      <c r="G14" s="178" t="s">
        <v>90</v>
      </c>
      <c r="H14" s="55" t="s">
        <v>106</v>
      </c>
      <c r="I14" s="54"/>
      <c r="J14" s="123">
        <v>308659923</v>
      </c>
      <c r="K14" s="186">
        <v>18338</v>
      </c>
      <c r="L14" s="670"/>
    </row>
    <row r="15" spans="1:12" x14ac:dyDescent="0.25">
      <c r="A15" s="666"/>
      <c r="B15" s="666"/>
      <c r="C15" s="57" t="s">
        <v>107</v>
      </c>
      <c r="D15" s="57" t="s">
        <v>108</v>
      </c>
      <c r="E15" s="116" t="s">
        <v>20</v>
      </c>
      <c r="F15" s="105">
        <v>398465</v>
      </c>
      <c r="G15" s="178" t="s">
        <v>15</v>
      </c>
      <c r="H15" s="55" t="s">
        <v>109</v>
      </c>
      <c r="I15" s="54"/>
      <c r="J15" s="87">
        <v>304038623</v>
      </c>
      <c r="K15" s="186">
        <v>3985</v>
      </c>
      <c r="L15" s="670"/>
    </row>
    <row r="16" spans="1:12" x14ac:dyDescent="0.25">
      <c r="A16" s="666"/>
      <c r="B16" s="666"/>
      <c r="C16" s="57" t="s">
        <v>110</v>
      </c>
      <c r="D16" s="57" t="s">
        <v>111</v>
      </c>
      <c r="E16" s="116" t="s">
        <v>20</v>
      </c>
      <c r="F16" s="105">
        <v>3959200</v>
      </c>
      <c r="G16" s="178" t="s">
        <v>15</v>
      </c>
      <c r="H16" s="55" t="s">
        <v>112</v>
      </c>
      <c r="I16" s="54"/>
      <c r="J16" s="87">
        <v>304164023</v>
      </c>
      <c r="K16" s="186">
        <v>39592</v>
      </c>
      <c r="L16" s="670"/>
    </row>
    <row r="17" spans="1:12" x14ac:dyDescent="0.25">
      <c r="A17" s="666"/>
      <c r="B17" s="666"/>
      <c r="C17" s="57" t="s">
        <v>107</v>
      </c>
      <c r="D17" s="57" t="s">
        <v>108</v>
      </c>
      <c r="E17" s="116" t="s">
        <v>20</v>
      </c>
      <c r="F17" s="105">
        <v>398465</v>
      </c>
      <c r="G17" s="178" t="s">
        <v>15</v>
      </c>
      <c r="H17" s="55" t="s">
        <v>109</v>
      </c>
      <c r="I17" s="54"/>
      <c r="J17" s="184">
        <v>316663523</v>
      </c>
      <c r="K17" s="186">
        <f>3985-533</f>
        <v>3452</v>
      </c>
      <c r="L17" s="670"/>
    </row>
    <row r="18" spans="1:12" x14ac:dyDescent="0.25">
      <c r="A18" s="666"/>
      <c r="B18" s="666"/>
      <c r="C18" s="57" t="s">
        <v>107</v>
      </c>
      <c r="D18" s="57" t="s">
        <v>108</v>
      </c>
      <c r="E18" s="116" t="s">
        <v>20</v>
      </c>
      <c r="F18" s="105">
        <v>442739</v>
      </c>
      <c r="G18" s="178" t="s">
        <v>15</v>
      </c>
      <c r="H18" s="55" t="s">
        <v>113</v>
      </c>
      <c r="I18" s="54"/>
      <c r="J18" s="87">
        <v>318441423</v>
      </c>
      <c r="K18" s="186">
        <v>4427</v>
      </c>
      <c r="L18" s="670"/>
    </row>
    <row r="19" spans="1:12" x14ac:dyDescent="0.25">
      <c r="A19" s="666"/>
      <c r="B19" s="666"/>
      <c r="C19" s="57" t="s">
        <v>107</v>
      </c>
      <c r="D19" s="57" t="s">
        <v>108</v>
      </c>
      <c r="E19" s="116" t="s">
        <v>20</v>
      </c>
      <c r="F19" s="105">
        <v>442739</v>
      </c>
      <c r="G19" s="178" t="s">
        <v>15</v>
      </c>
      <c r="H19" s="55" t="s">
        <v>113</v>
      </c>
      <c r="I19" s="54"/>
      <c r="J19" s="87">
        <v>325672823</v>
      </c>
      <c r="K19" s="186">
        <v>4427</v>
      </c>
      <c r="L19" s="670"/>
    </row>
    <row r="20" spans="1:12" x14ac:dyDescent="0.25">
      <c r="A20" s="8"/>
      <c r="B20" s="8"/>
      <c r="C20" s="8"/>
      <c r="D20" s="9"/>
      <c r="E20" s="9"/>
      <c r="F20" s="159">
        <f>SUM(F9:F19)</f>
        <v>26210210</v>
      </c>
      <c r="G20" s="165">
        <f>SUM(G11:G19)</f>
        <v>0</v>
      </c>
      <c r="H20" s="166">
        <f>SUM(H9:H19)</f>
        <v>0</v>
      </c>
      <c r="I20" s="8"/>
      <c r="J20" s="8"/>
      <c r="K20" s="72">
        <f>SUM(K9:K19)</f>
        <v>241000</v>
      </c>
      <c r="L20" s="72">
        <f>SUM(L9:L19)</f>
        <v>241000</v>
      </c>
    </row>
    <row r="21" spans="1:12" x14ac:dyDescent="0.25">
      <c r="C21" s="10"/>
      <c r="D21" s="11"/>
      <c r="E21" s="11"/>
      <c r="F21" s="52"/>
      <c r="G21" s="12"/>
      <c r="H21" s="47"/>
      <c r="I21" s="12"/>
      <c r="J21" s="10"/>
      <c r="K21" s="13"/>
      <c r="L21" s="14"/>
    </row>
    <row r="22" spans="1:12" ht="15.75" thickBot="1" x14ac:dyDescent="0.3">
      <c r="C22" s="10"/>
      <c r="D22" s="11"/>
      <c r="E22" s="11"/>
      <c r="F22" s="15"/>
      <c r="G22" s="12"/>
      <c r="H22" s="47"/>
      <c r="I22" s="12"/>
      <c r="J22" s="10"/>
      <c r="K22" s="13"/>
      <c r="L22" s="16"/>
    </row>
    <row r="23" spans="1:12" ht="15.75" thickTop="1" x14ac:dyDescent="0.25">
      <c r="C23" s="10"/>
      <c r="D23" s="11"/>
      <c r="E23" s="11"/>
      <c r="F23" s="13"/>
      <c r="G23" s="12"/>
      <c r="H23" s="47"/>
      <c r="I23" s="12"/>
      <c r="J23" s="10"/>
      <c r="K23" s="13"/>
      <c r="L23" s="16"/>
    </row>
    <row r="24" spans="1:12" x14ac:dyDescent="0.25">
      <c r="C24" s="10"/>
      <c r="D24" s="11"/>
      <c r="E24" s="11"/>
      <c r="F24" s="17"/>
      <c r="G24" s="12"/>
      <c r="H24" s="47"/>
      <c r="I24" s="12"/>
      <c r="J24" s="10"/>
      <c r="K24" s="13"/>
      <c r="L24" s="14"/>
    </row>
    <row r="25" spans="1:12" x14ac:dyDescent="0.25">
      <c r="C25" s="8" t="s">
        <v>44</v>
      </c>
      <c r="D25" s="9" t="s">
        <v>45</v>
      </c>
      <c r="E25" s="58"/>
      <c r="F25" s="16"/>
      <c r="G25" s="12"/>
      <c r="H25" s="47"/>
      <c r="I25" s="84"/>
      <c r="J25" s="18"/>
      <c r="K25" s="19"/>
      <c r="L25" s="20"/>
    </row>
    <row r="26" spans="1:12" x14ac:dyDescent="0.25">
      <c r="C26" s="21" t="s">
        <v>46</v>
      </c>
      <c r="D26" s="22">
        <v>0</v>
      </c>
      <c r="E26" s="59"/>
      <c r="F26" s="640"/>
      <c r="G26" s="624"/>
      <c r="H26" s="624"/>
      <c r="I26" s="624"/>
      <c r="J26" s="23"/>
      <c r="K26" s="19"/>
      <c r="L26" s="20"/>
    </row>
    <row r="27" spans="1:12" x14ac:dyDescent="0.25">
      <c r="C27" s="21" t="s">
        <v>47</v>
      </c>
      <c r="D27" s="24">
        <f>+L20</f>
        <v>241000</v>
      </c>
      <c r="E27" s="60"/>
      <c r="F27" s="16"/>
      <c r="G27" s="10"/>
      <c r="H27" s="47"/>
      <c r="I27" s="16"/>
      <c r="J27" s="23"/>
      <c r="K27" s="13"/>
      <c r="L27" s="14"/>
    </row>
    <row r="28" spans="1:12" ht="30" x14ac:dyDescent="0.25">
      <c r="C28" s="8" t="s">
        <v>48</v>
      </c>
      <c r="D28" s="25">
        <f>+D26-D27</f>
        <v>-241000</v>
      </c>
      <c r="E28" s="61"/>
      <c r="F28" s="16"/>
      <c r="G28" s="13"/>
      <c r="H28" s="47"/>
      <c r="I28" s="26"/>
      <c r="J28" s="27"/>
      <c r="K28" s="13"/>
      <c r="L28" s="14"/>
    </row>
    <row r="29" spans="1:12" x14ac:dyDescent="0.25">
      <c r="C29" s="10"/>
      <c r="D29" s="28"/>
      <c r="E29" s="28"/>
      <c r="F29" s="29"/>
      <c r="G29" s="12"/>
      <c r="H29" s="47"/>
      <c r="I29" s="12"/>
      <c r="J29" s="10"/>
      <c r="K29" s="13"/>
      <c r="L29" s="14"/>
    </row>
    <row r="30" spans="1:12" x14ac:dyDescent="0.25">
      <c r="C30" s="10"/>
      <c r="D30" s="11"/>
      <c r="E30" s="11"/>
      <c r="F30" s="17"/>
      <c r="G30" s="12"/>
      <c r="H30" s="47"/>
      <c r="I30" s="12"/>
      <c r="J30" s="10"/>
      <c r="K30" s="13"/>
      <c r="L30" s="14"/>
    </row>
    <row r="31" spans="1:12" x14ac:dyDescent="0.25">
      <c r="C31" s="641" t="s">
        <v>49</v>
      </c>
      <c r="D31" s="642"/>
      <c r="E31" s="642"/>
      <c r="F31" s="642"/>
      <c r="G31" s="622"/>
      <c r="H31" s="622"/>
      <c r="I31" s="643"/>
      <c r="J31" s="16"/>
      <c r="K31" s="19"/>
      <c r="L31" s="16"/>
    </row>
    <row r="32" spans="1:12" ht="29.25" customHeight="1" x14ac:dyDescent="0.25">
      <c r="C32" s="30" t="s">
        <v>50</v>
      </c>
      <c r="D32" s="31" t="s">
        <v>51</v>
      </c>
      <c r="E32" s="62"/>
      <c r="F32" s="32" t="s">
        <v>45</v>
      </c>
      <c r="G32" s="644" t="s">
        <v>52</v>
      </c>
      <c r="H32" s="645"/>
      <c r="I32" s="645"/>
      <c r="J32" s="16"/>
      <c r="K32" s="19"/>
      <c r="L32" s="16"/>
    </row>
    <row r="33" spans="3:12" ht="26.25" customHeight="1" x14ac:dyDescent="0.25">
      <c r="C33" s="33">
        <v>325882323</v>
      </c>
      <c r="D33" s="57" t="s">
        <v>78</v>
      </c>
      <c r="E33" s="57" t="s">
        <v>20</v>
      </c>
      <c r="F33" s="104">
        <v>490</v>
      </c>
      <c r="G33" s="629"/>
      <c r="H33" s="629"/>
      <c r="I33" s="629"/>
      <c r="J33" s="16"/>
      <c r="K33" s="19"/>
      <c r="L33" s="16"/>
    </row>
    <row r="34" spans="3:12" ht="12" customHeight="1" x14ac:dyDescent="0.25">
      <c r="C34" s="33"/>
      <c r="D34" s="34"/>
      <c r="E34" s="34"/>
      <c r="F34" s="104"/>
      <c r="G34" s="629"/>
      <c r="H34" s="629"/>
      <c r="I34" s="629"/>
      <c r="J34" s="36"/>
      <c r="K34" s="37"/>
      <c r="L34" s="36"/>
    </row>
    <row r="35" spans="3:12" ht="12" customHeight="1" x14ac:dyDescent="0.25">
      <c r="C35" s="33"/>
      <c r="D35" s="34"/>
      <c r="E35" s="34"/>
      <c r="F35" s="104"/>
      <c r="G35" s="629"/>
      <c r="H35" s="629"/>
      <c r="I35" s="629"/>
      <c r="J35" s="36"/>
      <c r="K35" s="37"/>
      <c r="L35" s="36"/>
    </row>
    <row r="36" spans="3:12" ht="12" customHeight="1" x14ac:dyDescent="0.25">
      <c r="C36" s="33"/>
      <c r="D36" s="34"/>
      <c r="E36" s="34"/>
      <c r="F36" s="104"/>
      <c r="G36" s="629"/>
      <c r="H36" s="629"/>
      <c r="I36" s="629"/>
      <c r="J36" s="36"/>
      <c r="K36" s="37"/>
      <c r="L36" s="36"/>
    </row>
    <row r="37" spans="3:12" ht="12" customHeight="1" x14ac:dyDescent="0.25">
      <c r="C37" s="33"/>
      <c r="D37" s="34"/>
      <c r="E37" s="34"/>
      <c r="F37" s="104"/>
      <c r="G37" s="629"/>
      <c r="H37" s="629"/>
      <c r="I37" s="629"/>
      <c r="J37" s="36"/>
      <c r="K37" s="37"/>
      <c r="L37" s="36"/>
    </row>
    <row r="38" spans="3:12" ht="12" customHeight="1" x14ac:dyDescent="0.25">
      <c r="C38" s="33"/>
      <c r="D38" s="34"/>
      <c r="E38" s="34"/>
      <c r="F38" s="104"/>
      <c r="G38" s="629"/>
      <c r="H38" s="629"/>
      <c r="I38" s="629"/>
      <c r="J38" s="36"/>
      <c r="K38" s="37"/>
      <c r="L38" s="36"/>
    </row>
    <row r="39" spans="3:12" ht="12" customHeight="1" x14ac:dyDescent="0.25">
      <c r="C39" s="33"/>
      <c r="D39" s="34"/>
      <c r="E39" s="34"/>
      <c r="F39" s="104"/>
      <c r="G39" s="629"/>
      <c r="H39" s="629"/>
      <c r="I39" s="629"/>
      <c r="J39" s="36"/>
      <c r="K39" s="37"/>
      <c r="L39" s="36"/>
    </row>
    <row r="40" spans="3:12" ht="12" customHeight="1" x14ac:dyDescent="0.25">
      <c r="C40" s="630" t="s">
        <v>54</v>
      </c>
      <c r="D40" s="631"/>
      <c r="E40" s="53"/>
      <c r="F40" s="75">
        <f>+SUM(F33:F39)</f>
        <v>490</v>
      </c>
      <c r="G40" s="632"/>
      <c r="H40" s="631"/>
      <c r="I40" s="631"/>
      <c r="J40" s="16"/>
      <c r="K40" s="19"/>
      <c r="L40" s="16"/>
    </row>
    <row r="41" spans="3:12" x14ac:dyDescent="0.25">
      <c r="C41" s="38"/>
      <c r="D41" s="39"/>
      <c r="E41" s="39"/>
      <c r="F41" s="40">
        <f>+D28-F40</f>
        <v>-241490</v>
      </c>
      <c r="G41" s="41"/>
      <c r="H41" s="48"/>
      <c r="I41" s="41"/>
      <c r="J41" s="16"/>
      <c r="K41" s="19"/>
      <c r="L41" s="16"/>
    </row>
    <row r="42" spans="3:12" x14ac:dyDescent="0.25">
      <c r="C42" s="38"/>
      <c r="D42" s="39"/>
      <c r="E42" s="39"/>
      <c r="F42" s="40"/>
      <c r="G42" s="41"/>
      <c r="H42" s="48"/>
      <c r="I42" s="41"/>
      <c r="J42" s="16"/>
      <c r="K42" s="19"/>
      <c r="L42" s="16"/>
    </row>
    <row r="43" spans="3:12" x14ac:dyDescent="0.25">
      <c r="C43" s="38"/>
      <c r="D43" s="39"/>
      <c r="E43" s="39"/>
      <c r="F43" s="40"/>
      <c r="G43" s="41"/>
      <c r="H43" s="48"/>
      <c r="I43" s="41"/>
      <c r="J43" s="16"/>
      <c r="K43" s="19"/>
      <c r="L43" s="16"/>
    </row>
    <row r="44" spans="3:12" x14ac:dyDescent="0.25">
      <c r="C44" s="38"/>
      <c r="D44" s="39"/>
      <c r="E44" s="39"/>
      <c r="F44" s="40"/>
      <c r="G44" s="41"/>
      <c r="H44" s="48"/>
      <c r="I44" s="41"/>
      <c r="J44" s="16"/>
      <c r="K44" s="19"/>
      <c r="L44" s="16"/>
    </row>
    <row r="45" spans="3:12" x14ac:dyDescent="0.25">
      <c r="C45" s="38"/>
      <c r="D45" s="39"/>
      <c r="E45" s="39"/>
      <c r="F45" s="40"/>
      <c r="G45" s="41"/>
      <c r="H45" s="48"/>
      <c r="I45" s="41"/>
      <c r="J45" s="16"/>
      <c r="K45" s="19"/>
      <c r="L45" s="16"/>
    </row>
    <row r="46" spans="3:12" x14ac:dyDescent="0.25">
      <c r="C46" s="16"/>
      <c r="D46" s="28"/>
      <c r="E46" s="28"/>
      <c r="F46" s="23"/>
      <c r="G46" s="16"/>
      <c r="H46" s="49"/>
      <c r="I46" s="16"/>
      <c r="J46" s="16"/>
      <c r="K46" s="19"/>
      <c r="L46" s="16"/>
    </row>
    <row r="47" spans="3:12" x14ac:dyDescent="0.25">
      <c r="C47" s="16"/>
      <c r="D47" s="628" t="s">
        <v>55</v>
      </c>
      <c r="E47" s="628"/>
      <c r="F47" s="622"/>
      <c r="G47" s="16"/>
      <c r="H47" s="49"/>
      <c r="I47" s="16"/>
      <c r="J47" s="622"/>
      <c r="K47" s="622"/>
      <c r="L47" s="42"/>
    </row>
    <row r="48" spans="3:12" x14ac:dyDescent="0.25">
      <c r="C48" s="16"/>
      <c r="D48" s="623"/>
      <c r="E48" s="623"/>
      <c r="F48" s="624"/>
      <c r="G48" s="16"/>
      <c r="H48" s="49"/>
      <c r="I48" s="16"/>
      <c r="J48" s="624"/>
      <c r="K48" s="624"/>
      <c r="L48" s="42"/>
    </row>
    <row r="49" spans="3:12" x14ac:dyDescent="0.25">
      <c r="C49" s="16"/>
      <c r="D49" s="626" t="s">
        <v>56</v>
      </c>
      <c r="E49" s="626"/>
      <c r="F49" s="624"/>
      <c r="G49" s="16"/>
      <c r="H49" s="49"/>
      <c r="I49" s="16"/>
      <c r="J49" s="624"/>
      <c r="K49" s="624"/>
      <c r="L49" s="43"/>
    </row>
    <row r="50" spans="3:12" x14ac:dyDescent="0.25">
      <c r="C50" s="16"/>
      <c r="D50" s="28"/>
      <c r="E50" s="28"/>
      <c r="F50" s="16"/>
      <c r="G50" s="16"/>
      <c r="H50" s="49"/>
      <c r="I50" s="16"/>
      <c r="J50" s="16"/>
      <c r="K50" s="19"/>
      <c r="L50" s="16"/>
    </row>
    <row r="51" spans="3:12" x14ac:dyDescent="0.25">
      <c r="C51" s="16"/>
      <c r="D51" s="28"/>
      <c r="E51" s="28"/>
      <c r="F51" s="16"/>
      <c r="G51" s="16"/>
      <c r="H51" s="49"/>
      <c r="I51" s="16"/>
      <c r="J51" s="16"/>
      <c r="K51" s="19"/>
      <c r="L51" s="16"/>
    </row>
    <row r="52" spans="3:12" x14ac:dyDescent="0.25">
      <c r="C52" s="16"/>
      <c r="D52" s="28"/>
      <c r="E52" s="28"/>
      <c r="F52" s="16"/>
      <c r="G52" s="16"/>
      <c r="H52" s="49"/>
      <c r="I52" s="16"/>
      <c r="J52" s="16"/>
      <c r="K52" s="19"/>
      <c r="L52" s="16"/>
    </row>
    <row r="53" spans="3:12" x14ac:dyDescent="0.25">
      <c r="C53" s="16"/>
      <c r="D53" s="28"/>
      <c r="E53" s="28"/>
      <c r="F53" s="16"/>
      <c r="G53" s="16"/>
      <c r="H53" s="49"/>
      <c r="I53" s="16"/>
      <c r="J53" s="16"/>
      <c r="K53" s="19"/>
      <c r="L53" s="16"/>
    </row>
    <row r="54" spans="3:12" x14ac:dyDescent="0.25">
      <c r="C54" s="16"/>
      <c r="D54" s="28"/>
      <c r="E54" s="28"/>
      <c r="F54" s="16"/>
      <c r="G54" s="16"/>
      <c r="H54" s="49"/>
      <c r="I54" s="16"/>
      <c r="J54" s="16"/>
      <c r="K54" s="19"/>
      <c r="L54" s="16"/>
    </row>
    <row r="55" spans="3:12" x14ac:dyDescent="0.25">
      <c r="C55" s="16"/>
      <c r="D55" s="28"/>
      <c r="E55" s="28"/>
      <c r="F55" s="16"/>
      <c r="G55" s="16"/>
      <c r="H55" s="49"/>
      <c r="I55" s="16"/>
      <c r="J55" s="16"/>
      <c r="K55" s="19"/>
      <c r="L55" s="16"/>
    </row>
    <row r="56" spans="3:12" x14ac:dyDescent="0.25">
      <c r="C56" s="16"/>
      <c r="D56" s="28"/>
      <c r="E56" s="28"/>
      <c r="F56" s="16"/>
      <c r="G56" s="16"/>
      <c r="H56" s="49"/>
      <c r="I56" s="16"/>
      <c r="J56" s="16"/>
      <c r="K56" s="19"/>
      <c r="L56" s="16"/>
    </row>
    <row r="57" spans="3:12" x14ac:dyDescent="0.25">
      <c r="C57" s="16"/>
      <c r="D57" s="28"/>
      <c r="E57" s="28"/>
      <c r="F57" s="16"/>
      <c r="G57" s="16"/>
      <c r="H57" s="49"/>
      <c r="I57" s="16"/>
      <c r="J57" s="16"/>
      <c r="K57" s="19"/>
      <c r="L57" s="16"/>
    </row>
    <row r="58" spans="3:12" x14ac:dyDescent="0.25">
      <c r="C58" s="16"/>
      <c r="D58" s="28"/>
      <c r="E58" s="28"/>
      <c r="F58" s="16"/>
      <c r="G58" s="16"/>
      <c r="H58" s="49"/>
      <c r="I58" s="16"/>
      <c r="J58" s="16"/>
      <c r="K58" s="19"/>
      <c r="L58" s="16"/>
    </row>
    <row r="59" spans="3:12" x14ac:dyDescent="0.25">
      <c r="C59" s="16"/>
      <c r="D59" s="28"/>
      <c r="E59" s="28"/>
      <c r="F59" s="16"/>
      <c r="G59" s="16"/>
      <c r="H59" s="49"/>
      <c r="I59" s="16"/>
      <c r="J59" s="16"/>
      <c r="K59" s="19"/>
      <c r="L59" s="16"/>
    </row>
    <row r="60" spans="3:12" x14ac:dyDescent="0.25">
      <c r="C60" s="16"/>
      <c r="D60" s="28"/>
      <c r="E60" s="28"/>
      <c r="F60" s="16"/>
      <c r="G60" s="16"/>
      <c r="H60" s="49"/>
      <c r="I60" s="16"/>
      <c r="J60" s="16"/>
      <c r="K60" s="19"/>
      <c r="L60" s="16"/>
    </row>
    <row r="61" spans="3:12" x14ac:dyDescent="0.25">
      <c r="C61" s="16"/>
      <c r="D61" s="28"/>
      <c r="E61" s="28"/>
      <c r="F61" s="16"/>
      <c r="G61" s="16"/>
      <c r="H61" s="49"/>
      <c r="I61" s="16"/>
      <c r="J61" s="16"/>
      <c r="K61" s="19"/>
      <c r="L61" s="16"/>
    </row>
    <row r="62" spans="3:12" x14ac:dyDescent="0.25">
      <c r="C62" s="16"/>
      <c r="D62" s="28"/>
      <c r="E62" s="28"/>
      <c r="F62" s="16"/>
      <c r="G62" s="16"/>
      <c r="H62" s="49"/>
      <c r="I62" s="16"/>
      <c r="J62" s="16"/>
      <c r="K62" s="19"/>
      <c r="L62" s="16"/>
    </row>
    <row r="63" spans="3:12" x14ac:dyDescent="0.25">
      <c r="C63" s="16"/>
      <c r="D63" s="28"/>
      <c r="E63" s="28"/>
      <c r="F63" s="16"/>
      <c r="G63" s="16"/>
      <c r="H63" s="49"/>
      <c r="I63" s="16"/>
      <c r="J63" s="16"/>
      <c r="K63" s="19"/>
      <c r="L63" s="16"/>
    </row>
    <row r="64" spans="3:12" x14ac:dyDescent="0.25">
      <c r="C64" s="16"/>
      <c r="D64" s="28"/>
      <c r="E64" s="28"/>
      <c r="F64" s="16"/>
      <c r="G64" s="16"/>
      <c r="H64" s="49"/>
      <c r="I64" s="16"/>
      <c r="J64" s="16"/>
      <c r="K64" s="19"/>
      <c r="L64" s="16"/>
    </row>
    <row r="65" spans="3:12" x14ac:dyDescent="0.25">
      <c r="C65" s="16"/>
      <c r="D65" s="28"/>
      <c r="E65" s="28"/>
      <c r="F65" s="16"/>
      <c r="G65" s="16"/>
      <c r="H65" s="49"/>
      <c r="I65" s="16"/>
      <c r="J65" s="16"/>
      <c r="K65" s="19"/>
      <c r="L65" s="16"/>
    </row>
    <row r="66" spans="3:12" x14ac:dyDescent="0.25">
      <c r="C66" s="16"/>
      <c r="D66" s="28"/>
      <c r="E66" s="28"/>
      <c r="F66" s="16"/>
      <c r="G66" s="16"/>
      <c r="H66" s="49"/>
      <c r="I66" s="16"/>
      <c r="J66" s="16"/>
      <c r="K66" s="19"/>
      <c r="L66" s="16"/>
    </row>
    <row r="67" spans="3:12" x14ac:dyDescent="0.25">
      <c r="C67" s="16"/>
      <c r="D67" s="28"/>
      <c r="E67" s="28"/>
      <c r="F67" s="16"/>
      <c r="G67" s="16"/>
      <c r="H67" s="49"/>
      <c r="I67" s="16"/>
      <c r="J67" s="16"/>
      <c r="K67" s="19"/>
      <c r="L67" s="16"/>
    </row>
    <row r="68" spans="3:12" x14ac:dyDescent="0.25">
      <c r="C68" s="16"/>
      <c r="D68" s="28"/>
      <c r="E68" s="28"/>
      <c r="F68" s="16"/>
      <c r="G68" s="16"/>
      <c r="H68" s="49"/>
      <c r="I68" s="16"/>
      <c r="J68" s="16"/>
      <c r="K68" s="19"/>
      <c r="L68" s="16"/>
    </row>
    <row r="69" spans="3:12" x14ac:dyDescent="0.25">
      <c r="C69" s="16"/>
      <c r="D69" s="28"/>
      <c r="E69" s="28"/>
      <c r="F69" s="16"/>
      <c r="G69" s="16"/>
      <c r="H69" s="49"/>
      <c r="I69" s="16"/>
      <c r="J69" s="16"/>
      <c r="K69" s="19"/>
      <c r="L69" s="16"/>
    </row>
    <row r="70" spans="3:12" x14ac:dyDescent="0.25">
      <c r="C70" s="16"/>
      <c r="D70" s="28"/>
      <c r="E70" s="28"/>
      <c r="F70" s="16"/>
      <c r="G70" s="16"/>
      <c r="H70" s="49"/>
      <c r="I70" s="16"/>
      <c r="J70" s="16"/>
      <c r="K70" s="19"/>
      <c r="L70" s="16"/>
    </row>
    <row r="71" spans="3:12" x14ac:dyDescent="0.25">
      <c r="C71" s="16"/>
      <c r="D71" s="28"/>
      <c r="E71" s="28"/>
      <c r="F71" s="16"/>
      <c r="G71" s="16"/>
      <c r="H71" s="49"/>
      <c r="I71" s="16"/>
      <c r="J71" s="16"/>
      <c r="K71" s="19"/>
      <c r="L71" s="16"/>
    </row>
    <row r="72" spans="3:12" x14ac:dyDescent="0.25">
      <c r="C72" s="16"/>
      <c r="D72" s="28"/>
      <c r="E72" s="28"/>
      <c r="F72" s="16"/>
      <c r="G72" s="16"/>
      <c r="H72" s="49"/>
      <c r="I72" s="16"/>
      <c r="J72" s="16"/>
      <c r="K72" s="19"/>
      <c r="L72" s="16"/>
    </row>
    <row r="73" spans="3:12" x14ac:dyDescent="0.25">
      <c r="C73" s="16"/>
      <c r="D73" s="28"/>
      <c r="E73" s="28"/>
      <c r="F73" s="16"/>
      <c r="G73" s="16"/>
      <c r="H73" s="49"/>
      <c r="I73" s="16"/>
      <c r="J73" s="16"/>
      <c r="K73" s="19"/>
      <c r="L73" s="16"/>
    </row>
    <row r="74" spans="3:12" x14ac:dyDescent="0.25">
      <c r="C74" s="16"/>
      <c r="D74" s="28"/>
      <c r="E74" s="28"/>
      <c r="F74" s="16"/>
      <c r="G74" s="16"/>
      <c r="H74" s="49"/>
      <c r="I74" s="16"/>
      <c r="J74" s="16"/>
      <c r="K74" s="19"/>
      <c r="L74" s="16"/>
    </row>
    <row r="75" spans="3:12" x14ac:dyDescent="0.25">
      <c r="C75" s="16"/>
      <c r="D75" s="28"/>
      <c r="E75" s="28"/>
      <c r="F75" s="16"/>
      <c r="G75" s="16"/>
      <c r="H75" s="49"/>
      <c r="I75" s="16"/>
      <c r="J75" s="16"/>
      <c r="K75" s="19"/>
      <c r="L75" s="16"/>
    </row>
    <row r="76" spans="3:12" x14ac:dyDescent="0.25">
      <c r="C76" s="16"/>
      <c r="D76" s="28"/>
      <c r="E76" s="28"/>
      <c r="F76" s="16"/>
      <c r="G76" s="16"/>
      <c r="H76" s="49"/>
      <c r="I76" s="16"/>
      <c r="J76" s="16"/>
      <c r="K76" s="19"/>
      <c r="L76" s="16"/>
    </row>
    <row r="77" spans="3:12" x14ac:dyDescent="0.25">
      <c r="C77" s="16"/>
      <c r="D77" s="28"/>
      <c r="E77" s="28"/>
      <c r="F77" s="16"/>
      <c r="G77" s="16"/>
      <c r="H77" s="49"/>
      <c r="I77" s="16"/>
      <c r="J77" s="16"/>
      <c r="K77" s="19"/>
      <c r="L77" s="16"/>
    </row>
    <row r="78" spans="3:12" x14ac:dyDescent="0.25">
      <c r="C78" s="16"/>
      <c r="D78" s="28"/>
      <c r="E78" s="28"/>
      <c r="F78" s="16"/>
      <c r="G78" s="16"/>
      <c r="H78" s="49"/>
      <c r="I78" s="16"/>
      <c r="J78" s="16"/>
      <c r="K78" s="19"/>
      <c r="L78" s="16"/>
    </row>
    <row r="79" spans="3:12" x14ac:dyDescent="0.25">
      <c r="C79" s="16"/>
      <c r="D79" s="28"/>
      <c r="E79" s="28"/>
      <c r="F79" s="16"/>
      <c r="G79" s="16"/>
      <c r="H79" s="49"/>
      <c r="I79" s="16"/>
      <c r="J79" s="16"/>
      <c r="K79" s="19"/>
      <c r="L79" s="16"/>
    </row>
    <row r="80" spans="3:12" x14ac:dyDescent="0.25">
      <c r="C80" s="16"/>
      <c r="D80" s="28"/>
      <c r="E80" s="28"/>
      <c r="F80" s="16"/>
      <c r="G80" s="16"/>
      <c r="H80" s="49"/>
      <c r="I80" s="16"/>
      <c r="J80" s="16"/>
      <c r="K80" s="19"/>
      <c r="L80" s="16"/>
    </row>
    <row r="81" spans="3:12" x14ac:dyDescent="0.25">
      <c r="C81" s="16"/>
      <c r="D81" s="28"/>
      <c r="E81" s="28"/>
      <c r="F81" s="16"/>
      <c r="G81" s="16"/>
      <c r="H81" s="49"/>
      <c r="I81" s="16"/>
      <c r="J81" s="16"/>
      <c r="K81" s="19"/>
      <c r="L81" s="16"/>
    </row>
    <row r="82" spans="3:12" x14ac:dyDescent="0.25">
      <c r="C82" s="16"/>
      <c r="D82" s="28"/>
      <c r="E82" s="28"/>
      <c r="F82" s="16"/>
      <c r="G82" s="16"/>
      <c r="H82" s="49"/>
      <c r="I82" s="16"/>
      <c r="J82" s="16"/>
      <c r="K82" s="19"/>
      <c r="L82" s="16"/>
    </row>
    <row r="83" spans="3:12" x14ac:dyDescent="0.25">
      <c r="C83" s="16"/>
      <c r="D83" s="28"/>
      <c r="E83" s="28"/>
      <c r="F83" s="16"/>
      <c r="G83" s="16"/>
      <c r="H83" s="49"/>
      <c r="I83" s="16"/>
      <c r="J83" s="16"/>
      <c r="K83" s="19"/>
      <c r="L83" s="16"/>
    </row>
    <row r="84" spans="3:12" x14ac:dyDescent="0.25">
      <c r="C84" s="16"/>
      <c r="D84" s="28"/>
      <c r="E84" s="28"/>
      <c r="F84" s="16"/>
      <c r="G84" s="16"/>
      <c r="H84" s="49"/>
      <c r="I84" s="16"/>
      <c r="J84" s="16"/>
      <c r="K84" s="19"/>
      <c r="L84" s="16"/>
    </row>
    <row r="85" spans="3:12" x14ac:dyDescent="0.25">
      <c r="C85" s="16"/>
      <c r="D85" s="28"/>
      <c r="E85" s="28"/>
      <c r="F85" s="16"/>
      <c r="G85" s="16"/>
      <c r="H85" s="49"/>
      <c r="I85" s="16"/>
      <c r="J85" s="16"/>
      <c r="K85" s="19"/>
      <c r="L85" s="16"/>
    </row>
    <row r="86" spans="3:12" x14ac:dyDescent="0.25">
      <c r="C86" s="16"/>
      <c r="D86" s="28"/>
      <c r="E86" s="28"/>
      <c r="F86" s="16"/>
      <c r="G86" s="16"/>
      <c r="H86" s="49"/>
      <c r="I86" s="16"/>
      <c r="J86" s="16"/>
      <c r="K86" s="19"/>
      <c r="L86" s="16"/>
    </row>
    <row r="87" spans="3:12" x14ac:dyDescent="0.25">
      <c r="C87" s="16"/>
      <c r="D87" s="28"/>
      <c r="E87" s="28"/>
      <c r="F87" s="16"/>
      <c r="G87" s="16"/>
      <c r="H87" s="49"/>
      <c r="I87" s="16"/>
      <c r="J87" s="16"/>
      <c r="K87" s="19"/>
      <c r="L87" s="16"/>
    </row>
    <row r="88" spans="3:12" x14ac:dyDescent="0.25">
      <c r="C88" s="16"/>
      <c r="D88" s="28"/>
      <c r="E88" s="28"/>
      <c r="F88" s="16"/>
      <c r="G88" s="16"/>
      <c r="H88" s="49"/>
      <c r="I88" s="16"/>
      <c r="J88" s="16"/>
      <c r="K88" s="19"/>
      <c r="L88" s="16"/>
    </row>
    <row r="89" spans="3:12" x14ac:dyDescent="0.25">
      <c r="C89" s="16"/>
      <c r="D89" s="28"/>
      <c r="E89" s="28"/>
      <c r="F89" s="16"/>
      <c r="G89" s="16"/>
      <c r="H89" s="49"/>
      <c r="I89" s="16"/>
      <c r="J89" s="16"/>
      <c r="K89" s="19"/>
      <c r="L89" s="16"/>
    </row>
    <row r="90" spans="3:12" x14ac:dyDescent="0.25">
      <c r="C90" s="16"/>
      <c r="D90" s="28"/>
      <c r="E90" s="28"/>
      <c r="F90" s="16"/>
      <c r="G90" s="16"/>
      <c r="H90" s="49"/>
      <c r="I90" s="16"/>
      <c r="J90" s="16"/>
      <c r="K90" s="19"/>
      <c r="L90" s="16"/>
    </row>
    <row r="91" spans="3:12" x14ac:dyDescent="0.25">
      <c r="C91" s="16"/>
      <c r="D91" s="28"/>
      <c r="E91" s="28"/>
      <c r="F91" s="16"/>
      <c r="G91" s="16"/>
      <c r="H91" s="49"/>
      <c r="I91" s="16"/>
      <c r="J91" s="16"/>
      <c r="K91" s="19"/>
      <c r="L91" s="16"/>
    </row>
    <row r="92" spans="3:12" x14ac:dyDescent="0.25">
      <c r="C92" s="16"/>
      <c r="D92" s="28"/>
      <c r="E92" s="28"/>
      <c r="F92" s="16"/>
      <c r="G92" s="16"/>
      <c r="H92" s="49"/>
      <c r="I92" s="16"/>
      <c r="J92" s="16"/>
      <c r="K92" s="19"/>
      <c r="L92" s="16"/>
    </row>
    <row r="93" spans="3:12" x14ac:dyDescent="0.25">
      <c r="C93" s="16"/>
      <c r="D93" s="28"/>
      <c r="E93" s="28"/>
      <c r="F93" s="16"/>
      <c r="G93" s="16"/>
      <c r="H93" s="49"/>
      <c r="I93" s="16"/>
      <c r="J93" s="16"/>
      <c r="K93" s="19"/>
      <c r="L93" s="16"/>
    </row>
    <row r="94" spans="3:12" x14ac:dyDescent="0.25">
      <c r="C94" s="16"/>
      <c r="D94" s="28"/>
      <c r="E94" s="28"/>
      <c r="F94" s="16"/>
      <c r="G94" s="16"/>
      <c r="H94" s="49"/>
      <c r="I94" s="16"/>
      <c r="J94" s="16"/>
      <c r="K94" s="19"/>
      <c r="L94" s="16"/>
    </row>
    <row r="95" spans="3:12" x14ac:dyDescent="0.25">
      <c r="C95" s="16"/>
      <c r="D95" s="28"/>
      <c r="E95" s="28"/>
      <c r="F95" s="16"/>
      <c r="G95" s="16"/>
      <c r="H95" s="49"/>
      <c r="I95" s="16"/>
      <c r="J95" s="16"/>
      <c r="K95" s="19"/>
      <c r="L95" s="16"/>
    </row>
    <row r="96" spans="3:12" x14ac:dyDescent="0.25">
      <c r="C96" s="16"/>
      <c r="D96" s="28"/>
      <c r="E96" s="28"/>
      <c r="F96" s="16"/>
      <c r="G96" s="16"/>
      <c r="H96" s="49"/>
      <c r="I96" s="16"/>
      <c r="J96" s="16"/>
      <c r="K96" s="19"/>
      <c r="L96" s="16"/>
    </row>
    <row r="97" spans="3:12" x14ac:dyDescent="0.25">
      <c r="C97" s="16"/>
      <c r="D97" s="28"/>
      <c r="E97" s="28"/>
      <c r="F97" s="16"/>
      <c r="G97" s="16"/>
      <c r="H97" s="49"/>
      <c r="I97" s="16"/>
      <c r="J97" s="16"/>
      <c r="K97" s="19"/>
      <c r="L97" s="16"/>
    </row>
    <row r="98" spans="3:12" x14ac:dyDescent="0.25">
      <c r="C98" s="16"/>
      <c r="D98" s="28"/>
      <c r="E98" s="28"/>
      <c r="F98" s="16"/>
      <c r="G98" s="16"/>
      <c r="H98" s="49"/>
      <c r="I98" s="16"/>
      <c r="J98" s="16"/>
      <c r="K98" s="19"/>
      <c r="L98" s="16"/>
    </row>
    <row r="99" spans="3:12" x14ac:dyDescent="0.25">
      <c r="C99" s="16"/>
      <c r="D99" s="28"/>
      <c r="E99" s="28"/>
      <c r="F99" s="16"/>
      <c r="G99" s="16"/>
      <c r="H99" s="49"/>
      <c r="I99" s="16"/>
      <c r="J99" s="16"/>
      <c r="K99" s="19"/>
      <c r="L99" s="16"/>
    </row>
    <row r="100" spans="3:12" x14ac:dyDescent="0.25">
      <c r="C100" s="16"/>
      <c r="D100" s="28"/>
      <c r="E100" s="28"/>
      <c r="F100" s="16"/>
      <c r="G100" s="16"/>
      <c r="H100" s="49"/>
      <c r="I100" s="16"/>
      <c r="J100" s="16"/>
      <c r="K100" s="19"/>
      <c r="L100" s="16"/>
    </row>
    <row r="101" spans="3:12" x14ac:dyDescent="0.25">
      <c r="C101" s="16"/>
      <c r="D101" s="28"/>
      <c r="E101" s="28"/>
      <c r="F101" s="16"/>
      <c r="G101" s="16"/>
      <c r="H101" s="49"/>
      <c r="I101" s="16"/>
      <c r="J101" s="16"/>
      <c r="K101" s="19"/>
      <c r="L101" s="16"/>
    </row>
    <row r="102" spans="3:12" x14ac:dyDescent="0.25">
      <c r="C102" s="16"/>
      <c r="D102" s="28"/>
      <c r="E102" s="28"/>
      <c r="F102" s="16"/>
      <c r="G102" s="16"/>
      <c r="H102" s="49"/>
      <c r="I102" s="16"/>
      <c r="J102" s="16"/>
      <c r="K102" s="19"/>
      <c r="L102" s="16"/>
    </row>
    <row r="103" spans="3:12" x14ac:dyDescent="0.25">
      <c r="C103" s="16"/>
      <c r="D103" s="28"/>
      <c r="E103" s="28"/>
      <c r="F103" s="16"/>
      <c r="G103" s="16"/>
      <c r="H103" s="49"/>
      <c r="I103" s="16"/>
      <c r="J103" s="16"/>
      <c r="K103" s="19"/>
      <c r="L103" s="16"/>
    </row>
    <row r="104" spans="3:12" x14ac:dyDescent="0.25">
      <c r="C104" s="16"/>
      <c r="D104" s="28"/>
      <c r="E104" s="28"/>
      <c r="F104" s="16"/>
      <c r="G104" s="16"/>
      <c r="H104" s="49"/>
      <c r="I104" s="16"/>
      <c r="J104" s="16"/>
      <c r="K104" s="19"/>
      <c r="L104" s="16"/>
    </row>
    <row r="105" spans="3:12" x14ac:dyDescent="0.25">
      <c r="C105" s="16"/>
      <c r="D105" s="28"/>
      <c r="E105" s="28"/>
      <c r="F105" s="16"/>
      <c r="G105" s="16"/>
      <c r="H105" s="49"/>
      <c r="I105" s="16"/>
      <c r="J105" s="16"/>
      <c r="K105" s="19"/>
      <c r="L105" s="16"/>
    </row>
    <row r="106" spans="3:12" x14ac:dyDescent="0.25">
      <c r="C106" s="16"/>
      <c r="D106" s="28"/>
      <c r="E106" s="28"/>
      <c r="F106" s="16"/>
      <c r="G106" s="16"/>
      <c r="H106" s="49"/>
      <c r="I106" s="16"/>
      <c r="J106" s="16"/>
      <c r="K106" s="19"/>
      <c r="L106" s="16"/>
    </row>
    <row r="107" spans="3:12" x14ac:dyDescent="0.25">
      <c r="C107" s="16"/>
      <c r="D107" s="28"/>
      <c r="E107" s="28"/>
      <c r="F107" s="16"/>
      <c r="G107" s="16"/>
      <c r="H107" s="49"/>
      <c r="I107" s="16"/>
      <c r="J107" s="16"/>
      <c r="K107" s="19"/>
      <c r="L107" s="16"/>
    </row>
    <row r="108" spans="3:12" x14ac:dyDescent="0.25">
      <c r="C108" s="16"/>
      <c r="D108" s="28"/>
      <c r="E108" s="28"/>
      <c r="F108" s="16"/>
      <c r="G108" s="16"/>
      <c r="H108" s="49"/>
      <c r="I108" s="16"/>
      <c r="J108" s="16"/>
      <c r="K108" s="19"/>
      <c r="L108" s="16"/>
    </row>
    <row r="109" spans="3:12" x14ac:dyDescent="0.25">
      <c r="C109" s="16"/>
      <c r="D109" s="28"/>
      <c r="E109" s="28"/>
      <c r="F109" s="16"/>
      <c r="G109" s="16"/>
      <c r="H109" s="49"/>
      <c r="I109" s="16"/>
      <c r="J109" s="16"/>
      <c r="K109" s="19"/>
      <c r="L109" s="16"/>
    </row>
    <row r="110" spans="3:12" x14ac:dyDescent="0.25">
      <c r="C110" s="16"/>
      <c r="D110" s="28"/>
      <c r="E110" s="28"/>
      <c r="F110" s="16"/>
      <c r="G110" s="16"/>
      <c r="H110" s="49"/>
      <c r="I110" s="16"/>
      <c r="J110" s="16"/>
      <c r="K110" s="19"/>
      <c r="L110" s="16"/>
    </row>
    <row r="111" spans="3:12" x14ac:dyDescent="0.25">
      <c r="C111" s="16"/>
      <c r="D111" s="28"/>
      <c r="E111" s="28"/>
      <c r="F111" s="16"/>
      <c r="G111" s="16"/>
      <c r="H111" s="49"/>
      <c r="I111" s="16"/>
      <c r="J111" s="16"/>
      <c r="K111" s="19"/>
      <c r="L111" s="16"/>
    </row>
    <row r="112" spans="3:12" x14ac:dyDescent="0.25">
      <c r="C112" s="16"/>
      <c r="D112" s="28"/>
      <c r="E112" s="28"/>
      <c r="F112" s="16"/>
      <c r="G112" s="16"/>
      <c r="H112" s="49"/>
      <c r="I112" s="16"/>
      <c r="J112" s="16"/>
      <c r="K112" s="19"/>
      <c r="L112" s="16"/>
    </row>
    <row r="113" spans="3:12" x14ac:dyDescent="0.25">
      <c r="C113" s="16"/>
      <c r="D113" s="28"/>
      <c r="E113" s="28"/>
      <c r="F113" s="16"/>
      <c r="G113" s="16"/>
      <c r="H113" s="49"/>
      <c r="I113" s="16"/>
      <c r="J113" s="16"/>
      <c r="K113" s="19"/>
      <c r="L113" s="16"/>
    </row>
    <row r="114" spans="3:12" x14ac:dyDescent="0.25">
      <c r="C114" s="16"/>
      <c r="D114" s="28"/>
      <c r="E114" s="28"/>
      <c r="F114" s="16"/>
      <c r="G114" s="16"/>
      <c r="H114" s="49"/>
      <c r="I114" s="16"/>
      <c r="J114" s="16"/>
      <c r="K114" s="19"/>
      <c r="L114" s="16"/>
    </row>
    <row r="115" spans="3:12" x14ac:dyDescent="0.25">
      <c r="C115" s="16"/>
      <c r="D115" s="28"/>
      <c r="E115" s="28"/>
      <c r="F115" s="16"/>
      <c r="G115" s="16"/>
      <c r="H115" s="49"/>
      <c r="I115" s="16"/>
      <c r="J115" s="16"/>
      <c r="K115" s="19"/>
      <c r="L115" s="16"/>
    </row>
    <row r="116" spans="3:12" x14ac:dyDescent="0.25">
      <c r="C116" s="16"/>
      <c r="D116" s="28"/>
      <c r="E116" s="28"/>
      <c r="F116" s="16"/>
      <c r="G116" s="16"/>
      <c r="H116" s="49"/>
      <c r="I116" s="16"/>
      <c r="J116" s="16"/>
      <c r="K116" s="19"/>
      <c r="L116" s="16"/>
    </row>
    <row r="117" spans="3:12" x14ac:dyDescent="0.25">
      <c r="C117" s="16"/>
      <c r="D117" s="28"/>
      <c r="E117" s="28"/>
      <c r="F117" s="16"/>
      <c r="G117" s="16"/>
      <c r="H117" s="49"/>
      <c r="I117" s="16"/>
      <c r="J117" s="16"/>
      <c r="K117" s="19"/>
      <c r="L117" s="16"/>
    </row>
    <row r="118" spans="3:12" x14ac:dyDescent="0.25">
      <c r="C118" s="16"/>
      <c r="D118" s="28"/>
      <c r="E118" s="28"/>
      <c r="F118" s="16"/>
      <c r="G118" s="16"/>
      <c r="H118" s="49"/>
      <c r="I118" s="16"/>
      <c r="J118" s="16"/>
      <c r="K118" s="19"/>
      <c r="L118" s="16"/>
    </row>
    <row r="119" spans="3:12" x14ac:dyDescent="0.25">
      <c r="C119" s="16"/>
      <c r="D119" s="28"/>
      <c r="E119" s="28"/>
      <c r="F119" s="16"/>
      <c r="G119" s="16"/>
      <c r="H119" s="49"/>
      <c r="I119" s="16"/>
      <c r="J119" s="16"/>
      <c r="K119" s="19"/>
      <c r="L119" s="16"/>
    </row>
    <row r="120" spans="3:12" x14ac:dyDescent="0.25">
      <c r="C120" s="16"/>
      <c r="D120" s="28"/>
      <c r="E120" s="28"/>
      <c r="F120" s="16"/>
      <c r="G120" s="16"/>
      <c r="H120" s="49"/>
      <c r="I120" s="16"/>
      <c r="J120" s="16"/>
      <c r="K120" s="19"/>
      <c r="L120" s="16"/>
    </row>
    <row r="121" spans="3:12" x14ac:dyDescent="0.25">
      <c r="C121" s="16"/>
      <c r="D121" s="28"/>
      <c r="E121" s="28"/>
      <c r="F121" s="16"/>
      <c r="G121" s="16"/>
      <c r="H121" s="49"/>
      <c r="I121" s="16"/>
      <c r="J121" s="16"/>
      <c r="K121" s="19"/>
      <c r="L121" s="16"/>
    </row>
    <row r="122" spans="3:12" x14ac:dyDescent="0.25">
      <c r="C122" s="16"/>
      <c r="D122" s="28"/>
      <c r="E122" s="28"/>
      <c r="F122" s="16"/>
      <c r="G122" s="16"/>
      <c r="H122" s="49"/>
      <c r="I122" s="16"/>
      <c r="J122" s="16"/>
      <c r="K122" s="19"/>
      <c r="L122" s="16"/>
    </row>
    <row r="123" spans="3:12" x14ac:dyDescent="0.25">
      <c r="C123" s="16"/>
      <c r="D123" s="28"/>
      <c r="E123" s="28"/>
      <c r="F123" s="16"/>
      <c r="G123" s="16"/>
      <c r="H123" s="49"/>
      <c r="I123" s="16"/>
      <c r="J123" s="16"/>
      <c r="K123" s="19"/>
      <c r="L123" s="16"/>
    </row>
    <row r="124" spans="3:12" x14ac:dyDescent="0.25">
      <c r="C124" s="16"/>
      <c r="D124" s="28"/>
      <c r="E124" s="28"/>
      <c r="F124" s="16"/>
      <c r="G124" s="16"/>
      <c r="H124" s="49"/>
      <c r="I124" s="16"/>
      <c r="J124" s="16"/>
      <c r="K124" s="19"/>
      <c r="L124" s="16"/>
    </row>
    <row r="125" spans="3:12" x14ac:dyDescent="0.25">
      <c r="C125" s="16"/>
      <c r="D125" s="28"/>
      <c r="E125" s="28"/>
      <c r="F125" s="16"/>
      <c r="G125" s="16"/>
      <c r="H125" s="49"/>
      <c r="I125" s="16"/>
      <c r="J125" s="16"/>
      <c r="K125" s="19"/>
      <c r="L125" s="16"/>
    </row>
    <row r="126" spans="3:12" x14ac:dyDescent="0.25">
      <c r="C126" s="16"/>
      <c r="D126" s="28"/>
      <c r="E126" s="28"/>
      <c r="F126" s="16"/>
      <c r="G126" s="16"/>
      <c r="H126" s="49"/>
      <c r="I126" s="16"/>
      <c r="J126" s="16"/>
      <c r="K126" s="19"/>
      <c r="L126" s="16"/>
    </row>
    <row r="127" spans="3:12" x14ac:dyDescent="0.25">
      <c r="C127" s="16"/>
      <c r="D127" s="28"/>
      <c r="E127" s="28"/>
      <c r="F127" s="16"/>
      <c r="G127" s="16"/>
      <c r="H127" s="49"/>
      <c r="I127" s="16"/>
      <c r="J127" s="16"/>
      <c r="K127" s="19"/>
      <c r="L127" s="16"/>
    </row>
    <row r="128" spans="3:12" x14ac:dyDescent="0.25">
      <c r="C128" s="16"/>
      <c r="D128" s="28"/>
      <c r="E128" s="28"/>
      <c r="F128" s="16"/>
      <c r="G128" s="16"/>
      <c r="H128" s="49"/>
      <c r="I128" s="16"/>
      <c r="J128" s="16"/>
      <c r="K128" s="19"/>
      <c r="L128" s="16"/>
    </row>
    <row r="129" spans="3:12" x14ac:dyDescent="0.25">
      <c r="C129" s="16"/>
      <c r="D129" s="28"/>
      <c r="E129" s="28"/>
      <c r="F129" s="16"/>
      <c r="G129" s="16"/>
      <c r="H129" s="49"/>
      <c r="I129" s="16"/>
      <c r="J129" s="16"/>
      <c r="K129" s="19"/>
      <c r="L129" s="16"/>
    </row>
    <row r="130" spans="3:12" x14ac:dyDescent="0.25">
      <c r="C130" s="16"/>
      <c r="D130" s="28"/>
      <c r="E130" s="28"/>
      <c r="F130" s="16"/>
      <c r="G130" s="16"/>
      <c r="H130" s="49"/>
      <c r="I130" s="16"/>
      <c r="J130" s="16"/>
      <c r="K130" s="19"/>
      <c r="L130" s="16"/>
    </row>
    <row r="131" spans="3:12" x14ac:dyDescent="0.25">
      <c r="C131" s="16"/>
      <c r="D131" s="28"/>
      <c r="E131" s="28"/>
      <c r="F131" s="16"/>
      <c r="G131" s="16"/>
      <c r="H131" s="49"/>
      <c r="I131" s="16"/>
      <c r="J131" s="16"/>
      <c r="K131" s="19"/>
      <c r="L131" s="16"/>
    </row>
    <row r="132" spans="3:12" x14ac:dyDescent="0.25">
      <c r="C132" s="16"/>
      <c r="D132" s="28"/>
      <c r="E132" s="28"/>
      <c r="F132" s="16"/>
      <c r="G132" s="16"/>
      <c r="H132" s="49"/>
      <c r="I132" s="16"/>
      <c r="J132" s="16"/>
      <c r="K132" s="19"/>
      <c r="L132" s="16"/>
    </row>
    <row r="133" spans="3:12" x14ac:dyDescent="0.25">
      <c r="C133" s="16"/>
      <c r="D133" s="28"/>
      <c r="E133" s="28"/>
      <c r="F133" s="16"/>
      <c r="G133" s="16"/>
      <c r="H133" s="49"/>
      <c r="I133" s="16"/>
      <c r="J133" s="16"/>
      <c r="K133" s="19"/>
      <c r="L133" s="16"/>
    </row>
    <row r="134" spans="3:12" x14ac:dyDescent="0.25">
      <c r="C134" s="16"/>
      <c r="D134" s="28"/>
      <c r="E134" s="28"/>
      <c r="F134" s="16"/>
      <c r="G134" s="16"/>
      <c r="H134" s="49"/>
      <c r="I134" s="16"/>
      <c r="J134" s="16"/>
      <c r="K134" s="19"/>
      <c r="L134" s="16"/>
    </row>
    <row r="135" spans="3:12" x14ac:dyDescent="0.25">
      <c r="C135" s="16"/>
      <c r="D135" s="28"/>
      <c r="E135" s="28"/>
      <c r="F135" s="16"/>
      <c r="G135" s="16"/>
      <c r="H135" s="49"/>
      <c r="I135" s="16"/>
      <c r="J135" s="16"/>
      <c r="K135" s="19"/>
      <c r="L135" s="16"/>
    </row>
    <row r="136" spans="3:12" x14ac:dyDescent="0.25">
      <c r="C136" s="16"/>
      <c r="D136" s="28"/>
      <c r="E136" s="28"/>
      <c r="F136" s="16"/>
      <c r="G136" s="16"/>
      <c r="H136" s="49"/>
      <c r="I136" s="16"/>
      <c r="J136" s="16"/>
      <c r="K136" s="19"/>
      <c r="L136" s="16"/>
    </row>
    <row r="137" spans="3:12" x14ac:dyDescent="0.25">
      <c r="C137" s="16"/>
      <c r="D137" s="28"/>
      <c r="E137" s="28"/>
      <c r="F137" s="16"/>
      <c r="G137" s="16"/>
      <c r="H137" s="49"/>
      <c r="I137" s="16"/>
      <c r="J137" s="16"/>
      <c r="K137" s="19"/>
      <c r="L137" s="16"/>
    </row>
    <row r="138" spans="3:12" x14ac:dyDescent="0.25">
      <c r="C138" s="16"/>
      <c r="D138" s="28"/>
      <c r="E138" s="28"/>
      <c r="F138" s="16"/>
      <c r="G138" s="16"/>
      <c r="H138" s="49"/>
      <c r="I138" s="16"/>
      <c r="J138" s="16"/>
      <c r="K138" s="19"/>
      <c r="L138" s="16"/>
    </row>
    <row r="139" spans="3:12" x14ac:dyDescent="0.25">
      <c r="C139" s="16"/>
      <c r="D139" s="28"/>
      <c r="E139" s="28"/>
      <c r="F139" s="16"/>
      <c r="G139" s="16"/>
      <c r="H139" s="49"/>
      <c r="I139" s="16"/>
      <c r="J139" s="16"/>
      <c r="K139" s="19"/>
      <c r="L139" s="16"/>
    </row>
    <row r="140" spans="3:12" x14ac:dyDescent="0.25">
      <c r="C140" s="16"/>
      <c r="D140" s="28"/>
      <c r="E140" s="28"/>
      <c r="F140" s="16"/>
      <c r="G140" s="16"/>
      <c r="H140" s="49"/>
      <c r="I140" s="16"/>
      <c r="J140" s="16"/>
      <c r="K140" s="19"/>
      <c r="L140" s="16"/>
    </row>
    <row r="141" spans="3:12" x14ac:dyDescent="0.25">
      <c r="C141" s="16"/>
      <c r="D141" s="28"/>
      <c r="E141" s="28"/>
      <c r="F141" s="16"/>
      <c r="G141" s="16"/>
      <c r="H141" s="49"/>
      <c r="I141" s="16"/>
      <c r="J141" s="16"/>
      <c r="K141" s="19"/>
      <c r="L141" s="16"/>
    </row>
    <row r="142" spans="3:12" x14ac:dyDescent="0.25">
      <c r="C142" s="16"/>
      <c r="D142" s="28"/>
      <c r="E142" s="28"/>
      <c r="F142" s="16"/>
      <c r="G142" s="16"/>
      <c r="H142" s="49"/>
      <c r="I142" s="16"/>
      <c r="J142" s="16"/>
      <c r="K142" s="19"/>
      <c r="L142" s="16"/>
    </row>
    <row r="143" spans="3:12" x14ac:dyDescent="0.25">
      <c r="C143" s="16"/>
      <c r="D143" s="28"/>
      <c r="E143" s="28"/>
      <c r="F143" s="16"/>
      <c r="G143" s="16"/>
      <c r="H143" s="49"/>
      <c r="I143" s="16"/>
      <c r="J143" s="16"/>
      <c r="K143" s="19"/>
      <c r="L143" s="16"/>
    </row>
    <row r="144" spans="3:12" x14ac:dyDescent="0.25">
      <c r="C144" s="16"/>
      <c r="D144" s="28"/>
      <c r="E144" s="28"/>
      <c r="F144" s="16"/>
      <c r="G144" s="16"/>
      <c r="H144" s="49"/>
      <c r="I144" s="16"/>
      <c r="J144" s="16"/>
      <c r="K144" s="19"/>
      <c r="L144" s="16"/>
    </row>
    <row r="145" spans="3:12" x14ac:dyDescent="0.25">
      <c r="C145" s="16"/>
      <c r="D145" s="28"/>
      <c r="E145" s="28"/>
      <c r="F145" s="16"/>
      <c r="G145" s="16"/>
      <c r="H145" s="49"/>
      <c r="I145" s="16"/>
      <c r="J145" s="16"/>
      <c r="K145" s="19"/>
      <c r="L145" s="16"/>
    </row>
    <row r="146" spans="3:12" x14ac:dyDescent="0.25">
      <c r="C146" s="16"/>
      <c r="D146" s="28"/>
      <c r="E146" s="28"/>
      <c r="F146" s="16"/>
      <c r="G146" s="16"/>
      <c r="H146" s="49"/>
      <c r="I146" s="16"/>
      <c r="J146" s="16"/>
      <c r="K146" s="19"/>
      <c r="L146" s="16"/>
    </row>
    <row r="147" spans="3:12" x14ac:dyDescent="0.25">
      <c r="C147" s="16"/>
      <c r="D147" s="28"/>
      <c r="E147" s="28"/>
      <c r="F147" s="16"/>
      <c r="G147" s="16"/>
      <c r="H147" s="49"/>
      <c r="I147" s="16"/>
      <c r="J147" s="16"/>
      <c r="K147" s="19"/>
      <c r="L147" s="16"/>
    </row>
    <row r="148" spans="3:12" x14ac:dyDescent="0.25">
      <c r="C148" s="16"/>
      <c r="D148" s="28"/>
      <c r="E148" s="28"/>
      <c r="F148" s="16"/>
      <c r="G148" s="16"/>
      <c r="H148" s="49"/>
      <c r="I148" s="16"/>
      <c r="J148" s="16"/>
      <c r="K148" s="19"/>
      <c r="L148" s="16"/>
    </row>
    <row r="149" spans="3:12" x14ac:dyDescent="0.25">
      <c r="C149" s="16"/>
      <c r="D149" s="28"/>
      <c r="E149" s="28"/>
      <c r="F149" s="16"/>
      <c r="G149" s="16"/>
      <c r="H149" s="49"/>
      <c r="I149" s="16"/>
      <c r="J149" s="16"/>
      <c r="K149" s="19"/>
      <c r="L149" s="16"/>
    </row>
    <row r="150" spans="3:12" x14ac:dyDescent="0.25">
      <c r="C150" s="16"/>
      <c r="D150" s="28"/>
      <c r="E150" s="28"/>
      <c r="F150" s="16"/>
      <c r="G150" s="16"/>
      <c r="H150" s="49"/>
      <c r="I150" s="16"/>
      <c r="J150" s="16"/>
      <c r="K150" s="19"/>
      <c r="L150" s="16"/>
    </row>
    <row r="151" spans="3:12" x14ac:dyDescent="0.25">
      <c r="C151" s="16"/>
      <c r="D151" s="28"/>
      <c r="E151" s="28"/>
      <c r="F151" s="16"/>
      <c r="G151" s="16"/>
      <c r="H151" s="49"/>
      <c r="I151" s="16"/>
      <c r="J151" s="16"/>
      <c r="K151" s="19"/>
      <c r="L151" s="16"/>
    </row>
    <row r="152" spans="3:12" x14ac:dyDescent="0.25">
      <c r="C152" s="16"/>
      <c r="D152" s="28"/>
      <c r="E152" s="28"/>
      <c r="F152" s="16"/>
      <c r="G152" s="16"/>
      <c r="H152" s="49"/>
      <c r="I152" s="16"/>
      <c r="J152" s="16"/>
      <c r="K152" s="19"/>
      <c r="L152" s="16"/>
    </row>
    <row r="153" spans="3:12" x14ac:dyDescent="0.25">
      <c r="C153" s="16"/>
      <c r="D153" s="28"/>
      <c r="E153" s="28"/>
      <c r="F153" s="16"/>
      <c r="G153" s="16"/>
      <c r="H153" s="49"/>
      <c r="I153" s="16"/>
      <c r="J153" s="16"/>
      <c r="K153" s="19"/>
      <c r="L153" s="16"/>
    </row>
    <row r="154" spans="3:12" x14ac:dyDescent="0.25">
      <c r="C154" s="16"/>
      <c r="D154" s="28"/>
      <c r="E154" s="28"/>
      <c r="F154" s="16"/>
      <c r="G154" s="16"/>
      <c r="H154" s="49"/>
      <c r="I154" s="16"/>
      <c r="J154" s="16"/>
      <c r="K154" s="19"/>
      <c r="L154" s="16"/>
    </row>
    <row r="155" spans="3:12" x14ac:dyDescent="0.25">
      <c r="C155" s="16"/>
      <c r="D155" s="28"/>
      <c r="E155" s="28"/>
      <c r="F155" s="16"/>
      <c r="G155" s="16"/>
      <c r="H155" s="49"/>
      <c r="I155" s="16"/>
      <c r="J155" s="16"/>
      <c r="K155" s="19"/>
      <c r="L155" s="16"/>
    </row>
    <row r="156" spans="3:12" x14ac:dyDescent="0.25">
      <c r="C156" s="16"/>
      <c r="D156" s="28"/>
      <c r="E156" s="28"/>
      <c r="F156" s="16"/>
      <c r="G156" s="16"/>
      <c r="H156" s="49"/>
      <c r="I156" s="16"/>
      <c r="J156" s="16"/>
      <c r="K156" s="19"/>
      <c r="L156" s="16"/>
    </row>
    <row r="157" spans="3:12" x14ac:dyDescent="0.25">
      <c r="C157" s="16"/>
      <c r="D157" s="28"/>
      <c r="E157" s="28"/>
      <c r="F157" s="16"/>
      <c r="G157" s="16"/>
      <c r="H157" s="49"/>
      <c r="I157" s="16"/>
      <c r="J157" s="16"/>
      <c r="K157" s="19"/>
      <c r="L157" s="16"/>
    </row>
    <row r="158" spans="3:12" x14ac:dyDescent="0.25">
      <c r="C158" s="16"/>
      <c r="D158" s="28"/>
      <c r="E158" s="28"/>
      <c r="F158" s="16"/>
      <c r="G158" s="16"/>
      <c r="H158" s="49"/>
      <c r="I158" s="16"/>
      <c r="J158" s="16"/>
      <c r="K158" s="19"/>
      <c r="L158" s="16"/>
    </row>
    <row r="159" spans="3:12" x14ac:dyDescent="0.25">
      <c r="C159" s="16"/>
      <c r="D159" s="28"/>
      <c r="E159" s="28"/>
      <c r="F159" s="16"/>
      <c r="G159" s="16"/>
      <c r="H159" s="49"/>
      <c r="I159" s="16"/>
      <c r="J159" s="16"/>
      <c r="K159" s="19"/>
      <c r="L159" s="16"/>
    </row>
    <row r="160" spans="3:12" x14ac:dyDescent="0.25">
      <c r="C160" s="16"/>
      <c r="D160" s="28"/>
      <c r="E160" s="28"/>
      <c r="F160" s="16"/>
      <c r="G160" s="16"/>
      <c r="H160" s="49"/>
      <c r="I160" s="16"/>
      <c r="J160" s="16"/>
      <c r="K160" s="19"/>
      <c r="L160" s="16"/>
    </row>
    <row r="161" spans="3:12" x14ac:dyDescent="0.25">
      <c r="C161" s="16"/>
      <c r="D161" s="28"/>
      <c r="E161" s="28"/>
      <c r="F161" s="16"/>
      <c r="G161" s="16"/>
      <c r="H161" s="49"/>
      <c r="I161" s="16"/>
      <c r="J161" s="16"/>
      <c r="K161" s="19"/>
      <c r="L161" s="16"/>
    </row>
    <row r="162" spans="3:12" x14ac:dyDescent="0.25">
      <c r="C162" s="16"/>
      <c r="D162" s="28"/>
      <c r="E162" s="28"/>
      <c r="F162" s="16"/>
      <c r="G162" s="16"/>
      <c r="H162" s="49"/>
      <c r="I162" s="16"/>
      <c r="J162" s="16"/>
      <c r="K162" s="19"/>
      <c r="L162" s="16"/>
    </row>
    <row r="163" spans="3:12" x14ac:dyDescent="0.25">
      <c r="C163" s="16"/>
      <c r="D163" s="28"/>
      <c r="E163" s="28"/>
      <c r="F163" s="16"/>
      <c r="G163" s="16"/>
      <c r="H163" s="49"/>
      <c r="I163" s="16"/>
      <c r="J163" s="16"/>
      <c r="K163" s="19"/>
      <c r="L163" s="16"/>
    </row>
    <row r="164" spans="3:12" x14ac:dyDescent="0.25">
      <c r="C164" s="16"/>
      <c r="D164" s="28"/>
      <c r="E164" s="28"/>
      <c r="F164" s="16"/>
      <c r="G164" s="16"/>
      <c r="H164" s="49"/>
      <c r="I164" s="16"/>
      <c r="J164" s="16"/>
      <c r="K164" s="19"/>
      <c r="L164" s="16"/>
    </row>
    <row r="165" spans="3:12" x14ac:dyDescent="0.25">
      <c r="C165" s="16"/>
      <c r="D165" s="28"/>
      <c r="E165" s="28"/>
      <c r="F165" s="16"/>
      <c r="G165" s="16"/>
      <c r="H165" s="49"/>
      <c r="I165" s="16"/>
      <c r="J165" s="16"/>
      <c r="K165" s="19"/>
      <c r="L165" s="16"/>
    </row>
    <row r="166" spans="3:12" x14ac:dyDescent="0.25">
      <c r="C166" s="16"/>
      <c r="D166" s="28"/>
      <c r="E166" s="28"/>
      <c r="F166" s="16"/>
      <c r="G166" s="16"/>
      <c r="H166" s="49"/>
      <c r="I166" s="16"/>
      <c r="J166" s="16"/>
      <c r="K166" s="19"/>
      <c r="L166" s="16"/>
    </row>
    <row r="167" spans="3:12" x14ac:dyDescent="0.25">
      <c r="C167" s="16"/>
      <c r="D167" s="28"/>
      <c r="E167" s="28"/>
      <c r="F167" s="16"/>
      <c r="G167" s="16"/>
      <c r="H167" s="49"/>
      <c r="I167" s="16"/>
      <c r="J167" s="16"/>
      <c r="K167" s="19"/>
      <c r="L167" s="16"/>
    </row>
    <row r="168" spans="3:12" x14ac:dyDescent="0.25">
      <c r="C168" s="16"/>
      <c r="D168" s="28"/>
      <c r="E168" s="28"/>
      <c r="F168" s="16"/>
      <c r="G168" s="16"/>
      <c r="H168" s="49"/>
      <c r="I168" s="16"/>
      <c r="J168" s="16"/>
      <c r="K168" s="19"/>
      <c r="L168" s="16"/>
    </row>
    <row r="169" spans="3:12" x14ac:dyDescent="0.25">
      <c r="C169" s="16"/>
      <c r="D169" s="28"/>
      <c r="E169" s="28"/>
      <c r="F169" s="16"/>
      <c r="G169" s="16"/>
      <c r="H169" s="49"/>
      <c r="I169" s="16"/>
      <c r="J169" s="16"/>
      <c r="K169" s="19"/>
      <c r="L169" s="16"/>
    </row>
    <row r="170" spans="3:12" x14ac:dyDescent="0.25">
      <c r="C170" s="16"/>
      <c r="D170" s="28"/>
      <c r="E170" s="28"/>
      <c r="F170" s="16"/>
      <c r="G170" s="16"/>
      <c r="H170" s="49"/>
      <c r="I170" s="16"/>
      <c r="J170" s="16"/>
      <c r="K170" s="19"/>
      <c r="L170" s="16"/>
    </row>
    <row r="171" spans="3:12" x14ac:dyDescent="0.25">
      <c r="C171" s="16"/>
      <c r="D171" s="28"/>
      <c r="E171" s="28"/>
      <c r="F171" s="16"/>
      <c r="G171" s="16"/>
      <c r="H171" s="49"/>
      <c r="I171" s="16"/>
      <c r="J171" s="16"/>
      <c r="K171" s="19"/>
      <c r="L171" s="16"/>
    </row>
    <row r="172" spans="3:12" x14ac:dyDescent="0.25">
      <c r="C172" s="16"/>
      <c r="D172" s="28"/>
      <c r="E172" s="28"/>
      <c r="F172" s="16"/>
      <c r="G172" s="16"/>
      <c r="H172" s="49"/>
      <c r="I172" s="16"/>
      <c r="J172" s="16"/>
      <c r="K172" s="19"/>
      <c r="L172" s="16"/>
    </row>
    <row r="173" spans="3:12" x14ac:dyDescent="0.25">
      <c r="C173" s="16"/>
      <c r="D173" s="28"/>
      <c r="E173" s="28"/>
      <c r="F173" s="16"/>
      <c r="G173" s="16"/>
      <c r="H173" s="49"/>
      <c r="I173" s="16"/>
      <c r="J173" s="16"/>
      <c r="K173" s="19"/>
      <c r="L173" s="16"/>
    </row>
    <row r="174" spans="3:12" x14ac:dyDescent="0.25">
      <c r="C174" s="16"/>
      <c r="D174" s="28"/>
      <c r="E174" s="28"/>
      <c r="F174" s="16"/>
      <c r="G174" s="16"/>
      <c r="H174" s="49"/>
      <c r="I174" s="16"/>
      <c r="J174" s="16"/>
      <c r="K174" s="19"/>
      <c r="L174" s="16"/>
    </row>
    <row r="175" spans="3:12" x14ac:dyDescent="0.25">
      <c r="C175" s="16"/>
      <c r="D175" s="28"/>
      <c r="E175" s="28"/>
      <c r="F175" s="16"/>
      <c r="G175" s="16"/>
      <c r="H175" s="49"/>
      <c r="I175" s="16"/>
      <c r="J175" s="16"/>
      <c r="K175" s="19"/>
      <c r="L175" s="16"/>
    </row>
    <row r="176" spans="3:12" x14ac:dyDescent="0.25">
      <c r="C176" s="16"/>
      <c r="D176" s="28"/>
      <c r="E176" s="28"/>
      <c r="F176" s="16"/>
      <c r="G176" s="16"/>
      <c r="H176" s="49"/>
      <c r="I176" s="16"/>
      <c r="J176" s="16"/>
      <c r="K176" s="19"/>
      <c r="L176" s="16"/>
    </row>
    <row r="177" spans="3:12" x14ac:dyDescent="0.25">
      <c r="C177" s="16"/>
      <c r="D177" s="28"/>
      <c r="E177" s="28"/>
      <c r="F177" s="16"/>
      <c r="G177" s="16"/>
      <c r="H177" s="49"/>
      <c r="I177" s="16"/>
      <c r="J177" s="16"/>
      <c r="K177" s="19"/>
      <c r="L177" s="16"/>
    </row>
    <row r="178" spans="3:12" x14ac:dyDescent="0.25">
      <c r="C178" s="16"/>
      <c r="D178" s="28"/>
      <c r="E178" s="28"/>
      <c r="F178" s="16"/>
      <c r="G178" s="16"/>
      <c r="H178" s="49"/>
      <c r="I178" s="16"/>
      <c r="J178" s="16"/>
      <c r="K178" s="19"/>
      <c r="L178" s="16"/>
    </row>
    <row r="179" spans="3:12" x14ac:dyDescent="0.25">
      <c r="C179" s="16"/>
      <c r="D179" s="28"/>
      <c r="E179" s="28"/>
      <c r="F179" s="16"/>
      <c r="G179" s="16"/>
      <c r="H179" s="49"/>
      <c r="I179" s="16"/>
      <c r="J179" s="16"/>
      <c r="K179" s="19"/>
      <c r="L179" s="16"/>
    </row>
    <row r="180" spans="3:12" x14ac:dyDescent="0.25">
      <c r="C180" s="16"/>
      <c r="D180" s="28"/>
      <c r="E180" s="28"/>
      <c r="F180" s="16"/>
      <c r="G180" s="16"/>
      <c r="H180" s="49"/>
      <c r="I180" s="16"/>
      <c r="J180" s="16"/>
      <c r="K180" s="19"/>
      <c r="L180" s="16"/>
    </row>
    <row r="181" spans="3:12" x14ac:dyDescent="0.25">
      <c r="C181" s="16"/>
      <c r="D181" s="28"/>
      <c r="E181" s="28"/>
      <c r="F181" s="16"/>
      <c r="G181" s="16"/>
      <c r="H181" s="49"/>
      <c r="I181" s="16"/>
      <c r="J181" s="16"/>
      <c r="K181" s="19"/>
      <c r="L181" s="16"/>
    </row>
    <row r="182" spans="3:12" x14ac:dyDescent="0.25">
      <c r="C182" s="16"/>
      <c r="D182" s="28"/>
      <c r="E182" s="28"/>
      <c r="F182" s="16"/>
      <c r="G182" s="16"/>
      <c r="H182" s="49"/>
      <c r="I182" s="16"/>
      <c r="J182" s="16"/>
      <c r="K182" s="19"/>
      <c r="L182" s="16"/>
    </row>
    <row r="183" spans="3:12" x14ac:dyDescent="0.25">
      <c r="C183" s="16"/>
      <c r="D183" s="28"/>
      <c r="E183" s="28"/>
      <c r="F183" s="16"/>
      <c r="G183" s="16"/>
      <c r="H183" s="49"/>
      <c r="I183" s="16"/>
      <c r="J183" s="16"/>
      <c r="K183" s="19"/>
      <c r="L183" s="16"/>
    </row>
    <row r="184" spans="3:12" x14ac:dyDescent="0.25">
      <c r="C184" s="16"/>
      <c r="D184" s="28"/>
      <c r="E184" s="28"/>
      <c r="F184" s="16"/>
      <c r="G184" s="16"/>
      <c r="H184" s="49"/>
      <c r="I184" s="16"/>
      <c r="J184" s="16"/>
      <c r="K184" s="19"/>
      <c r="L184" s="16"/>
    </row>
    <row r="185" spans="3:12" x14ac:dyDescent="0.25">
      <c r="C185" s="16"/>
      <c r="D185" s="28"/>
      <c r="E185" s="28"/>
      <c r="F185" s="16"/>
      <c r="G185" s="16"/>
      <c r="H185" s="49"/>
      <c r="I185" s="16"/>
      <c r="J185" s="16"/>
      <c r="K185" s="19"/>
      <c r="L185" s="16"/>
    </row>
    <row r="186" spans="3:12" x14ac:dyDescent="0.25">
      <c r="C186" s="16"/>
      <c r="D186" s="28"/>
      <c r="E186" s="28"/>
      <c r="F186" s="16"/>
      <c r="G186" s="16"/>
      <c r="H186" s="49"/>
      <c r="I186" s="16"/>
      <c r="J186" s="16"/>
      <c r="K186" s="19"/>
      <c r="L186" s="16"/>
    </row>
    <row r="187" spans="3:12" x14ac:dyDescent="0.25">
      <c r="C187" s="16"/>
      <c r="D187" s="28"/>
      <c r="E187" s="28"/>
      <c r="F187" s="16"/>
      <c r="G187" s="16"/>
      <c r="H187" s="49"/>
      <c r="I187" s="16"/>
      <c r="J187" s="16"/>
      <c r="K187" s="19"/>
      <c r="L187" s="16"/>
    </row>
    <row r="188" spans="3:12" x14ac:dyDescent="0.25">
      <c r="C188" s="16"/>
      <c r="D188" s="28"/>
      <c r="E188" s="28"/>
      <c r="F188" s="16"/>
      <c r="G188" s="16"/>
      <c r="H188" s="49"/>
      <c r="I188" s="16"/>
      <c r="J188" s="16"/>
      <c r="K188" s="19"/>
      <c r="L188" s="16"/>
    </row>
    <row r="189" spans="3:12" x14ac:dyDescent="0.25">
      <c r="C189" s="16"/>
      <c r="D189" s="28"/>
      <c r="E189" s="28"/>
      <c r="F189" s="16"/>
      <c r="G189" s="16"/>
      <c r="H189" s="49"/>
      <c r="I189" s="16"/>
      <c r="J189" s="16"/>
      <c r="K189" s="19"/>
      <c r="L189" s="16"/>
    </row>
    <row r="190" spans="3:12" x14ac:dyDescent="0.25">
      <c r="C190" s="16"/>
      <c r="D190" s="28"/>
      <c r="E190" s="28"/>
      <c r="F190" s="16"/>
      <c r="G190" s="16"/>
      <c r="H190" s="49"/>
      <c r="I190" s="16"/>
      <c r="J190" s="16"/>
      <c r="K190" s="19"/>
      <c r="L190" s="16"/>
    </row>
    <row r="191" spans="3:12" x14ac:dyDescent="0.25">
      <c r="C191" s="16"/>
      <c r="D191" s="28"/>
      <c r="E191" s="28"/>
      <c r="F191" s="16"/>
      <c r="G191" s="16"/>
      <c r="H191" s="49"/>
      <c r="I191" s="16"/>
      <c r="J191" s="16"/>
      <c r="K191" s="19"/>
      <c r="L191" s="16"/>
    </row>
    <row r="192" spans="3:12" x14ac:dyDescent="0.25">
      <c r="C192" s="16"/>
      <c r="D192" s="28"/>
      <c r="E192" s="28"/>
      <c r="F192" s="16"/>
      <c r="G192" s="16"/>
      <c r="H192" s="49"/>
      <c r="I192" s="16"/>
      <c r="J192" s="16"/>
      <c r="K192" s="19"/>
      <c r="L192" s="16"/>
    </row>
    <row r="193" spans="3:12" x14ac:dyDescent="0.25">
      <c r="C193" s="16"/>
      <c r="D193" s="28"/>
      <c r="E193" s="28"/>
      <c r="F193" s="16"/>
      <c r="G193" s="16"/>
      <c r="H193" s="49"/>
      <c r="I193" s="16"/>
      <c r="J193" s="16"/>
      <c r="K193" s="19"/>
      <c r="L193" s="16"/>
    </row>
    <row r="194" spans="3:12" x14ac:dyDescent="0.25">
      <c r="C194" s="16"/>
      <c r="D194" s="28"/>
      <c r="E194" s="28"/>
      <c r="F194" s="16"/>
      <c r="G194" s="16"/>
      <c r="H194" s="49"/>
      <c r="I194" s="16"/>
      <c r="J194" s="16"/>
      <c r="K194" s="19"/>
      <c r="L194" s="16"/>
    </row>
    <row r="195" spans="3:12" x14ac:dyDescent="0.25">
      <c r="C195" s="16"/>
      <c r="D195" s="28"/>
      <c r="E195" s="28"/>
      <c r="F195" s="16"/>
      <c r="G195" s="16"/>
      <c r="H195" s="49"/>
      <c r="I195" s="16"/>
      <c r="J195" s="16"/>
      <c r="K195" s="19"/>
      <c r="L195" s="16"/>
    </row>
    <row r="196" spans="3:12" x14ac:dyDescent="0.25">
      <c r="C196" s="16"/>
      <c r="D196" s="28"/>
      <c r="E196" s="28"/>
      <c r="F196" s="16"/>
      <c r="G196" s="16"/>
      <c r="H196" s="49"/>
      <c r="I196" s="16"/>
      <c r="J196" s="16"/>
      <c r="K196" s="19"/>
      <c r="L196" s="16"/>
    </row>
    <row r="197" spans="3:12" x14ac:dyDescent="0.25">
      <c r="C197" s="16"/>
      <c r="D197" s="28"/>
      <c r="E197" s="28"/>
      <c r="F197" s="16"/>
      <c r="G197" s="16"/>
      <c r="H197" s="49"/>
      <c r="I197" s="16"/>
      <c r="J197" s="16"/>
      <c r="K197" s="19"/>
      <c r="L197" s="16"/>
    </row>
    <row r="198" spans="3:12" x14ac:dyDescent="0.25">
      <c r="C198" s="16"/>
      <c r="D198" s="28"/>
      <c r="E198" s="28"/>
      <c r="F198" s="16"/>
      <c r="G198" s="16"/>
      <c r="H198" s="49"/>
      <c r="I198" s="16"/>
      <c r="J198" s="16"/>
      <c r="K198" s="19"/>
      <c r="L198" s="16"/>
    </row>
    <row r="199" spans="3:12" x14ac:dyDescent="0.25">
      <c r="C199" s="16"/>
      <c r="D199" s="28"/>
      <c r="E199" s="28"/>
      <c r="F199" s="16"/>
      <c r="G199" s="16"/>
      <c r="H199" s="49"/>
      <c r="I199" s="16"/>
      <c r="J199" s="16"/>
      <c r="K199" s="19"/>
      <c r="L199" s="16"/>
    </row>
    <row r="200" spans="3:12" x14ac:dyDescent="0.25">
      <c r="C200" s="16"/>
      <c r="D200" s="28"/>
      <c r="E200" s="28"/>
      <c r="F200" s="16"/>
      <c r="G200" s="16"/>
      <c r="H200" s="49"/>
      <c r="I200" s="16"/>
      <c r="J200" s="16"/>
      <c r="K200" s="19"/>
      <c r="L200" s="16"/>
    </row>
    <row r="201" spans="3:12" x14ac:dyDescent="0.25">
      <c r="C201" s="16"/>
      <c r="D201" s="28"/>
      <c r="E201" s="28"/>
      <c r="F201" s="16"/>
      <c r="G201" s="16"/>
      <c r="H201" s="49"/>
      <c r="I201" s="16"/>
      <c r="J201" s="16"/>
      <c r="K201" s="19"/>
      <c r="L201" s="16"/>
    </row>
    <row r="202" spans="3:12" x14ac:dyDescent="0.25">
      <c r="C202" s="16"/>
      <c r="D202" s="28"/>
      <c r="E202" s="28"/>
      <c r="F202" s="16"/>
      <c r="G202" s="16"/>
      <c r="H202" s="49"/>
      <c r="I202" s="16"/>
      <c r="J202" s="16"/>
      <c r="K202" s="19"/>
      <c r="L202" s="16"/>
    </row>
    <row r="203" spans="3:12" x14ac:dyDescent="0.25">
      <c r="C203" s="16"/>
      <c r="D203" s="28"/>
      <c r="E203" s="28"/>
      <c r="F203" s="16"/>
      <c r="G203" s="16"/>
      <c r="H203" s="49"/>
      <c r="I203" s="16"/>
      <c r="J203" s="16"/>
      <c r="K203" s="19"/>
      <c r="L203" s="16"/>
    </row>
    <row r="204" spans="3:12" x14ac:dyDescent="0.25">
      <c r="C204" s="16"/>
      <c r="D204" s="28"/>
      <c r="E204" s="28"/>
      <c r="F204" s="16"/>
      <c r="G204" s="16"/>
      <c r="H204" s="49"/>
      <c r="I204" s="16"/>
      <c r="J204" s="16"/>
      <c r="K204" s="19"/>
      <c r="L204" s="16"/>
    </row>
    <row r="205" spans="3:12" x14ac:dyDescent="0.25">
      <c r="C205" s="16"/>
      <c r="D205" s="28"/>
      <c r="E205" s="28"/>
      <c r="F205" s="16"/>
      <c r="G205" s="16"/>
      <c r="H205" s="49"/>
      <c r="I205" s="16"/>
      <c r="J205" s="16"/>
      <c r="K205" s="19"/>
      <c r="L205" s="16"/>
    </row>
    <row r="206" spans="3:12" x14ac:dyDescent="0.25">
      <c r="C206" s="16"/>
      <c r="D206" s="28"/>
      <c r="E206" s="28"/>
      <c r="F206" s="16"/>
      <c r="G206" s="16"/>
      <c r="H206" s="49"/>
      <c r="I206" s="16"/>
      <c r="J206" s="16"/>
      <c r="K206" s="19"/>
      <c r="L206" s="16"/>
    </row>
    <row r="207" spans="3:12" x14ac:dyDescent="0.25">
      <c r="C207" s="16"/>
      <c r="D207" s="28"/>
      <c r="E207" s="28"/>
      <c r="F207" s="16"/>
      <c r="G207" s="16"/>
      <c r="H207" s="49"/>
      <c r="I207" s="16"/>
      <c r="J207" s="16"/>
      <c r="K207" s="19"/>
      <c r="L207" s="16"/>
    </row>
    <row r="208" spans="3:12" x14ac:dyDescent="0.25">
      <c r="C208" s="16"/>
      <c r="D208" s="28"/>
      <c r="E208" s="28"/>
      <c r="F208" s="16"/>
      <c r="G208" s="16"/>
      <c r="H208" s="49"/>
      <c r="I208" s="16"/>
      <c r="J208" s="16"/>
      <c r="K208" s="19"/>
      <c r="L208" s="16"/>
    </row>
    <row r="209" spans="3:12" x14ac:dyDescent="0.25">
      <c r="C209" s="16"/>
      <c r="D209" s="28"/>
      <c r="E209" s="28"/>
      <c r="F209" s="16"/>
      <c r="G209" s="16"/>
      <c r="H209" s="49"/>
      <c r="I209" s="16"/>
      <c r="J209" s="16"/>
      <c r="K209" s="19"/>
      <c r="L209" s="16"/>
    </row>
    <row r="210" spans="3:12" x14ac:dyDescent="0.25">
      <c r="C210" s="36"/>
      <c r="D210" s="44"/>
      <c r="E210" s="44"/>
      <c r="F210" s="36"/>
      <c r="G210" s="36"/>
      <c r="H210" s="50"/>
      <c r="I210" s="36"/>
      <c r="J210" s="36"/>
      <c r="K210" s="37"/>
      <c r="L210" s="36"/>
    </row>
    <row r="211" spans="3:12" x14ac:dyDescent="0.25">
      <c r="C211" s="36"/>
      <c r="D211" s="44"/>
      <c r="E211" s="44"/>
      <c r="F211" s="36"/>
      <c r="G211" s="36"/>
      <c r="H211" s="50"/>
      <c r="I211" s="36"/>
      <c r="J211" s="36"/>
      <c r="K211" s="37"/>
      <c r="L211" s="36"/>
    </row>
    <row r="212" spans="3:12" x14ac:dyDescent="0.25">
      <c r="C212" s="36"/>
      <c r="D212" s="44"/>
      <c r="E212" s="44"/>
      <c r="F212" s="36"/>
      <c r="G212" s="36"/>
      <c r="H212" s="50"/>
      <c r="I212" s="36"/>
      <c r="J212" s="36"/>
      <c r="K212" s="37"/>
      <c r="L212" s="36"/>
    </row>
    <row r="213" spans="3:12" x14ac:dyDescent="0.25">
      <c r="C213" s="36"/>
      <c r="D213" s="44"/>
      <c r="E213" s="44"/>
      <c r="F213" s="36"/>
      <c r="G213" s="36"/>
      <c r="H213" s="50"/>
      <c r="I213" s="36"/>
      <c r="J213" s="36"/>
      <c r="K213" s="37"/>
      <c r="L213" s="36"/>
    </row>
    <row r="214" spans="3:12" x14ac:dyDescent="0.25">
      <c r="C214" s="36"/>
      <c r="D214" s="44"/>
      <c r="E214" s="44"/>
      <c r="F214" s="36"/>
      <c r="G214" s="36"/>
      <c r="H214" s="50"/>
      <c r="I214" s="36"/>
      <c r="J214" s="36"/>
      <c r="K214" s="37"/>
      <c r="L214" s="36"/>
    </row>
    <row r="215" spans="3:12" x14ac:dyDescent="0.25">
      <c r="C215" s="36"/>
      <c r="D215" s="44"/>
      <c r="E215" s="44"/>
      <c r="F215" s="36"/>
      <c r="G215" s="36"/>
      <c r="H215" s="50"/>
      <c r="I215" s="36"/>
      <c r="J215" s="36"/>
      <c r="K215" s="37"/>
      <c r="L215" s="36"/>
    </row>
    <row r="216" spans="3:12" x14ac:dyDescent="0.25">
      <c r="C216" s="36"/>
      <c r="D216" s="44"/>
      <c r="E216" s="44"/>
      <c r="F216" s="36"/>
      <c r="G216" s="36"/>
      <c r="H216" s="50"/>
      <c r="I216" s="36"/>
      <c r="J216" s="36"/>
      <c r="K216" s="37"/>
      <c r="L216" s="36"/>
    </row>
    <row r="217" spans="3:12" x14ac:dyDescent="0.25">
      <c r="C217" s="36"/>
      <c r="D217" s="44"/>
      <c r="E217" s="44"/>
      <c r="F217" s="36"/>
      <c r="G217" s="36"/>
      <c r="H217" s="50"/>
      <c r="I217" s="36"/>
      <c r="J217" s="36"/>
      <c r="K217" s="37"/>
      <c r="L217" s="36"/>
    </row>
    <row r="218" spans="3:12" x14ac:dyDescent="0.25">
      <c r="C218" s="36"/>
      <c r="D218" s="44"/>
      <c r="E218" s="44"/>
      <c r="F218" s="36"/>
      <c r="G218" s="36"/>
      <c r="H218" s="50"/>
      <c r="I218" s="36"/>
      <c r="J218" s="36"/>
      <c r="K218" s="37"/>
      <c r="L218" s="36"/>
    </row>
    <row r="219" spans="3:12" x14ac:dyDescent="0.25">
      <c r="C219" s="36"/>
      <c r="D219" s="44"/>
      <c r="E219" s="44"/>
      <c r="F219" s="36"/>
      <c r="G219" s="36"/>
      <c r="H219" s="50"/>
      <c r="I219" s="36"/>
      <c r="J219" s="36"/>
      <c r="K219" s="37"/>
      <c r="L219" s="36"/>
    </row>
    <row r="220" spans="3:12" x14ac:dyDescent="0.25">
      <c r="C220" s="36"/>
      <c r="D220" s="44"/>
      <c r="E220" s="44"/>
      <c r="F220" s="36"/>
      <c r="G220" s="36"/>
      <c r="H220" s="50"/>
      <c r="I220" s="36"/>
      <c r="J220" s="36"/>
      <c r="K220" s="37"/>
      <c r="L220" s="36"/>
    </row>
    <row r="221" spans="3:12" x14ac:dyDescent="0.25">
      <c r="C221" s="36"/>
      <c r="D221" s="44"/>
      <c r="E221" s="44"/>
      <c r="F221" s="36"/>
      <c r="G221" s="36"/>
      <c r="H221" s="50"/>
      <c r="I221" s="36"/>
      <c r="J221" s="36"/>
      <c r="K221" s="37"/>
      <c r="L221" s="36"/>
    </row>
    <row r="222" spans="3:12" x14ac:dyDescent="0.25">
      <c r="C222" s="36"/>
      <c r="D222" s="44"/>
      <c r="E222" s="44"/>
      <c r="F222" s="36"/>
      <c r="G222" s="36"/>
      <c r="H222" s="50"/>
      <c r="I222" s="36"/>
      <c r="J222" s="36"/>
      <c r="K222" s="37"/>
      <c r="L222" s="36"/>
    </row>
    <row r="223" spans="3:12" x14ac:dyDescent="0.25">
      <c r="C223" s="36"/>
      <c r="D223" s="44"/>
      <c r="E223" s="44"/>
      <c r="F223" s="36"/>
      <c r="G223" s="36"/>
      <c r="H223" s="50"/>
      <c r="I223" s="36"/>
      <c r="J223" s="36"/>
      <c r="K223" s="37"/>
      <c r="L223" s="36"/>
    </row>
    <row r="224" spans="3:12" x14ac:dyDescent="0.25">
      <c r="C224" s="36"/>
      <c r="D224" s="44"/>
      <c r="E224" s="44"/>
      <c r="F224" s="36"/>
      <c r="G224" s="36"/>
      <c r="H224" s="50"/>
      <c r="I224" s="36"/>
      <c r="J224" s="36"/>
      <c r="K224" s="37"/>
      <c r="L224" s="36"/>
    </row>
    <row r="225" spans="3:12" x14ac:dyDescent="0.25">
      <c r="C225" s="36"/>
      <c r="D225" s="44"/>
      <c r="E225" s="44"/>
      <c r="F225" s="36"/>
      <c r="G225" s="36"/>
      <c r="H225" s="50"/>
      <c r="I225" s="36"/>
      <c r="J225" s="36"/>
      <c r="K225" s="37"/>
      <c r="L225" s="36"/>
    </row>
    <row r="226" spans="3:12" x14ac:dyDescent="0.25">
      <c r="C226" s="36"/>
      <c r="D226" s="44"/>
      <c r="E226" s="44"/>
      <c r="F226" s="36"/>
      <c r="G226" s="36"/>
      <c r="H226" s="50"/>
      <c r="I226" s="36"/>
      <c r="J226" s="36"/>
      <c r="K226" s="37"/>
      <c r="L226" s="36"/>
    </row>
    <row r="227" spans="3:12" x14ac:dyDescent="0.25">
      <c r="C227" s="36"/>
      <c r="D227" s="44"/>
      <c r="E227" s="44"/>
      <c r="F227" s="36"/>
      <c r="G227" s="36"/>
      <c r="H227" s="50"/>
      <c r="I227" s="36"/>
      <c r="J227" s="36"/>
      <c r="K227" s="37"/>
      <c r="L227" s="36"/>
    </row>
    <row r="228" spans="3:12" x14ac:dyDescent="0.25">
      <c r="C228" s="36"/>
      <c r="D228" s="44"/>
      <c r="E228" s="44"/>
      <c r="F228" s="36"/>
      <c r="G228" s="36"/>
      <c r="H228" s="50"/>
      <c r="I228" s="36"/>
      <c r="J228" s="36"/>
      <c r="K228" s="37"/>
      <c r="L228" s="36"/>
    </row>
    <row r="229" spans="3:12" x14ac:dyDescent="0.25">
      <c r="C229" s="36"/>
      <c r="D229" s="44"/>
      <c r="E229" s="44"/>
      <c r="F229" s="36"/>
      <c r="G229" s="36"/>
      <c r="H229" s="50"/>
      <c r="I229" s="36"/>
      <c r="J229" s="36"/>
      <c r="K229" s="37"/>
      <c r="L229" s="36"/>
    </row>
    <row r="230" spans="3:12" x14ac:dyDescent="0.25">
      <c r="C230" s="36"/>
      <c r="D230" s="44"/>
      <c r="E230" s="44"/>
      <c r="F230" s="36"/>
      <c r="G230" s="36"/>
      <c r="H230" s="50"/>
      <c r="I230" s="36"/>
      <c r="J230" s="36"/>
      <c r="K230" s="37"/>
      <c r="L230" s="36"/>
    </row>
    <row r="231" spans="3:12" x14ac:dyDescent="0.25">
      <c r="C231" s="36"/>
      <c r="D231" s="44"/>
      <c r="E231" s="44"/>
      <c r="F231" s="36"/>
      <c r="G231" s="36"/>
      <c r="H231" s="50"/>
      <c r="I231" s="36"/>
      <c r="J231" s="36"/>
      <c r="K231" s="37"/>
      <c r="L231" s="36"/>
    </row>
    <row r="232" spans="3:12" x14ac:dyDescent="0.25">
      <c r="C232" s="36"/>
      <c r="D232" s="44"/>
      <c r="E232" s="44"/>
      <c r="F232" s="36"/>
      <c r="G232" s="36"/>
      <c r="H232" s="50"/>
      <c r="I232" s="36"/>
      <c r="J232" s="36"/>
      <c r="K232" s="37"/>
      <c r="L232" s="36"/>
    </row>
    <row r="233" spans="3:12" x14ac:dyDescent="0.25">
      <c r="C233" s="36"/>
      <c r="D233" s="44"/>
      <c r="E233" s="44"/>
      <c r="F233" s="36"/>
      <c r="G233" s="36"/>
      <c r="H233" s="50"/>
      <c r="I233" s="36"/>
      <c r="J233" s="36"/>
      <c r="K233" s="37"/>
      <c r="L233" s="36"/>
    </row>
    <row r="234" spans="3:12" x14ac:dyDescent="0.25">
      <c r="C234" s="36"/>
      <c r="D234" s="44"/>
      <c r="E234" s="44"/>
      <c r="F234" s="36"/>
      <c r="G234" s="36"/>
      <c r="H234" s="50"/>
      <c r="I234" s="36"/>
      <c r="J234" s="36"/>
      <c r="K234" s="37"/>
      <c r="L234" s="36"/>
    </row>
    <row r="235" spans="3:12" x14ac:dyDescent="0.25">
      <c r="C235" s="36"/>
      <c r="D235" s="44"/>
      <c r="E235" s="44"/>
      <c r="F235" s="36"/>
      <c r="G235" s="36"/>
      <c r="H235" s="50"/>
      <c r="I235" s="36"/>
      <c r="J235" s="36"/>
      <c r="K235" s="37"/>
      <c r="L235" s="36"/>
    </row>
    <row r="236" spans="3:12" x14ac:dyDescent="0.25">
      <c r="C236" s="36"/>
      <c r="D236" s="44"/>
      <c r="E236" s="44"/>
      <c r="F236" s="36"/>
      <c r="G236" s="36"/>
      <c r="H236" s="50"/>
      <c r="I236" s="36"/>
      <c r="J236" s="36"/>
      <c r="K236" s="37"/>
      <c r="L236" s="36"/>
    </row>
    <row r="237" spans="3:12" x14ac:dyDescent="0.25">
      <c r="C237" s="36"/>
      <c r="D237" s="44"/>
      <c r="E237" s="44"/>
      <c r="F237" s="36"/>
      <c r="G237" s="36"/>
      <c r="H237" s="50"/>
      <c r="I237" s="36"/>
      <c r="J237" s="36"/>
      <c r="K237" s="37"/>
      <c r="L237" s="36"/>
    </row>
    <row r="238" spans="3:12" x14ac:dyDescent="0.25">
      <c r="C238" s="36"/>
      <c r="D238" s="44"/>
      <c r="E238" s="44"/>
      <c r="F238" s="36"/>
      <c r="G238" s="36"/>
      <c r="H238" s="50"/>
      <c r="I238" s="36"/>
      <c r="J238" s="36"/>
      <c r="K238" s="37"/>
      <c r="L238" s="36"/>
    </row>
    <row r="239" spans="3:12" x14ac:dyDescent="0.25">
      <c r="C239" s="36"/>
      <c r="D239" s="44"/>
      <c r="E239" s="44"/>
      <c r="F239" s="36"/>
      <c r="G239" s="36"/>
      <c r="H239" s="50"/>
      <c r="I239" s="36"/>
      <c r="J239" s="36"/>
      <c r="K239" s="37"/>
      <c r="L239" s="36"/>
    </row>
    <row r="240" spans="3:12" x14ac:dyDescent="0.25">
      <c r="C240" s="36"/>
      <c r="D240" s="44"/>
      <c r="E240" s="44"/>
      <c r="F240" s="36"/>
      <c r="G240" s="36"/>
      <c r="H240" s="50"/>
      <c r="I240" s="36"/>
      <c r="J240" s="36"/>
      <c r="K240" s="37"/>
      <c r="L240" s="36"/>
    </row>
    <row r="241" spans="3:12" x14ac:dyDescent="0.25">
      <c r="C241" s="36"/>
      <c r="D241" s="44"/>
      <c r="E241" s="44"/>
      <c r="F241" s="36"/>
      <c r="G241" s="36"/>
      <c r="H241" s="50"/>
      <c r="I241" s="36"/>
      <c r="J241" s="36"/>
      <c r="K241" s="37"/>
      <c r="L241" s="36"/>
    </row>
    <row r="242" spans="3:12" x14ac:dyDescent="0.25">
      <c r="C242" s="36"/>
      <c r="D242" s="44"/>
      <c r="E242" s="44"/>
      <c r="F242" s="36"/>
      <c r="G242" s="36"/>
      <c r="H242" s="50"/>
      <c r="I242" s="36"/>
      <c r="J242" s="36"/>
      <c r="K242" s="37"/>
      <c r="L242" s="36"/>
    </row>
    <row r="243" spans="3:12" x14ac:dyDescent="0.25">
      <c r="C243" s="36"/>
      <c r="D243" s="44"/>
      <c r="E243" s="44"/>
      <c r="F243" s="36"/>
      <c r="G243" s="36"/>
      <c r="H243" s="50"/>
      <c r="I243" s="36"/>
      <c r="J243" s="36"/>
      <c r="K243" s="37"/>
      <c r="L243" s="36"/>
    </row>
    <row r="244" spans="3:12" x14ac:dyDescent="0.25">
      <c r="C244" s="36"/>
      <c r="D244" s="44"/>
      <c r="E244" s="44"/>
      <c r="F244" s="36"/>
      <c r="G244" s="36"/>
      <c r="H244" s="50"/>
      <c r="I244" s="36"/>
      <c r="J244" s="36"/>
      <c r="K244" s="37"/>
      <c r="L244" s="36"/>
    </row>
    <row r="245" spans="3:12" x14ac:dyDescent="0.25">
      <c r="C245" s="36"/>
      <c r="D245" s="44"/>
      <c r="E245" s="44"/>
      <c r="F245" s="36"/>
      <c r="G245" s="36"/>
      <c r="H245" s="50"/>
      <c r="I245" s="36"/>
      <c r="J245" s="36"/>
      <c r="K245" s="37"/>
      <c r="L245" s="36"/>
    </row>
    <row r="246" spans="3:12" x14ac:dyDescent="0.25">
      <c r="C246" s="36"/>
      <c r="D246" s="44"/>
      <c r="E246" s="44"/>
      <c r="F246" s="36"/>
      <c r="G246" s="36"/>
      <c r="H246" s="50"/>
      <c r="I246" s="36"/>
      <c r="J246" s="36"/>
      <c r="K246" s="37"/>
      <c r="L246" s="36"/>
    </row>
    <row r="247" spans="3:12" x14ac:dyDescent="0.25">
      <c r="C247" s="36"/>
      <c r="D247" s="44"/>
      <c r="E247" s="44"/>
      <c r="F247" s="36"/>
      <c r="G247" s="36"/>
      <c r="H247" s="50"/>
      <c r="I247" s="36"/>
      <c r="J247" s="36"/>
      <c r="K247" s="37"/>
      <c r="L247" s="36"/>
    </row>
    <row r="248" spans="3:12" x14ac:dyDescent="0.25">
      <c r="C248" s="36"/>
      <c r="D248" s="44"/>
      <c r="E248" s="44"/>
      <c r="F248" s="36"/>
      <c r="G248" s="36"/>
      <c r="H248" s="50"/>
      <c r="I248" s="36"/>
      <c r="J248" s="36"/>
      <c r="K248" s="37"/>
      <c r="L248" s="36"/>
    </row>
    <row r="249" spans="3:12" x14ac:dyDescent="0.25">
      <c r="C249" s="36"/>
      <c r="D249" s="44"/>
      <c r="E249" s="44"/>
      <c r="F249" s="36"/>
      <c r="G249" s="36"/>
      <c r="H249" s="50"/>
      <c r="I249" s="36"/>
      <c r="J249" s="36"/>
      <c r="K249" s="37"/>
      <c r="L249" s="36"/>
    </row>
    <row r="250" spans="3:12" x14ac:dyDescent="0.25">
      <c r="C250" s="36"/>
      <c r="D250" s="44"/>
      <c r="E250" s="44"/>
      <c r="F250" s="36"/>
      <c r="G250" s="36"/>
      <c r="H250" s="50"/>
      <c r="I250" s="36"/>
      <c r="J250" s="36"/>
      <c r="K250" s="37"/>
      <c r="L250" s="36"/>
    </row>
    <row r="251" spans="3:12" x14ac:dyDescent="0.25">
      <c r="C251" s="36"/>
      <c r="D251" s="44"/>
      <c r="E251" s="44"/>
      <c r="F251" s="36"/>
      <c r="G251" s="36"/>
      <c r="H251" s="50"/>
      <c r="I251" s="36"/>
      <c r="J251" s="36"/>
      <c r="K251" s="37"/>
      <c r="L251" s="36"/>
    </row>
    <row r="252" spans="3:12" x14ac:dyDescent="0.25">
      <c r="C252" s="36"/>
      <c r="D252" s="44"/>
      <c r="E252" s="44"/>
      <c r="F252" s="36"/>
      <c r="G252" s="36"/>
      <c r="H252" s="50"/>
      <c r="I252" s="36"/>
      <c r="J252" s="36"/>
      <c r="K252" s="37"/>
      <c r="L252" s="36"/>
    </row>
    <row r="253" spans="3:12" x14ac:dyDescent="0.25">
      <c r="C253" s="36"/>
      <c r="D253" s="44"/>
      <c r="E253" s="44"/>
      <c r="F253" s="36"/>
      <c r="G253" s="36"/>
      <c r="H253" s="50"/>
      <c r="I253" s="36"/>
      <c r="J253" s="36"/>
      <c r="K253" s="37"/>
      <c r="L253" s="36"/>
    </row>
    <row r="254" spans="3:12" x14ac:dyDescent="0.25">
      <c r="C254" s="36"/>
      <c r="D254" s="44"/>
      <c r="E254" s="44"/>
      <c r="F254" s="36"/>
      <c r="G254" s="36"/>
      <c r="H254" s="50"/>
      <c r="I254" s="36"/>
      <c r="J254" s="36"/>
      <c r="K254" s="37"/>
      <c r="L254" s="36"/>
    </row>
    <row r="255" spans="3:12" x14ac:dyDescent="0.25">
      <c r="C255" s="36"/>
      <c r="D255" s="44"/>
      <c r="E255" s="44"/>
      <c r="F255" s="36"/>
      <c r="G255" s="36"/>
      <c r="H255" s="50"/>
      <c r="I255" s="36"/>
      <c r="J255" s="36"/>
      <c r="K255" s="37"/>
      <c r="L255" s="36"/>
    </row>
    <row r="256" spans="3:12" x14ac:dyDescent="0.25">
      <c r="C256" s="36"/>
      <c r="D256" s="44"/>
      <c r="E256" s="44"/>
      <c r="F256" s="36"/>
      <c r="G256" s="36"/>
      <c r="H256" s="50"/>
      <c r="I256" s="36"/>
      <c r="J256" s="36"/>
      <c r="K256" s="37"/>
      <c r="L256" s="36"/>
    </row>
    <row r="257" spans="3:12" x14ac:dyDescent="0.25">
      <c r="C257" s="36"/>
      <c r="D257" s="44"/>
      <c r="E257" s="44"/>
      <c r="F257" s="36"/>
      <c r="G257" s="36"/>
      <c r="H257" s="50"/>
      <c r="I257" s="36"/>
      <c r="J257" s="36"/>
      <c r="K257" s="37"/>
      <c r="L257" s="36"/>
    </row>
    <row r="258" spans="3:12" x14ac:dyDescent="0.25">
      <c r="C258" s="36"/>
      <c r="D258" s="44"/>
      <c r="E258" s="44"/>
      <c r="F258" s="36"/>
      <c r="G258" s="36"/>
      <c r="H258" s="50"/>
      <c r="I258" s="36"/>
      <c r="J258" s="36"/>
      <c r="K258" s="37"/>
      <c r="L258" s="36"/>
    </row>
    <row r="259" spans="3:12" x14ac:dyDescent="0.25">
      <c r="C259" s="36"/>
      <c r="D259" s="44"/>
      <c r="E259" s="44"/>
      <c r="F259" s="36"/>
      <c r="G259" s="36"/>
      <c r="H259" s="50"/>
      <c r="I259" s="36"/>
      <c r="J259" s="36"/>
      <c r="K259" s="37"/>
      <c r="L259" s="36"/>
    </row>
    <row r="260" spans="3:12" x14ac:dyDescent="0.25">
      <c r="C260" s="36"/>
      <c r="D260" s="44"/>
      <c r="E260" s="44"/>
      <c r="F260" s="36"/>
      <c r="G260" s="36"/>
      <c r="H260" s="50"/>
      <c r="I260" s="36"/>
      <c r="J260" s="36"/>
      <c r="K260" s="37"/>
      <c r="L260" s="36"/>
    </row>
    <row r="261" spans="3:12" x14ac:dyDescent="0.25">
      <c r="C261" s="36"/>
      <c r="D261" s="44"/>
      <c r="E261" s="44"/>
      <c r="F261" s="36"/>
      <c r="G261" s="36"/>
      <c r="H261" s="50"/>
      <c r="I261" s="36"/>
      <c r="J261" s="36"/>
      <c r="K261" s="37"/>
      <c r="L261" s="36"/>
    </row>
    <row r="262" spans="3:12" x14ac:dyDescent="0.25">
      <c r="C262" s="36"/>
      <c r="D262" s="44"/>
      <c r="E262" s="44"/>
      <c r="F262" s="36"/>
      <c r="G262" s="36"/>
      <c r="H262" s="50"/>
      <c r="I262" s="36"/>
      <c r="J262" s="36"/>
      <c r="K262" s="37"/>
      <c r="L262" s="36"/>
    </row>
    <row r="263" spans="3:12" x14ac:dyDescent="0.25">
      <c r="C263" s="36"/>
      <c r="D263" s="44"/>
      <c r="E263" s="44"/>
      <c r="F263" s="36"/>
      <c r="G263" s="36"/>
      <c r="H263" s="50"/>
      <c r="I263" s="36"/>
      <c r="J263" s="36"/>
      <c r="K263" s="37"/>
      <c r="L263" s="36"/>
    </row>
    <row r="264" spans="3:12" x14ac:dyDescent="0.25">
      <c r="C264" s="36"/>
      <c r="D264" s="44"/>
      <c r="E264" s="44"/>
      <c r="F264" s="36"/>
      <c r="G264" s="36"/>
      <c r="H264" s="50"/>
      <c r="I264" s="36"/>
      <c r="J264" s="36"/>
      <c r="K264" s="37"/>
      <c r="L264" s="36"/>
    </row>
    <row r="265" spans="3:12" x14ac:dyDescent="0.25">
      <c r="C265" s="36"/>
      <c r="D265" s="44"/>
      <c r="E265" s="44"/>
      <c r="F265" s="36"/>
      <c r="G265" s="36"/>
      <c r="H265" s="50"/>
      <c r="I265" s="36"/>
      <c r="J265" s="36"/>
      <c r="K265" s="37"/>
      <c r="L265" s="36"/>
    </row>
    <row r="266" spans="3:12" x14ac:dyDescent="0.25">
      <c r="C266" s="36"/>
      <c r="D266" s="44"/>
      <c r="E266" s="44"/>
      <c r="F266" s="36"/>
      <c r="G266" s="36"/>
      <c r="H266" s="50"/>
      <c r="I266" s="36"/>
      <c r="J266" s="36"/>
      <c r="K266" s="37"/>
      <c r="L266" s="36"/>
    </row>
    <row r="267" spans="3:12" x14ac:dyDescent="0.25">
      <c r="C267" s="36"/>
      <c r="D267" s="44"/>
      <c r="E267" s="44"/>
      <c r="F267" s="36"/>
      <c r="G267" s="36"/>
      <c r="H267" s="50"/>
      <c r="I267" s="36"/>
      <c r="J267" s="36"/>
      <c r="K267" s="37"/>
      <c r="L267" s="36"/>
    </row>
    <row r="268" spans="3:12" x14ac:dyDescent="0.25">
      <c r="C268" s="36"/>
      <c r="D268" s="44"/>
      <c r="E268" s="44"/>
      <c r="F268" s="36"/>
      <c r="G268" s="36"/>
      <c r="H268" s="50"/>
      <c r="I268" s="36"/>
      <c r="J268" s="36"/>
      <c r="K268" s="37"/>
      <c r="L268" s="36"/>
    </row>
    <row r="269" spans="3:12" x14ac:dyDescent="0.25">
      <c r="C269" s="36"/>
      <c r="D269" s="44"/>
      <c r="E269" s="44"/>
      <c r="F269" s="36"/>
      <c r="G269" s="36"/>
      <c r="H269" s="50"/>
      <c r="I269" s="36"/>
      <c r="J269" s="36"/>
      <c r="K269" s="37"/>
      <c r="L269" s="36"/>
    </row>
    <row r="270" spans="3:12" x14ac:dyDescent="0.25">
      <c r="C270" s="36"/>
      <c r="D270" s="44"/>
      <c r="E270" s="44"/>
      <c r="F270" s="36"/>
      <c r="G270" s="36"/>
      <c r="H270" s="50"/>
      <c r="I270" s="36"/>
      <c r="J270" s="36"/>
      <c r="K270" s="37"/>
      <c r="L270" s="36"/>
    </row>
    <row r="271" spans="3:12" x14ac:dyDescent="0.25">
      <c r="C271" s="36"/>
      <c r="D271" s="44"/>
      <c r="E271" s="44"/>
      <c r="F271" s="36"/>
      <c r="G271" s="36"/>
      <c r="H271" s="50"/>
      <c r="I271" s="36"/>
      <c r="J271" s="36"/>
      <c r="K271" s="37"/>
      <c r="L271" s="36"/>
    </row>
    <row r="272" spans="3:12" x14ac:dyDescent="0.25">
      <c r="C272" s="36"/>
      <c r="D272" s="44"/>
      <c r="E272" s="44"/>
      <c r="F272" s="36"/>
      <c r="G272" s="36"/>
      <c r="H272" s="50"/>
      <c r="I272" s="36"/>
      <c r="J272" s="36"/>
      <c r="K272" s="37"/>
      <c r="L272" s="36"/>
    </row>
    <row r="273" spans="3:12" x14ac:dyDescent="0.25">
      <c r="C273" s="36"/>
      <c r="D273" s="44"/>
      <c r="E273" s="44"/>
      <c r="F273" s="36"/>
      <c r="G273" s="36"/>
      <c r="H273" s="50"/>
      <c r="I273" s="36"/>
      <c r="J273" s="36"/>
      <c r="K273" s="37"/>
      <c r="L273" s="36"/>
    </row>
    <row r="274" spans="3:12" x14ac:dyDescent="0.25">
      <c r="C274" s="36"/>
      <c r="D274" s="44"/>
      <c r="E274" s="44"/>
      <c r="F274" s="36"/>
      <c r="G274" s="36"/>
      <c r="H274" s="50"/>
      <c r="I274" s="36"/>
      <c r="J274" s="36"/>
      <c r="K274" s="37"/>
      <c r="L274" s="36"/>
    </row>
    <row r="275" spans="3:12" x14ac:dyDescent="0.25">
      <c r="C275" s="36"/>
      <c r="D275" s="44"/>
      <c r="E275" s="44"/>
      <c r="F275" s="36"/>
      <c r="G275" s="36"/>
      <c r="H275" s="50"/>
      <c r="I275" s="36"/>
      <c r="J275" s="36"/>
      <c r="K275" s="37"/>
      <c r="L275" s="36"/>
    </row>
    <row r="276" spans="3:12" x14ac:dyDescent="0.25">
      <c r="C276" s="36"/>
      <c r="D276" s="44"/>
      <c r="E276" s="44"/>
      <c r="F276" s="36"/>
      <c r="G276" s="36"/>
      <c r="H276" s="50"/>
      <c r="I276" s="36"/>
      <c r="J276" s="36"/>
      <c r="K276" s="37"/>
      <c r="L276" s="36"/>
    </row>
    <row r="277" spans="3:12" x14ac:dyDescent="0.25">
      <c r="C277" s="36"/>
      <c r="D277" s="44"/>
      <c r="E277" s="44"/>
      <c r="F277" s="36"/>
      <c r="G277" s="36"/>
      <c r="H277" s="50"/>
      <c r="I277" s="36"/>
      <c r="J277" s="36"/>
      <c r="K277" s="37"/>
      <c r="L277" s="36"/>
    </row>
    <row r="278" spans="3:12" x14ac:dyDescent="0.25">
      <c r="C278" s="36"/>
      <c r="D278" s="44"/>
      <c r="E278" s="44"/>
      <c r="F278" s="36"/>
      <c r="G278" s="36"/>
      <c r="H278" s="50"/>
      <c r="I278" s="36"/>
      <c r="J278" s="36"/>
      <c r="K278" s="37"/>
      <c r="L278" s="36"/>
    </row>
    <row r="279" spans="3:12" x14ac:dyDescent="0.25">
      <c r="C279" s="36"/>
      <c r="D279" s="44"/>
      <c r="E279" s="44"/>
      <c r="F279" s="36"/>
      <c r="G279" s="36"/>
      <c r="H279" s="50"/>
      <c r="I279" s="36"/>
      <c r="J279" s="36"/>
      <c r="K279" s="37"/>
      <c r="L279" s="36"/>
    </row>
    <row r="280" spans="3:12" x14ac:dyDescent="0.25">
      <c r="C280" s="36"/>
      <c r="D280" s="44"/>
      <c r="E280" s="44"/>
      <c r="F280" s="36"/>
      <c r="G280" s="36"/>
      <c r="H280" s="50"/>
      <c r="I280" s="36"/>
      <c r="J280" s="36"/>
      <c r="K280" s="37"/>
      <c r="L280" s="36"/>
    </row>
    <row r="281" spans="3:12" x14ac:dyDescent="0.25">
      <c r="C281" s="36"/>
      <c r="D281" s="44"/>
      <c r="E281" s="44"/>
      <c r="F281" s="36"/>
      <c r="G281" s="36"/>
      <c r="H281" s="50"/>
      <c r="I281" s="36"/>
      <c r="J281" s="36"/>
      <c r="K281" s="37"/>
      <c r="L281" s="36"/>
    </row>
    <row r="282" spans="3:12" x14ac:dyDescent="0.25">
      <c r="C282" s="36"/>
      <c r="D282" s="44"/>
      <c r="E282" s="44"/>
      <c r="F282" s="36"/>
      <c r="G282" s="36"/>
      <c r="H282" s="50"/>
      <c r="I282" s="36"/>
      <c r="J282" s="36"/>
      <c r="K282" s="37"/>
      <c r="L282" s="36"/>
    </row>
    <row r="283" spans="3:12" x14ac:dyDescent="0.25">
      <c r="C283" s="36"/>
      <c r="D283" s="44"/>
      <c r="E283" s="44"/>
      <c r="F283" s="36"/>
      <c r="G283" s="36"/>
      <c r="H283" s="50"/>
      <c r="I283" s="36"/>
      <c r="J283" s="36"/>
      <c r="K283" s="37"/>
      <c r="L283" s="36"/>
    </row>
    <row r="284" spans="3:12" x14ac:dyDescent="0.25">
      <c r="C284" s="36"/>
      <c r="D284" s="44"/>
      <c r="E284" s="44"/>
      <c r="F284" s="36"/>
      <c r="G284" s="36"/>
      <c r="H284" s="50"/>
      <c r="I284" s="36"/>
      <c r="J284" s="36"/>
      <c r="K284" s="37"/>
      <c r="L284" s="36"/>
    </row>
    <row r="285" spans="3:12" x14ac:dyDescent="0.25">
      <c r="C285" s="36"/>
      <c r="D285" s="44"/>
      <c r="E285" s="44"/>
      <c r="F285" s="36"/>
      <c r="G285" s="36"/>
      <c r="H285" s="50"/>
      <c r="I285" s="36"/>
      <c r="J285" s="36"/>
      <c r="K285" s="37"/>
      <c r="L285" s="36"/>
    </row>
    <row r="286" spans="3:12" x14ac:dyDescent="0.25">
      <c r="C286" s="36"/>
      <c r="D286" s="44"/>
      <c r="E286" s="44"/>
      <c r="F286" s="36"/>
      <c r="G286" s="36"/>
      <c r="H286" s="50"/>
      <c r="I286" s="36"/>
      <c r="J286" s="36"/>
      <c r="K286" s="37"/>
      <c r="L286" s="36"/>
    </row>
    <row r="287" spans="3:12" x14ac:dyDescent="0.25">
      <c r="C287" s="36"/>
      <c r="D287" s="44"/>
      <c r="E287" s="44"/>
      <c r="F287" s="36"/>
      <c r="G287" s="36"/>
      <c r="H287" s="50"/>
      <c r="I287" s="36"/>
      <c r="J287" s="36"/>
      <c r="K287" s="37"/>
      <c r="L287" s="36"/>
    </row>
    <row r="288" spans="3:12" x14ac:dyDescent="0.25">
      <c r="C288" s="36"/>
      <c r="D288" s="44"/>
      <c r="E288" s="44"/>
      <c r="F288" s="36"/>
      <c r="G288" s="36"/>
      <c r="H288" s="50"/>
      <c r="I288" s="36"/>
      <c r="J288" s="36"/>
      <c r="K288" s="37"/>
      <c r="L288" s="36"/>
    </row>
    <row r="289" spans="3:12" x14ac:dyDescent="0.25">
      <c r="C289" s="36"/>
      <c r="D289" s="44"/>
      <c r="E289" s="44"/>
      <c r="F289" s="36"/>
      <c r="G289" s="36"/>
      <c r="H289" s="50"/>
      <c r="I289" s="36"/>
      <c r="J289" s="36"/>
      <c r="K289" s="37"/>
      <c r="L289" s="36"/>
    </row>
    <row r="290" spans="3:12" x14ac:dyDescent="0.25">
      <c r="C290" s="36"/>
      <c r="D290" s="44"/>
      <c r="E290" s="44"/>
      <c r="F290" s="36"/>
      <c r="G290" s="36"/>
      <c r="H290" s="50"/>
      <c r="I290" s="36"/>
      <c r="J290" s="36"/>
      <c r="K290" s="37"/>
      <c r="L290" s="36"/>
    </row>
    <row r="291" spans="3:12" x14ac:dyDescent="0.25">
      <c r="C291" s="36"/>
      <c r="D291" s="44"/>
      <c r="E291" s="44"/>
      <c r="F291" s="36"/>
      <c r="G291" s="36"/>
      <c r="H291" s="50"/>
      <c r="I291" s="36"/>
      <c r="J291" s="36"/>
      <c r="K291" s="37"/>
      <c r="L291" s="36"/>
    </row>
    <row r="292" spans="3:12" x14ac:dyDescent="0.25">
      <c r="C292" s="36"/>
      <c r="D292" s="44"/>
      <c r="E292" s="44"/>
      <c r="F292" s="36"/>
      <c r="G292" s="36"/>
      <c r="H292" s="50"/>
      <c r="I292" s="36"/>
      <c r="J292" s="36"/>
      <c r="K292" s="37"/>
      <c r="L292" s="36"/>
    </row>
    <row r="293" spans="3:12" x14ac:dyDescent="0.25">
      <c r="C293" s="36"/>
      <c r="D293" s="44"/>
      <c r="E293" s="44"/>
      <c r="F293" s="36"/>
      <c r="G293" s="36"/>
      <c r="H293" s="50"/>
      <c r="I293" s="36"/>
      <c r="J293" s="36"/>
      <c r="K293" s="37"/>
      <c r="L293" s="36"/>
    </row>
    <row r="294" spans="3:12" x14ac:dyDescent="0.25">
      <c r="C294" s="36"/>
      <c r="D294" s="44"/>
      <c r="E294" s="44"/>
      <c r="F294" s="36"/>
      <c r="G294" s="36"/>
      <c r="H294" s="50"/>
      <c r="I294" s="36"/>
      <c r="J294" s="36"/>
      <c r="K294" s="37"/>
      <c r="L294" s="36"/>
    </row>
    <row r="295" spans="3:12" x14ac:dyDescent="0.25">
      <c r="C295" s="36"/>
      <c r="D295" s="44"/>
      <c r="E295" s="44"/>
      <c r="F295" s="36"/>
      <c r="G295" s="36"/>
      <c r="H295" s="50"/>
      <c r="I295" s="36"/>
      <c r="J295" s="36"/>
      <c r="K295" s="37"/>
      <c r="L295" s="36"/>
    </row>
    <row r="296" spans="3:12" x14ac:dyDescent="0.25">
      <c r="C296" s="36"/>
      <c r="D296" s="44"/>
      <c r="E296" s="44"/>
      <c r="F296" s="36"/>
      <c r="G296" s="36"/>
      <c r="H296" s="50"/>
      <c r="I296" s="36"/>
      <c r="J296" s="36"/>
      <c r="K296" s="37"/>
      <c r="L296" s="36"/>
    </row>
    <row r="297" spans="3:12" x14ac:dyDescent="0.25">
      <c r="C297" s="36"/>
      <c r="D297" s="44"/>
      <c r="E297" s="44"/>
      <c r="F297" s="36"/>
      <c r="G297" s="36"/>
      <c r="H297" s="50"/>
      <c r="I297" s="36"/>
      <c r="J297" s="36"/>
      <c r="K297" s="37"/>
      <c r="L297" s="36"/>
    </row>
    <row r="298" spans="3:12" x14ac:dyDescent="0.25">
      <c r="C298" s="36"/>
      <c r="D298" s="44"/>
      <c r="E298" s="44"/>
      <c r="F298" s="36"/>
      <c r="G298" s="36"/>
      <c r="H298" s="50"/>
      <c r="I298" s="36"/>
      <c r="J298" s="36"/>
      <c r="K298" s="37"/>
      <c r="L298" s="36"/>
    </row>
  </sheetData>
  <mergeCells count="39">
    <mergeCell ref="K7:K8"/>
    <mergeCell ref="C1:C4"/>
    <mergeCell ref="D1:J4"/>
    <mergeCell ref="D5:E5"/>
    <mergeCell ref="G5:J5"/>
    <mergeCell ref="K5:L5"/>
    <mergeCell ref="C7:C8"/>
    <mergeCell ref="D7:D8"/>
    <mergeCell ref="E7:E8"/>
    <mergeCell ref="F7:F8"/>
    <mergeCell ref="G7:G8"/>
    <mergeCell ref="G6:I6"/>
    <mergeCell ref="L7:L8"/>
    <mergeCell ref="G36:I36"/>
    <mergeCell ref="G37:I37"/>
    <mergeCell ref="H7:H8"/>
    <mergeCell ref="I7:I8"/>
    <mergeCell ref="J7:J8"/>
    <mergeCell ref="L9:L19"/>
    <mergeCell ref="F26:I26"/>
    <mergeCell ref="C31:I31"/>
    <mergeCell ref="G32:I32"/>
    <mergeCell ref="G33:I33"/>
    <mergeCell ref="A7:A8"/>
    <mergeCell ref="B7:B8"/>
    <mergeCell ref="D49:F49"/>
    <mergeCell ref="J49:K49"/>
    <mergeCell ref="G39:I39"/>
    <mergeCell ref="C40:D40"/>
    <mergeCell ref="G40:I40"/>
    <mergeCell ref="D47:F47"/>
    <mergeCell ref="J47:K47"/>
    <mergeCell ref="D48:F48"/>
    <mergeCell ref="J48:K48"/>
    <mergeCell ref="G38:I38"/>
    <mergeCell ref="A9:A19"/>
    <mergeCell ref="B9:B19"/>
    <mergeCell ref="G34:I34"/>
    <mergeCell ref="G35:I3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1"/>
  <dimension ref="A1:L295"/>
  <sheetViews>
    <sheetView showGridLines="0" zoomScale="90" zoomScaleNormal="90" workbookViewId="0">
      <selection activeCell="A22" sqref="A22"/>
    </sheetView>
  </sheetViews>
  <sheetFormatPr baseColWidth="10" defaultColWidth="11.42578125" defaultRowHeight="15" x14ac:dyDescent="0.25"/>
  <cols>
    <col min="1" max="1" width="32" customWidth="1"/>
    <col min="2" max="2" width="40" customWidth="1"/>
    <col min="3" max="3" width="22.85546875" customWidth="1"/>
    <col min="4" max="4" width="26.7109375" customWidth="1"/>
    <col min="5" max="5" width="19.7109375" customWidth="1"/>
    <col min="6" max="6" width="16.7109375" style="51" customWidth="1"/>
    <col min="7" max="7" width="17" customWidth="1"/>
    <col min="8" max="8" width="16.42578125" customWidth="1"/>
    <col min="9" max="9" width="11.28515625" customWidth="1"/>
    <col min="10" max="10" width="22" customWidth="1"/>
    <col min="11" max="12" width="31.140625" customWidth="1"/>
    <col min="16" max="16" width="19.140625" bestFit="1" customWidth="1"/>
  </cols>
  <sheetData>
    <row r="1" spans="1:12" ht="15" customHeight="1" x14ac:dyDescent="0.25">
      <c r="A1" s="649"/>
      <c r="B1" s="650" t="s">
        <v>0</v>
      </c>
      <c r="C1" s="659"/>
      <c r="D1" s="622"/>
      <c r="E1" s="622"/>
      <c r="F1" s="622"/>
      <c r="G1" s="622"/>
      <c r="H1" s="622"/>
      <c r="I1" s="622"/>
      <c r="J1" s="643"/>
      <c r="K1" s="1"/>
      <c r="L1" s="2"/>
    </row>
    <row r="2" spans="1:12" x14ac:dyDescent="0.25">
      <c r="A2" s="657"/>
      <c r="B2" s="660"/>
      <c r="C2" s="639"/>
      <c r="D2" s="624"/>
      <c r="E2" s="624"/>
      <c r="F2" s="624"/>
      <c r="G2" s="624"/>
      <c r="H2" s="624"/>
      <c r="I2" s="624"/>
      <c r="J2" s="661"/>
      <c r="K2" s="3"/>
      <c r="L2" s="4"/>
    </row>
    <row r="3" spans="1:12" x14ac:dyDescent="0.25">
      <c r="A3" s="657"/>
      <c r="B3" s="660"/>
      <c r="C3" s="639"/>
      <c r="D3" s="624"/>
      <c r="E3" s="624"/>
      <c r="F3" s="624"/>
      <c r="G3" s="624"/>
      <c r="H3" s="624"/>
      <c r="I3" s="624"/>
      <c r="J3" s="661"/>
      <c r="K3" s="3"/>
      <c r="L3" s="5"/>
    </row>
    <row r="4" spans="1:12" x14ac:dyDescent="0.25">
      <c r="A4" s="658"/>
      <c r="B4" s="662"/>
      <c r="C4" s="663"/>
      <c r="D4" s="663"/>
      <c r="E4" s="663"/>
      <c r="F4" s="663"/>
      <c r="G4" s="663"/>
      <c r="H4" s="663"/>
      <c r="I4" s="663"/>
      <c r="J4" s="664"/>
      <c r="K4" s="6"/>
      <c r="L4" s="7"/>
    </row>
    <row r="5" spans="1:12" x14ac:dyDescent="0.25">
      <c r="A5" s="63" t="s">
        <v>1</v>
      </c>
      <c r="B5" s="646"/>
      <c r="C5" s="655"/>
      <c r="D5" s="64" t="s">
        <v>3</v>
      </c>
      <c r="E5" s="651"/>
      <c r="F5" s="652"/>
      <c r="G5" s="652"/>
      <c r="H5" s="651" t="s">
        <v>4</v>
      </c>
      <c r="I5" s="651"/>
      <c r="J5" s="652"/>
      <c r="K5" s="648">
        <v>45202</v>
      </c>
      <c r="L5" s="652"/>
    </row>
    <row r="6" spans="1:12" x14ac:dyDescent="0.25">
      <c r="A6" s="63"/>
      <c r="B6" s="76"/>
      <c r="C6" s="77"/>
      <c r="D6" s="64"/>
      <c r="E6" s="64"/>
      <c r="F6" s="65"/>
      <c r="G6" s="65"/>
      <c r="H6" s="64"/>
      <c r="I6" s="64"/>
      <c r="J6" s="65"/>
      <c r="K6" s="66"/>
      <c r="L6" s="65"/>
    </row>
    <row r="7" spans="1:12" ht="23.25" customHeight="1" x14ac:dyDescent="0.25">
      <c r="A7" s="633" t="s">
        <v>7</v>
      </c>
      <c r="B7" s="647" t="s">
        <v>8</v>
      </c>
      <c r="C7" s="633" t="s">
        <v>9</v>
      </c>
      <c r="D7" s="633" t="s">
        <v>10</v>
      </c>
      <c r="E7" s="633" t="s">
        <v>11</v>
      </c>
      <c r="F7" s="652"/>
      <c r="G7" s="652"/>
      <c r="H7" s="652"/>
      <c r="I7" s="652"/>
      <c r="J7" s="633" t="s">
        <v>12</v>
      </c>
      <c r="K7" s="634" t="s">
        <v>13</v>
      </c>
      <c r="L7" s="633" t="s">
        <v>14</v>
      </c>
    </row>
    <row r="8" spans="1:12" x14ac:dyDescent="0.25">
      <c r="A8" s="652"/>
      <c r="B8" s="652"/>
      <c r="C8" s="656"/>
      <c r="D8" s="652"/>
      <c r="E8" s="8" t="s">
        <v>60</v>
      </c>
      <c r="F8" s="68" t="s">
        <v>16</v>
      </c>
      <c r="G8" s="8"/>
      <c r="H8" s="67"/>
      <c r="I8" s="8"/>
      <c r="J8" s="652"/>
      <c r="K8" s="652"/>
      <c r="L8" s="652"/>
    </row>
    <row r="9" spans="1:12" x14ac:dyDescent="0.25">
      <c r="A9" s="653">
        <v>240722003</v>
      </c>
      <c r="B9" s="57" t="s">
        <v>114</v>
      </c>
      <c r="C9" s="57" t="s">
        <v>115</v>
      </c>
      <c r="D9" s="69">
        <f>+E9*100/1.5</f>
        <v>4287733.333333333</v>
      </c>
      <c r="E9" s="54">
        <v>64316</v>
      </c>
      <c r="F9" s="70"/>
      <c r="G9" s="71"/>
      <c r="H9" s="70"/>
      <c r="I9" s="70"/>
      <c r="J9" s="55" t="s">
        <v>116</v>
      </c>
      <c r="K9" s="54">
        <v>64316</v>
      </c>
      <c r="L9" s="654">
        <f>SUM(K9:K16)</f>
        <v>643000</v>
      </c>
    </row>
    <row r="10" spans="1:12" x14ac:dyDescent="0.25">
      <c r="A10" s="653"/>
      <c r="B10" s="57" t="s">
        <v>117</v>
      </c>
      <c r="C10" s="57" t="s">
        <v>115</v>
      </c>
      <c r="D10" s="69">
        <f t="shared" ref="D10:D15" si="0">+E10*100/1.5</f>
        <v>4607400</v>
      </c>
      <c r="E10" s="54">
        <v>69111</v>
      </c>
      <c r="F10" s="70"/>
      <c r="G10" s="71"/>
      <c r="H10" s="70"/>
      <c r="I10" s="70"/>
      <c r="J10" s="55" t="s">
        <v>118</v>
      </c>
      <c r="K10" s="54">
        <v>69111</v>
      </c>
      <c r="L10" s="654"/>
    </row>
    <row r="11" spans="1:12" x14ac:dyDescent="0.25">
      <c r="A11" s="653"/>
      <c r="B11" s="57" t="s">
        <v>119</v>
      </c>
      <c r="C11" s="57" t="s">
        <v>115</v>
      </c>
      <c r="D11" s="69">
        <f t="shared" si="0"/>
        <v>4287733.333333333</v>
      </c>
      <c r="E11" s="54">
        <v>64316</v>
      </c>
      <c r="F11" s="70"/>
      <c r="G11" s="71"/>
      <c r="H11" s="70"/>
      <c r="I11" s="70"/>
      <c r="J11" s="55" t="s">
        <v>120</v>
      </c>
      <c r="K11" s="54">
        <v>64316</v>
      </c>
      <c r="L11" s="654"/>
    </row>
    <row r="12" spans="1:12" x14ac:dyDescent="0.25">
      <c r="A12" s="653"/>
      <c r="B12" s="57" t="s">
        <v>121</v>
      </c>
      <c r="C12" s="57" t="s">
        <v>115</v>
      </c>
      <c r="D12" s="69">
        <f t="shared" si="0"/>
        <v>4927133.333333333</v>
      </c>
      <c r="E12" s="54">
        <v>73907</v>
      </c>
      <c r="F12" s="70"/>
      <c r="G12" s="71"/>
      <c r="H12" s="70"/>
      <c r="I12" s="70"/>
      <c r="J12" s="55" t="s">
        <v>122</v>
      </c>
      <c r="K12" s="54">
        <v>73907</v>
      </c>
      <c r="L12" s="654"/>
    </row>
    <row r="13" spans="1:12" x14ac:dyDescent="0.25">
      <c r="A13" s="653"/>
      <c r="B13" s="57" t="s">
        <v>123</v>
      </c>
      <c r="C13" s="57" t="s">
        <v>115</v>
      </c>
      <c r="D13" s="69">
        <f t="shared" si="0"/>
        <v>2387000</v>
      </c>
      <c r="E13" s="54">
        <v>35805</v>
      </c>
      <c r="F13" s="70"/>
      <c r="G13" s="71"/>
      <c r="H13" s="70"/>
      <c r="I13" s="70"/>
      <c r="J13" s="55" t="s">
        <v>124</v>
      </c>
      <c r="K13" s="54">
        <v>35805</v>
      </c>
      <c r="L13" s="654"/>
    </row>
    <row r="14" spans="1:12" x14ac:dyDescent="0.25">
      <c r="A14" s="653"/>
      <c r="B14" s="57" t="s">
        <v>125</v>
      </c>
      <c r="C14" s="57" t="s">
        <v>115</v>
      </c>
      <c r="D14" s="69">
        <f t="shared" si="0"/>
        <v>4189666.6666666665</v>
      </c>
      <c r="E14" s="54">
        <v>62845</v>
      </c>
      <c r="F14" s="70"/>
      <c r="G14" s="71"/>
      <c r="H14" s="70"/>
      <c r="I14" s="70"/>
      <c r="J14" s="55" t="s">
        <v>126</v>
      </c>
      <c r="K14" s="54">
        <v>62845</v>
      </c>
      <c r="L14" s="654"/>
    </row>
    <row r="15" spans="1:12" x14ac:dyDescent="0.25">
      <c r="A15" s="653"/>
      <c r="B15" s="57" t="s">
        <v>127</v>
      </c>
      <c r="C15" s="57" t="s">
        <v>115</v>
      </c>
      <c r="D15" s="69">
        <f t="shared" si="0"/>
        <v>4287733.333333333</v>
      </c>
      <c r="E15" s="54">
        <v>64316</v>
      </c>
      <c r="F15" s="70"/>
      <c r="G15" s="71"/>
      <c r="H15" s="70"/>
      <c r="I15" s="70"/>
      <c r="J15" s="55" t="s">
        <v>128</v>
      </c>
      <c r="K15" s="54">
        <v>64316</v>
      </c>
      <c r="L15" s="654"/>
    </row>
    <row r="16" spans="1:12" x14ac:dyDescent="0.25">
      <c r="A16" s="653"/>
      <c r="B16" s="57" t="s">
        <v>129</v>
      </c>
      <c r="C16" s="57" t="s">
        <v>115</v>
      </c>
      <c r="D16" s="69">
        <f>+F16*100/3</f>
        <v>6977600</v>
      </c>
      <c r="E16" s="54"/>
      <c r="F16" s="54">
        <v>209328</v>
      </c>
      <c r="G16" s="71"/>
      <c r="H16" s="70"/>
      <c r="I16" s="70"/>
      <c r="J16" s="56" t="s">
        <v>130</v>
      </c>
      <c r="K16" s="54">
        <f>209328-944</f>
        <v>208384</v>
      </c>
      <c r="L16" s="654"/>
    </row>
    <row r="17" spans="1:12" x14ac:dyDescent="0.25">
      <c r="A17" s="8"/>
      <c r="B17" s="9"/>
      <c r="C17" s="9"/>
      <c r="D17" s="72">
        <f>SUM(D9:D16)</f>
        <v>35952000</v>
      </c>
      <c r="E17" s="8"/>
      <c r="F17" s="68"/>
      <c r="G17" s="8"/>
      <c r="H17" s="8"/>
      <c r="I17" s="8"/>
      <c r="J17" s="8"/>
      <c r="K17" s="72">
        <f>SUM(K9:K16)</f>
        <v>643000</v>
      </c>
      <c r="L17" s="72">
        <f>SUM(L9:L16)</f>
        <v>643000</v>
      </c>
    </row>
    <row r="18" spans="1:12" x14ac:dyDescent="0.25">
      <c r="A18" s="10"/>
      <c r="B18" s="11"/>
      <c r="C18" s="11"/>
      <c r="D18" s="52"/>
      <c r="E18" s="12"/>
      <c r="F18" s="47"/>
      <c r="G18" s="12"/>
      <c r="H18" s="12"/>
      <c r="I18" s="12"/>
      <c r="J18" s="10"/>
      <c r="K18" s="13"/>
      <c r="L18" s="14"/>
    </row>
    <row r="19" spans="1:12" ht="15.75" thickBot="1" x14ac:dyDescent="0.3">
      <c r="A19" s="10"/>
      <c r="B19" s="11"/>
      <c r="C19" s="11"/>
      <c r="D19" s="15"/>
      <c r="E19" s="12"/>
      <c r="F19" s="47"/>
      <c r="G19" s="12"/>
      <c r="H19" s="12"/>
      <c r="I19" s="12"/>
      <c r="J19" s="10"/>
      <c r="K19" s="13"/>
      <c r="L19" s="16"/>
    </row>
    <row r="20" spans="1:12" ht="15.75" thickTop="1" x14ac:dyDescent="0.25">
      <c r="A20" s="10"/>
      <c r="B20" s="11"/>
      <c r="C20" s="11"/>
      <c r="D20" s="13"/>
      <c r="E20" s="12"/>
      <c r="F20" s="47"/>
      <c r="G20" s="12"/>
      <c r="H20" s="12"/>
      <c r="I20" s="12"/>
      <c r="J20" s="10"/>
      <c r="K20" s="13"/>
      <c r="L20" s="16"/>
    </row>
    <row r="21" spans="1:12" x14ac:dyDescent="0.25">
      <c r="A21" s="10"/>
      <c r="B21" s="11"/>
      <c r="C21" s="11"/>
      <c r="D21" s="17"/>
      <c r="E21" s="12"/>
      <c r="F21" s="47"/>
      <c r="G21" s="12"/>
      <c r="H21" s="12"/>
      <c r="I21" s="12"/>
      <c r="J21" s="10"/>
      <c r="K21" s="13"/>
      <c r="L21" s="14"/>
    </row>
    <row r="22" spans="1:12" x14ac:dyDescent="0.25">
      <c r="A22" s="8" t="s">
        <v>44</v>
      </c>
      <c r="B22" s="9" t="s">
        <v>45</v>
      </c>
      <c r="C22" s="58"/>
      <c r="D22" s="16"/>
      <c r="E22" s="12"/>
      <c r="F22" s="47"/>
      <c r="G22" s="638"/>
      <c r="H22" s="639"/>
      <c r="I22" s="639"/>
      <c r="J22" s="18"/>
      <c r="K22" s="19"/>
      <c r="L22" s="20"/>
    </row>
    <row r="23" spans="1:12" x14ac:dyDescent="0.25">
      <c r="A23" s="21" t="s">
        <v>46</v>
      </c>
      <c r="B23" s="22"/>
      <c r="C23" s="59"/>
      <c r="D23" s="640"/>
      <c r="E23" s="624"/>
      <c r="F23" s="624"/>
      <c r="G23" s="624"/>
      <c r="H23" s="624"/>
      <c r="J23" s="23"/>
      <c r="K23" s="19"/>
      <c r="L23" s="20"/>
    </row>
    <row r="24" spans="1:12" x14ac:dyDescent="0.25">
      <c r="A24" s="21" t="s">
        <v>47</v>
      </c>
      <c r="B24" s="24">
        <f>+L17</f>
        <v>643000</v>
      </c>
      <c r="C24" s="60"/>
      <c r="D24" s="16"/>
      <c r="E24" s="10"/>
      <c r="F24" s="47"/>
      <c r="G24" s="16"/>
      <c r="H24" s="16"/>
      <c r="I24" s="16"/>
      <c r="J24" s="23"/>
      <c r="K24" s="13"/>
      <c r="L24" s="14"/>
    </row>
    <row r="25" spans="1:12" ht="30" x14ac:dyDescent="0.25">
      <c r="A25" s="8" t="s">
        <v>48</v>
      </c>
      <c r="B25" s="25">
        <f>+B23-B24</f>
        <v>-643000</v>
      </c>
      <c r="C25" s="61"/>
      <c r="D25" s="16"/>
      <c r="E25" s="13"/>
      <c r="F25" s="47"/>
      <c r="G25" s="26"/>
      <c r="H25" s="16"/>
      <c r="I25" s="16"/>
      <c r="J25" s="27"/>
      <c r="K25" s="13"/>
      <c r="L25" s="14"/>
    </row>
    <row r="26" spans="1:12" x14ac:dyDescent="0.25">
      <c r="A26" s="10"/>
      <c r="B26" s="28"/>
      <c r="C26" s="28"/>
      <c r="D26" s="29"/>
      <c r="E26" s="12"/>
      <c r="F26" s="47"/>
      <c r="G26" s="12"/>
      <c r="H26" s="12"/>
      <c r="I26" s="12"/>
      <c r="J26" s="10"/>
      <c r="K26" s="13"/>
      <c r="L26" s="14"/>
    </row>
    <row r="27" spans="1:12" x14ac:dyDescent="0.25">
      <c r="A27" s="10"/>
      <c r="B27" s="11"/>
      <c r="C27" s="11"/>
      <c r="D27" s="17"/>
      <c r="E27" s="12"/>
      <c r="F27" s="47"/>
      <c r="G27" s="12"/>
      <c r="H27" s="12"/>
      <c r="I27" s="12"/>
      <c r="J27" s="10"/>
      <c r="K27" s="13"/>
      <c r="L27" s="14"/>
    </row>
    <row r="28" spans="1:12" x14ac:dyDescent="0.25">
      <c r="A28" s="641" t="s">
        <v>49</v>
      </c>
      <c r="B28" s="642"/>
      <c r="C28" s="642"/>
      <c r="D28" s="642"/>
      <c r="E28" s="622"/>
      <c r="F28" s="622"/>
      <c r="G28" s="643"/>
      <c r="H28" s="16"/>
      <c r="I28" s="16"/>
      <c r="J28" s="16"/>
      <c r="K28" s="19"/>
      <c r="L28" s="16"/>
    </row>
    <row r="29" spans="1:12" ht="29.25" customHeight="1" x14ac:dyDescent="0.25">
      <c r="A29" s="30" t="s">
        <v>50</v>
      </c>
      <c r="B29" s="31" t="s">
        <v>51</v>
      </c>
      <c r="C29" s="62"/>
      <c r="D29" s="32" t="s">
        <v>45</v>
      </c>
      <c r="E29" s="644" t="s">
        <v>52</v>
      </c>
      <c r="F29" s="645"/>
      <c r="G29" s="645"/>
      <c r="H29" s="16"/>
      <c r="I29" s="16"/>
      <c r="J29" s="16"/>
      <c r="K29" s="19"/>
      <c r="L29" s="16"/>
    </row>
    <row r="30" spans="1:12" ht="26.25" customHeight="1" x14ac:dyDescent="0.25">
      <c r="A30" s="33" t="s">
        <v>131</v>
      </c>
      <c r="B30" s="73" t="s">
        <v>129</v>
      </c>
      <c r="C30" s="73"/>
      <c r="D30" s="74"/>
      <c r="E30" s="629"/>
      <c r="F30" s="629"/>
      <c r="G30" s="629"/>
      <c r="H30" s="16"/>
      <c r="I30" s="16"/>
      <c r="J30" s="16"/>
      <c r="K30" s="19"/>
      <c r="L30" s="16"/>
    </row>
    <row r="31" spans="1:12" ht="12" customHeight="1" x14ac:dyDescent="0.25">
      <c r="A31" s="33"/>
      <c r="B31" s="34"/>
      <c r="C31" s="34"/>
      <c r="D31" s="74"/>
      <c r="E31" s="629"/>
      <c r="F31" s="629"/>
      <c r="G31" s="629"/>
      <c r="H31" s="35"/>
      <c r="I31" s="35"/>
      <c r="J31" s="36"/>
      <c r="K31" s="37"/>
      <c r="L31" s="36"/>
    </row>
    <row r="32" spans="1:12" ht="12" customHeight="1" x14ac:dyDescent="0.25">
      <c r="A32" s="33"/>
      <c r="B32" s="34"/>
      <c r="C32" s="34"/>
      <c r="D32" s="74"/>
      <c r="E32" s="629"/>
      <c r="F32" s="629"/>
      <c r="G32" s="629"/>
      <c r="H32" s="35"/>
      <c r="I32" s="35"/>
      <c r="J32" s="36"/>
      <c r="K32" s="37"/>
      <c r="L32" s="36"/>
    </row>
    <row r="33" spans="1:12" ht="12" customHeight="1" x14ac:dyDescent="0.25">
      <c r="A33" s="33"/>
      <c r="B33" s="34"/>
      <c r="C33" s="34"/>
      <c r="D33" s="74"/>
      <c r="E33" s="629"/>
      <c r="F33" s="629"/>
      <c r="G33" s="629"/>
      <c r="H33" s="35"/>
      <c r="I33" s="35"/>
      <c r="J33" s="36"/>
      <c r="K33" s="37"/>
      <c r="L33" s="36"/>
    </row>
    <row r="34" spans="1:12" ht="12" customHeight="1" x14ac:dyDescent="0.25">
      <c r="A34" s="33"/>
      <c r="B34" s="34"/>
      <c r="C34" s="34"/>
      <c r="D34" s="74"/>
      <c r="E34" s="629"/>
      <c r="F34" s="629"/>
      <c r="G34" s="629"/>
      <c r="H34" s="35"/>
      <c r="I34" s="35"/>
      <c r="J34" s="36"/>
      <c r="K34" s="37"/>
      <c r="L34" s="36"/>
    </row>
    <row r="35" spans="1:12" ht="12" customHeight="1" x14ac:dyDescent="0.25">
      <c r="A35" s="33"/>
      <c r="B35" s="34"/>
      <c r="C35" s="34"/>
      <c r="D35" s="74"/>
      <c r="E35" s="629"/>
      <c r="F35" s="629"/>
      <c r="G35" s="629"/>
      <c r="H35" s="35"/>
      <c r="I35" s="35"/>
      <c r="J35" s="36"/>
      <c r="K35" s="37"/>
      <c r="L35" s="36"/>
    </row>
    <row r="36" spans="1:12" ht="12" customHeight="1" x14ac:dyDescent="0.25">
      <c r="A36" s="33"/>
      <c r="B36" s="34"/>
      <c r="C36" s="34"/>
      <c r="D36" s="74"/>
      <c r="E36" s="629"/>
      <c r="F36" s="629"/>
      <c r="G36" s="629"/>
      <c r="H36" s="35"/>
      <c r="I36" s="35"/>
      <c r="J36" s="36"/>
      <c r="K36" s="37"/>
      <c r="L36" s="36"/>
    </row>
    <row r="37" spans="1:12" ht="12" customHeight="1" x14ac:dyDescent="0.25">
      <c r="A37" s="630" t="s">
        <v>54</v>
      </c>
      <c r="B37" s="631"/>
      <c r="C37" s="53"/>
      <c r="D37" s="75">
        <f>+SUM(D30:D36)</f>
        <v>0</v>
      </c>
      <c r="E37" s="632"/>
      <c r="F37" s="631"/>
      <c r="G37" s="631"/>
      <c r="H37" s="16"/>
      <c r="I37" s="16"/>
      <c r="J37" s="16"/>
      <c r="K37" s="19"/>
      <c r="L37" s="16"/>
    </row>
    <row r="38" spans="1:12" x14ac:dyDescent="0.25">
      <c r="A38" s="38"/>
      <c r="B38" s="39"/>
      <c r="C38" s="39"/>
      <c r="D38" s="40">
        <f>+B25-D37</f>
        <v>-643000</v>
      </c>
      <c r="E38" s="41"/>
      <c r="F38" s="48"/>
      <c r="G38" s="41"/>
      <c r="H38" s="16"/>
      <c r="I38" s="16"/>
      <c r="J38" s="16"/>
      <c r="K38" s="19"/>
      <c r="L38" s="16"/>
    </row>
    <row r="39" spans="1:12" x14ac:dyDescent="0.25">
      <c r="A39" s="38"/>
      <c r="B39" s="39"/>
      <c r="C39" s="39"/>
      <c r="D39" s="40"/>
      <c r="E39" s="41"/>
      <c r="F39" s="48"/>
      <c r="G39" s="41"/>
      <c r="H39" s="16"/>
      <c r="I39" s="16"/>
      <c r="J39" s="16"/>
      <c r="K39" s="19"/>
      <c r="L39" s="16"/>
    </row>
    <row r="40" spans="1:12" x14ac:dyDescent="0.25">
      <c r="A40" s="38"/>
      <c r="B40" s="39"/>
      <c r="C40" s="39"/>
      <c r="D40" s="40"/>
      <c r="E40" s="41"/>
      <c r="F40" s="48"/>
      <c r="G40" s="41"/>
      <c r="H40" s="16"/>
      <c r="I40" s="16"/>
      <c r="J40" s="16"/>
      <c r="K40" s="19"/>
      <c r="L40" s="16"/>
    </row>
    <row r="41" spans="1:12" x14ac:dyDescent="0.25">
      <c r="A41" s="38"/>
      <c r="B41" s="39"/>
      <c r="C41" s="39"/>
      <c r="D41" s="40"/>
      <c r="E41" s="41"/>
      <c r="F41" s="48"/>
      <c r="G41" s="41"/>
      <c r="H41" s="16"/>
      <c r="I41" s="16"/>
      <c r="J41" s="16"/>
      <c r="K41" s="19"/>
      <c r="L41" s="16"/>
    </row>
    <row r="42" spans="1:12" x14ac:dyDescent="0.25">
      <c r="A42" s="38"/>
      <c r="B42" s="39"/>
      <c r="C42" s="39"/>
      <c r="D42" s="40"/>
      <c r="E42" s="41"/>
      <c r="F42" s="48"/>
      <c r="G42" s="41"/>
      <c r="H42" s="16"/>
      <c r="I42" s="16"/>
      <c r="J42" s="16"/>
      <c r="K42" s="19"/>
      <c r="L42" s="16"/>
    </row>
    <row r="43" spans="1:12" x14ac:dyDescent="0.25">
      <c r="A43" s="16"/>
      <c r="B43" s="28"/>
      <c r="C43" s="28"/>
      <c r="D43" s="23"/>
      <c r="E43" s="16"/>
      <c r="F43" s="49"/>
      <c r="G43" s="16"/>
      <c r="H43" s="16"/>
      <c r="I43" s="16"/>
      <c r="J43" s="16"/>
      <c r="K43" s="19"/>
      <c r="L43" s="16"/>
    </row>
    <row r="44" spans="1:12" x14ac:dyDescent="0.25">
      <c r="A44" s="16"/>
      <c r="B44" s="628" t="s">
        <v>55</v>
      </c>
      <c r="C44" s="628"/>
      <c r="D44" s="622"/>
      <c r="E44" s="16"/>
      <c r="F44" s="49"/>
      <c r="G44" s="16"/>
      <c r="H44" s="621" t="s">
        <v>55</v>
      </c>
      <c r="I44" s="621"/>
      <c r="J44" s="622"/>
      <c r="K44" s="622"/>
      <c r="L44" s="42"/>
    </row>
    <row r="45" spans="1:12" x14ac:dyDescent="0.25">
      <c r="A45" s="16"/>
      <c r="B45" s="623"/>
      <c r="C45" s="623"/>
      <c r="D45" s="624"/>
      <c r="E45" s="16"/>
      <c r="F45" s="49"/>
      <c r="G45" s="16"/>
      <c r="H45" s="625"/>
      <c r="I45" s="625"/>
      <c r="J45" s="624"/>
      <c r="K45" s="624"/>
      <c r="L45" s="42"/>
    </row>
    <row r="46" spans="1:12" x14ac:dyDescent="0.25">
      <c r="A46" s="16"/>
      <c r="B46" s="626" t="s">
        <v>56</v>
      </c>
      <c r="C46" s="626"/>
      <c r="D46" s="624"/>
      <c r="E46" s="16"/>
      <c r="F46" s="49"/>
      <c r="G46" s="16"/>
      <c r="H46" s="627" t="s">
        <v>57</v>
      </c>
      <c r="I46" s="627"/>
      <c r="J46" s="624"/>
      <c r="K46" s="624"/>
      <c r="L46" s="43"/>
    </row>
    <row r="47" spans="1:12" x14ac:dyDescent="0.25">
      <c r="A47" s="16"/>
      <c r="B47" s="28"/>
      <c r="C47" s="28"/>
      <c r="D47" s="16"/>
      <c r="E47" s="16"/>
      <c r="F47" s="49"/>
      <c r="G47" s="16"/>
      <c r="H47" s="16"/>
      <c r="I47" s="16"/>
      <c r="J47" s="16"/>
      <c r="K47" s="19"/>
      <c r="L47" s="16"/>
    </row>
    <row r="48" spans="1:12" x14ac:dyDescent="0.25">
      <c r="A48" s="16"/>
      <c r="B48" s="28"/>
      <c r="C48" s="28"/>
      <c r="D48" s="16"/>
      <c r="E48" s="16"/>
      <c r="F48" s="49"/>
      <c r="G48" s="16"/>
      <c r="H48" s="16"/>
      <c r="I48" s="16"/>
      <c r="J48" s="16"/>
      <c r="K48" s="19"/>
      <c r="L48" s="16"/>
    </row>
    <row r="49" spans="1:12" x14ac:dyDescent="0.25">
      <c r="A49" s="16"/>
      <c r="B49" s="28"/>
      <c r="C49" s="28"/>
      <c r="D49" s="16"/>
      <c r="E49" s="16"/>
      <c r="F49" s="49"/>
      <c r="G49" s="16"/>
      <c r="H49" s="16"/>
      <c r="I49" s="16"/>
      <c r="J49" s="16"/>
      <c r="K49" s="19"/>
      <c r="L49" s="16"/>
    </row>
    <row r="50" spans="1:12" x14ac:dyDescent="0.25">
      <c r="A50" s="16"/>
      <c r="B50" s="28"/>
      <c r="C50" s="28"/>
      <c r="D50" s="16"/>
      <c r="E50" s="16"/>
      <c r="F50" s="49"/>
      <c r="G50" s="16"/>
      <c r="H50" s="16"/>
      <c r="I50" s="16"/>
      <c r="J50" s="16"/>
      <c r="K50" s="19"/>
      <c r="L50" s="16"/>
    </row>
    <row r="51" spans="1:12" x14ac:dyDescent="0.25">
      <c r="A51" s="16"/>
      <c r="B51" s="28"/>
      <c r="C51" s="28"/>
      <c r="D51" s="16"/>
      <c r="E51" s="16"/>
      <c r="F51" s="49"/>
      <c r="G51" s="16"/>
      <c r="H51" s="16"/>
      <c r="I51" s="16"/>
      <c r="J51" s="16"/>
      <c r="K51" s="19"/>
      <c r="L51" s="16"/>
    </row>
    <row r="52" spans="1:12" x14ac:dyDescent="0.25">
      <c r="A52" s="16"/>
      <c r="B52" s="28"/>
      <c r="C52" s="28"/>
      <c r="D52" s="16"/>
      <c r="E52" s="16"/>
      <c r="F52" s="49"/>
      <c r="G52" s="16"/>
      <c r="H52" s="16"/>
      <c r="I52" s="16"/>
      <c r="J52" s="16"/>
      <c r="K52" s="19"/>
      <c r="L52" s="16"/>
    </row>
    <row r="53" spans="1:12" x14ac:dyDescent="0.25">
      <c r="A53" s="16"/>
      <c r="B53" s="28"/>
      <c r="C53" s="28"/>
      <c r="D53" s="16"/>
      <c r="E53" s="16"/>
      <c r="F53" s="49"/>
      <c r="G53" s="16"/>
      <c r="H53" s="16"/>
      <c r="I53" s="16"/>
      <c r="J53" s="16"/>
      <c r="K53" s="19"/>
      <c r="L53" s="16"/>
    </row>
    <row r="54" spans="1:12" x14ac:dyDescent="0.25">
      <c r="A54" s="16"/>
      <c r="B54" s="28"/>
      <c r="C54" s="28"/>
      <c r="D54" s="16"/>
      <c r="E54" s="16"/>
      <c r="F54" s="49"/>
      <c r="G54" s="16"/>
      <c r="H54" s="16"/>
      <c r="I54" s="16"/>
      <c r="J54" s="16"/>
      <c r="K54" s="19"/>
      <c r="L54" s="16"/>
    </row>
    <row r="55" spans="1:12" x14ac:dyDescent="0.25">
      <c r="A55" s="16"/>
      <c r="B55" s="28"/>
      <c r="C55" s="28"/>
      <c r="D55" s="16"/>
      <c r="E55" s="16"/>
      <c r="F55" s="49"/>
      <c r="G55" s="16"/>
      <c r="H55" s="16"/>
      <c r="I55" s="16"/>
      <c r="J55" s="16"/>
      <c r="K55" s="19"/>
      <c r="L55" s="16"/>
    </row>
    <row r="56" spans="1:12" x14ac:dyDescent="0.25">
      <c r="A56" s="16"/>
      <c r="B56" s="28"/>
      <c r="C56" s="28"/>
      <c r="D56" s="16"/>
      <c r="E56" s="16"/>
      <c r="F56" s="49"/>
      <c r="G56" s="16"/>
      <c r="H56" s="16"/>
      <c r="I56" s="16"/>
      <c r="J56" s="16"/>
      <c r="K56" s="19"/>
      <c r="L56" s="16"/>
    </row>
    <row r="57" spans="1:12" x14ac:dyDescent="0.25">
      <c r="A57" s="16"/>
      <c r="B57" s="28"/>
      <c r="C57" s="28"/>
      <c r="D57" s="16"/>
      <c r="E57" s="16"/>
      <c r="F57" s="49"/>
      <c r="G57" s="16"/>
      <c r="H57" s="16"/>
      <c r="I57" s="16"/>
      <c r="J57" s="16"/>
      <c r="K57" s="19"/>
      <c r="L57" s="16"/>
    </row>
    <row r="58" spans="1:12" x14ac:dyDescent="0.25">
      <c r="A58" s="16"/>
      <c r="B58" s="28"/>
      <c r="C58" s="28"/>
      <c r="D58" s="16"/>
      <c r="E58" s="16"/>
      <c r="F58" s="49"/>
      <c r="G58" s="16"/>
      <c r="H58" s="16"/>
      <c r="I58" s="16"/>
      <c r="J58" s="16"/>
      <c r="K58" s="19"/>
      <c r="L58" s="16"/>
    </row>
    <row r="59" spans="1:12" x14ac:dyDescent="0.25">
      <c r="A59" s="16"/>
      <c r="B59" s="28"/>
      <c r="C59" s="28"/>
      <c r="D59" s="16"/>
      <c r="E59" s="16"/>
      <c r="F59" s="49"/>
      <c r="G59" s="16"/>
      <c r="H59" s="16"/>
      <c r="I59" s="16"/>
      <c r="J59" s="16"/>
      <c r="K59" s="19"/>
      <c r="L59" s="16"/>
    </row>
    <row r="60" spans="1:12" x14ac:dyDescent="0.25">
      <c r="A60" s="16"/>
      <c r="B60" s="28"/>
      <c r="C60" s="28"/>
      <c r="D60" s="16"/>
      <c r="E60" s="16"/>
      <c r="F60" s="49"/>
      <c r="G60" s="16"/>
      <c r="H60" s="16"/>
      <c r="I60" s="16"/>
      <c r="J60" s="16"/>
      <c r="K60" s="19"/>
      <c r="L60" s="16"/>
    </row>
    <row r="61" spans="1:12" x14ac:dyDescent="0.25">
      <c r="A61" s="16"/>
      <c r="B61" s="28"/>
      <c r="C61" s="28"/>
      <c r="D61" s="16"/>
      <c r="E61" s="16"/>
      <c r="F61" s="49"/>
      <c r="G61" s="16"/>
      <c r="H61" s="16"/>
      <c r="I61" s="16"/>
      <c r="J61" s="16"/>
      <c r="K61" s="19"/>
      <c r="L61" s="16"/>
    </row>
    <row r="62" spans="1:12" x14ac:dyDescent="0.25">
      <c r="A62" s="16"/>
      <c r="B62" s="28"/>
      <c r="C62" s="28"/>
      <c r="D62" s="16"/>
      <c r="E62" s="16"/>
      <c r="F62" s="49"/>
      <c r="G62" s="16"/>
      <c r="H62" s="16"/>
      <c r="I62" s="16"/>
      <c r="J62" s="16"/>
      <c r="K62" s="19"/>
      <c r="L62" s="16"/>
    </row>
    <row r="63" spans="1:12" x14ac:dyDescent="0.25">
      <c r="A63" s="16"/>
      <c r="B63" s="28"/>
      <c r="C63" s="28"/>
      <c r="D63" s="16"/>
      <c r="E63" s="16"/>
      <c r="F63" s="49"/>
      <c r="G63" s="16"/>
      <c r="H63" s="16"/>
      <c r="I63" s="16"/>
      <c r="J63" s="16"/>
      <c r="K63" s="19"/>
      <c r="L63" s="16"/>
    </row>
    <row r="64" spans="1:12" x14ac:dyDescent="0.25">
      <c r="A64" s="16"/>
      <c r="B64" s="28"/>
      <c r="C64" s="28"/>
      <c r="D64" s="16"/>
      <c r="E64" s="16"/>
      <c r="F64" s="49"/>
      <c r="G64" s="16"/>
      <c r="H64" s="16"/>
      <c r="I64" s="16"/>
      <c r="J64" s="16"/>
      <c r="K64" s="19"/>
      <c r="L64" s="16"/>
    </row>
    <row r="65" spans="1:12" x14ac:dyDescent="0.25">
      <c r="A65" s="16"/>
      <c r="B65" s="28"/>
      <c r="C65" s="28"/>
      <c r="D65" s="16"/>
      <c r="E65" s="16"/>
      <c r="F65" s="49"/>
      <c r="G65" s="16"/>
      <c r="H65" s="16"/>
      <c r="I65" s="16"/>
      <c r="J65" s="16"/>
      <c r="K65" s="19"/>
      <c r="L65" s="16"/>
    </row>
    <row r="66" spans="1:12" x14ac:dyDescent="0.25">
      <c r="A66" s="16"/>
      <c r="B66" s="28"/>
      <c r="C66" s="28"/>
      <c r="D66" s="16"/>
      <c r="E66" s="16"/>
      <c r="F66" s="49"/>
      <c r="G66" s="16"/>
      <c r="H66" s="16"/>
      <c r="I66" s="16"/>
      <c r="J66" s="16"/>
      <c r="K66" s="19"/>
      <c r="L66" s="16"/>
    </row>
    <row r="67" spans="1:12" x14ac:dyDescent="0.25">
      <c r="A67" s="16"/>
      <c r="B67" s="28"/>
      <c r="C67" s="28"/>
      <c r="D67" s="16"/>
      <c r="E67" s="16"/>
      <c r="F67" s="49"/>
      <c r="G67" s="16"/>
      <c r="H67" s="16"/>
      <c r="I67" s="16"/>
      <c r="J67" s="16"/>
      <c r="K67" s="19"/>
      <c r="L67" s="16"/>
    </row>
    <row r="68" spans="1:12" x14ac:dyDescent="0.25">
      <c r="A68" s="16"/>
      <c r="B68" s="28"/>
      <c r="C68" s="28"/>
      <c r="D68" s="16"/>
      <c r="E68" s="16"/>
      <c r="F68" s="49"/>
      <c r="G68" s="16"/>
      <c r="H68" s="16"/>
      <c r="I68" s="16"/>
      <c r="J68" s="16"/>
      <c r="K68" s="19"/>
      <c r="L68" s="16"/>
    </row>
    <row r="69" spans="1:12" x14ac:dyDescent="0.25">
      <c r="A69" s="16"/>
      <c r="B69" s="28"/>
      <c r="C69" s="28"/>
      <c r="D69" s="16"/>
      <c r="E69" s="16"/>
      <c r="F69" s="49"/>
      <c r="G69" s="16"/>
      <c r="H69" s="16"/>
      <c r="I69" s="16"/>
      <c r="J69" s="16"/>
      <c r="K69" s="19"/>
      <c r="L69" s="16"/>
    </row>
    <row r="70" spans="1:12" x14ac:dyDescent="0.25">
      <c r="A70" s="16"/>
      <c r="B70" s="28"/>
      <c r="C70" s="28"/>
      <c r="D70" s="16"/>
      <c r="E70" s="16"/>
      <c r="F70" s="49"/>
      <c r="G70" s="16"/>
      <c r="H70" s="16"/>
      <c r="I70" s="16"/>
      <c r="J70" s="16"/>
      <c r="K70" s="19"/>
      <c r="L70" s="16"/>
    </row>
    <row r="71" spans="1:12" x14ac:dyDescent="0.25">
      <c r="A71" s="16"/>
      <c r="B71" s="28"/>
      <c r="C71" s="28"/>
      <c r="D71" s="16"/>
      <c r="E71" s="16"/>
      <c r="F71" s="49"/>
      <c r="G71" s="16"/>
      <c r="H71" s="16"/>
      <c r="I71" s="16"/>
      <c r="J71" s="16"/>
      <c r="K71" s="19"/>
      <c r="L71" s="16"/>
    </row>
    <row r="72" spans="1:12" x14ac:dyDescent="0.25">
      <c r="A72" s="16"/>
      <c r="B72" s="28"/>
      <c r="C72" s="28"/>
      <c r="D72" s="16"/>
      <c r="E72" s="16"/>
      <c r="F72" s="49"/>
      <c r="G72" s="16"/>
      <c r="H72" s="16"/>
      <c r="I72" s="16"/>
      <c r="J72" s="16"/>
      <c r="K72" s="19"/>
      <c r="L72" s="16"/>
    </row>
    <row r="73" spans="1:12" x14ac:dyDescent="0.25">
      <c r="A73" s="16"/>
      <c r="B73" s="28"/>
      <c r="C73" s="28"/>
      <c r="D73" s="16"/>
      <c r="E73" s="16"/>
      <c r="F73" s="49"/>
      <c r="G73" s="16"/>
      <c r="H73" s="16"/>
      <c r="I73" s="16"/>
      <c r="J73" s="16"/>
      <c r="K73" s="19"/>
      <c r="L73" s="16"/>
    </row>
    <row r="74" spans="1:12" x14ac:dyDescent="0.25">
      <c r="A74" s="16"/>
      <c r="B74" s="28"/>
      <c r="C74" s="28"/>
      <c r="D74" s="16"/>
      <c r="E74" s="16"/>
      <c r="F74" s="49"/>
      <c r="G74" s="16"/>
      <c r="H74" s="16"/>
      <c r="I74" s="16"/>
      <c r="J74" s="16"/>
      <c r="K74" s="19"/>
      <c r="L74" s="16"/>
    </row>
    <row r="75" spans="1:12" x14ac:dyDescent="0.25">
      <c r="A75" s="16"/>
      <c r="B75" s="28"/>
      <c r="C75" s="28"/>
      <c r="D75" s="16"/>
      <c r="E75" s="16"/>
      <c r="F75" s="49"/>
      <c r="G75" s="16"/>
      <c r="H75" s="16"/>
      <c r="I75" s="16"/>
      <c r="J75" s="16"/>
      <c r="K75" s="19"/>
      <c r="L75" s="16"/>
    </row>
    <row r="76" spans="1:12" x14ac:dyDescent="0.25">
      <c r="A76" s="16"/>
      <c r="B76" s="28"/>
      <c r="C76" s="28"/>
      <c r="D76" s="16"/>
      <c r="E76" s="16"/>
      <c r="F76" s="49"/>
      <c r="G76" s="16"/>
      <c r="H76" s="16"/>
      <c r="I76" s="16"/>
      <c r="J76" s="16"/>
      <c r="K76" s="19"/>
      <c r="L76" s="16"/>
    </row>
    <row r="77" spans="1:12" x14ac:dyDescent="0.25">
      <c r="A77" s="16"/>
      <c r="B77" s="28"/>
      <c r="C77" s="28"/>
      <c r="D77" s="16"/>
      <c r="E77" s="16"/>
      <c r="F77" s="49"/>
      <c r="G77" s="16"/>
      <c r="H77" s="16"/>
      <c r="I77" s="16"/>
      <c r="J77" s="16"/>
      <c r="K77" s="19"/>
      <c r="L77" s="16"/>
    </row>
    <row r="78" spans="1:12" x14ac:dyDescent="0.25">
      <c r="A78" s="16"/>
      <c r="B78" s="28"/>
      <c r="C78" s="28"/>
      <c r="D78" s="16"/>
      <c r="E78" s="16"/>
      <c r="F78" s="49"/>
      <c r="G78" s="16"/>
      <c r="H78" s="16"/>
      <c r="I78" s="16"/>
      <c r="J78" s="16"/>
      <c r="K78" s="19"/>
      <c r="L78" s="16"/>
    </row>
    <row r="79" spans="1:12" x14ac:dyDescent="0.25">
      <c r="A79" s="16"/>
      <c r="B79" s="28"/>
      <c r="C79" s="28"/>
      <c r="D79" s="16"/>
      <c r="E79" s="16"/>
      <c r="F79" s="49"/>
      <c r="G79" s="16"/>
      <c r="H79" s="16"/>
      <c r="I79" s="16"/>
      <c r="J79" s="16"/>
      <c r="K79" s="19"/>
      <c r="L79" s="16"/>
    </row>
    <row r="80" spans="1:12" x14ac:dyDescent="0.25">
      <c r="A80" s="16"/>
      <c r="B80" s="28"/>
      <c r="C80" s="28"/>
      <c r="D80" s="16"/>
      <c r="E80" s="16"/>
      <c r="F80" s="49"/>
      <c r="G80" s="16"/>
      <c r="H80" s="16"/>
      <c r="I80" s="16"/>
      <c r="J80" s="16"/>
      <c r="K80" s="19"/>
      <c r="L80" s="16"/>
    </row>
    <row r="81" spans="1:12" x14ac:dyDescent="0.25">
      <c r="A81" s="16"/>
      <c r="B81" s="28"/>
      <c r="C81" s="28"/>
      <c r="D81" s="16"/>
      <c r="E81" s="16"/>
      <c r="F81" s="49"/>
      <c r="G81" s="16"/>
      <c r="H81" s="16"/>
      <c r="I81" s="16"/>
      <c r="J81" s="16"/>
      <c r="K81" s="19"/>
      <c r="L81" s="16"/>
    </row>
    <row r="82" spans="1:12" x14ac:dyDescent="0.25">
      <c r="A82" s="16"/>
      <c r="B82" s="28"/>
      <c r="C82" s="28"/>
      <c r="D82" s="16"/>
      <c r="E82" s="16"/>
      <c r="F82" s="49"/>
      <c r="G82" s="16"/>
      <c r="H82" s="16"/>
      <c r="I82" s="16"/>
      <c r="J82" s="16"/>
      <c r="K82" s="19"/>
      <c r="L82" s="16"/>
    </row>
    <row r="83" spans="1:12" x14ac:dyDescent="0.25">
      <c r="A83" s="16"/>
      <c r="B83" s="28"/>
      <c r="C83" s="28"/>
      <c r="D83" s="16"/>
      <c r="E83" s="16"/>
      <c r="F83" s="49"/>
      <c r="G83" s="16"/>
      <c r="H83" s="16"/>
      <c r="I83" s="16"/>
      <c r="J83" s="16"/>
      <c r="K83" s="19"/>
      <c r="L83" s="16"/>
    </row>
    <row r="84" spans="1:12" x14ac:dyDescent="0.25">
      <c r="A84" s="16"/>
      <c r="B84" s="28"/>
      <c r="C84" s="28"/>
      <c r="D84" s="16"/>
      <c r="E84" s="16"/>
      <c r="F84" s="49"/>
      <c r="G84" s="16"/>
      <c r="H84" s="16"/>
      <c r="I84" s="16"/>
      <c r="J84" s="16"/>
      <c r="K84" s="19"/>
      <c r="L84" s="16"/>
    </row>
    <row r="85" spans="1:12" x14ac:dyDescent="0.25">
      <c r="A85" s="16"/>
      <c r="B85" s="28"/>
      <c r="C85" s="28"/>
      <c r="D85" s="16"/>
      <c r="E85" s="16"/>
      <c r="F85" s="49"/>
      <c r="G85" s="16"/>
      <c r="H85" s="16"/>
      <c r="I85" s="16"/>
      <c r="J85" s="16"/>
      <c r="K85" s="19"/>
      <c r="L85" s="16"/>
    </row>
    <row r="86" spans="1:12" x14ac:dyDescent="0.25">
      <c r="A86" s="16"/>
      <c r="B86" s="28"/>
      <c r="C86" s="28"/>
      <c r="D86" s="16"/>
      <c r="E86" s="16"/>
      <c r="F86" s="49"/>
      <c r="G86" s="16"/>
      <c r="H86" s="16"/>
      <c r="I86" s="16"/>
      <c r="J86" s="16"/>
      <c r="K86" s="19"/>
      <c r="L86" s="16"/>
    </row>
    <row r="87" spans="1:12" x14ac:dyDescent="0.25">
      <c r="A87" s="16"/>
      <c r="B87" s="28"/>
      <c r="C87" s="28"/>
      <c r="D87" s="16"/>
      <c r="E87" s="16"/>
      <c r="F87" s="49"/>
      <c r="G87" s="16"/>
      <c r="H87" s="16"/>
      <c r="I87" s="16"/>
      <c r="J87" s="16"/>
      <c r="K87" s="19"/>
      <c r="L87" s="16"/>
    </row>
    <row r="88" spans="1:12" x14ac:dyDescent="0.25">
      <c r="A88" s="16"/>
      <c r="B88" s="28"/>
      <c r="C88" s="28"/>
      <c r="D88" s="16"/>
      <c r="E88" s="16"/>
      <c r="F88" s="49"/>
      <c r="G88" s="16"/>
      <c r="H88" s="16"/>
      <c r="I88" s="16"/>
      <c r="J88" s="16"/>
      <c r="K88" s="19"/>
      <c r="L88" s="16"/>
    </row>
    <row r="89" spans="1:12" x14ac:dyDescent="0.25">
      <c r="A89" s="16"/>
      <c r="B89" s="28"/>
      <c r="C89" s="28"/>
      <c r="D89" s="16"/>
      <c r="E89" s="16"/>
      <c r="F89" s="49"/>
      <c r="G89" s="16"/>
      <c r="H89" s="16"/>
      <c r="I89" s="16"/>
      <c r="J89" s="16"/>
      <c r="K89" s="19"/>
      <c r="L89" s="16"/>
    </row>
    <row r="90" spans="1:12" x14ac:dyDescent="0.25">
      <c r="A90" s="16"/>
      <c r="B90" s="28"/>
      <c r="C90" s="28"/>
      <c r="D90" s="16"/>
      <c r="E90" s="16"/>
      <c r="F90" s="49"/>
      <c r="G90" s="16"/>
      <c r="H90" s="16"/>
      <c r="I90" s="16"/>
      <c r="J90" s="16"/>
      <c r="K90" s="19"/>
      <c r="L90" s="16"/>
    </row>
    <row r="91" spans="1:12" x14ac:dyDescent="0.25">
      <c r="A91" s="16"/>
      <c r="B91" s="28"/>
      <c r="C91" s="28"/>
      <c r="D91" s="16"/>
      <c r="E91" s="16"/>
      <c r="F91" s="49"/>
      <c r="G91" s="16"/>
      <c r="H91" s="16"/>
      <c r="I91" s="16"/>
      <c r="J91" s="16"/>
      <c r="K91" s="19"/>
      <c r="L91" s="16"/>
    </row>
    <row r="92" spans="1:12" x14ac:dyDescent="0.25">
      <c r="A92" s="16"/>
      <c r="B92" s="28"/>
      <c r="C92" s="28"/>
      <c r="D92" s="16"/>
      <c r="E92" s="16"/>
      <c r="F92" s="49"/>
      <c r="G92" s="16"/>
      <c r="H92" s="16"/>
      <c r="I92" s="16"/>
      <c r="J92" s="16"/>
      <c r="K92" s="19"/>
      <c r="L92" s="16"/>
    </row>
    <row r="93" spans="1:12" x14ac:dyDescent="0.25">
      <c r="A93" s="16"/>
      <c r="B93" s="28"/>
      <c r="C93" s="28"/>
      <c r="D93" s="16"/>
      <c r="E93" s="16"/>
      <c r="F93" s="49"/>
      <c r="G93" s="16"/>
      <c r="H93" s="16"/>
      <c r="I93" s="16"/>
      <c r="J93" s="16"/>
      <c r="K93" s="19"/>
      <c r="L93" s="16"/>
    </row>
    <row r="94" spans="1:12" x14ac:dyDescent="0.25">
      <c r="A94" s="16"/>
      <c r="B94" s="28"/>
      <c r="C94" s="28"/>
      <c r="D94" s="16"/>
      <c r="E94" s="16"/>
      <c r="F94" s="49"/>
      <c r="G94" s="16"/>
      <c r="H94" s="16"/>
      <c r="I94" s="16"/>
      <c r="J94" s="16"/>
      <c r="K94" s="19"/>
      <c r="L94" s="16"/>
    </row>
    <row r="95" spans="1:12" x14ac:dyDescent="0.25">
      <c r="A95" s="16"/>
      <c r="B95" s="28"/>
      <c r="C95" s="28"/>
      <c r="D95" s="16"/>
      <c r="E95" s="16"/>
      <c r="F95" s="49"/>
      <c r="G95" s="16"/>
      <c r="H95" s="16"/>
      <c r="I95" s="16"/>
      <c r="J95" s="16"/>
      <c r="K95" s="19"/>
      <c r="L95" s="16"/>
    </row>
    <row r="96" spans="1:12" x14ac:dyDescent="0.25">
      <c r="A96" s="16"/>
      <c r="B96" s="28"/>
      <c r="C96" s="28"/>
      <c r="D96" s="16"/>
      <c r="E96" s="16"/>
      <c r="F96" s="49"/>
      <c r="G96" s="16"/>
      <c r="H96" s="16"/>
      <c r="I96" s="16"/>
      <c r="J96" s="16"/>
      <c r="K96" s="19"/>
      <c r="L96" s="16"/>
    </row>
    <row r="97" spans="1:12" x14ac:dyDescent="0.25">
      <c r="A97" s="16"/>
      <c r="B97" s="28"/>
      <c r="C97" s="28"/>
      <c r="D97" s="16"/>
      <c r="E97" s="16"/>
      <c r="F97" s="49"/>
      <c r="G97" s="16"/>
      <c r="H97" s="16"/>
      <c r="I97" s="16"/>
      <c r="J97" s="16"/>
      <c r="K97" s="19"/>
      <c r="L97" s="16"/>
    </row>
    <row r="98" spans="1:12" x14ac:dyDescent="0.25">
      <c r="A98" s="16"/>
      <c r="B98" s="28"/>
      <c r="C98" s="28"/>
      <c r="D98" s="16"/>
      <c r="E98" s="16"/>
      <c r="F98" s="49"/>
      <c r="G98" s="16"/>
      <c r="H98" s="16"/>
      <c r="I98" s="16"/>
      <c r="J98" s="16"/>
      <c r="K98" s="19"/>
      <c r="L98" s="16"/>
    </row>
    <row r="99" spans="1:12" x14ac:dyDescent="0.25">
      <c r="A99" s="16"/>
      <c r="B99" s="28"/>
      <c r="C99" s="28"/>
      <c r="D99" s="16"/>
      <c r="E99" s="16"/>
      <c r="F99" s="49"/>
      <c r="G99" s="16"/>
      <c r="H99" s="16"/>
      <c r="I99" s="16"/>
      <c r="J99" s="16"/>
      <c r="K99" s="19"/>
      <c r="L99" s="16"/>
    </row>
    <row r="100" spans="1:12" x14ac:dyDescent="0.25">
      <c r="A100" s="16"/>
      <c r="B100" s="28"/>
      <c r="C100" s="28"/>
      <c r="D100" s="16"/>
      <c r="E100" s="16"/>
      <c r="F100" s="49"/>
      <c r="G100" s="16"/>
      <c r="H100" s="16"/>
      <c r="I100" s="16"/>
      <c r="J100" s="16"/>
      <c r="K100" s="19"/>
      <c r="L100" s="16"/>
    </row>
    <row r="101" spans="1:12" x14ac:dyDescent="0.25">
      <c r="A101" s="16"/>
      <c r="B101" s="28"/>
      <c r="C101" s="28"/>
      <c r="D101" s="16"/>
      <c r="E101" s="16"/>
      <c r="F101" s="49"/>
      <c r="G101" s="16"/>
      <c r="H101" s="16"/>
      <c r="I101" s="16"/>
      <c r="J101" s="16"/>
      <c r="K101" s="19"/>
      <c r="L101" s="16"/>
    </row>
    <row r="102" spans="1:12" x14ac:dyDescent="0.25">
      <c r="A102" s="16"/>
      <c r="B102" s="28"/>
      <c r="C102" s="28"/>
      <c r="D102" s="16"/>
      <c r="E102" s="16"/>
      <c r="F102" s="49"/>
      <c r="G102" s="16"/>
      <c r="H102" s="16"/>
      <c r="I102" s="16"/>
      <c r="J102" s="16"/>
      <c r="K102" s="19"/>
      <c r="L102" s="16"/>
    </row>
    <row r="103" spans="1:12" x14ac:dyDescent="0.25">
      <c r="A103" s="16"/>
      <c r="B103" s="28"/>
      <c r="C103" s="28"/>
      <c r="D103" s="16"/>
      <c r="E103" s="16"/>
      <c r="F103" s="49"/>
      <c r="G103" s="16"/>
      <c r="H103" s="16"/>
      <c r="I103" s="16"/>
      <c r="J103" s="16"/>
      <c r="K103" s="19"/>
      <c r="L103" s="16"/>
    </row>
    <row r="104" spans="1:12" x14ac:dyDescent="0.25">
      <c r="A104" s="16"/>
      <c r="B104" s="28"/>
      <c r="C104" s="28"/>
      <c r="D104" s="16"/>
      <c r="E104" s="16"/>
      <c r="F104" s="49"/>
      <c r="G104" s="16"/>
      <c r="H104" s="16"/>
      <c r="I104" s="16"/>
      <c r="J104" s="16"/>
      <c r="K104" s="19"/>
      <c r="L104" s="16"/>
    </row>
    <row r="105" spans="1:12" x14ac:dyDescent="0.25">
      <c r="A105" s="16"/>
      <c r="B105" s="28"/>
      <c r="C105" s="28"/>
      <c r="D105" s="16"/>
      <c r="E105" s="16"/>
      <c r="F105" s="49"/>
      <c r="G105" s="16"/>
      <c r="H105" s="16"/>
      <c r="I105" s="16"/>
      <c r="J105" s="16"/>
      <c r="K105" s="19"/>
      <c r="L105" s="16"/>
    </row>
    <row r="106" spans="1:12" x14ac:dyDescent="0.25">
      <c r="A106" s="16"/>
      <c r="B106" s="28"/>
      <c r="C106" s="28"/>
      <c r="D106" s="16"/>
      <c r="E106" s="16"/>
      <c r="F106" s="49"/>
      <c r="G106" s="16"/>
      <c r="H106" s="16"/>
      <c r="I106" s="16"/>
      <c r="J106" s="16"/>
      <c r="K106" s="19"/>
      <c r="L106" s="16"/>
    </row>
    <row r="107" spans="1:12" x14ac:dyDescent="0.25">
      <c r="A107" s="16"/>
      <c r="B107" s="28"/>
      <c r="C107" s="28"/>
      <c r="D107" s="16"/>
      <c r="E107" s="16"/>
      <c r="F107" s="49"/>
      <c r="G107" s="16"/>
      <c r="H107" s="16"/>
      <c r="I107" s="16"/>
      <c r="J107" s="16"/>
      <c r="K107" s="19"/>
      <c r="L107" s="16"/>
    </row>
    <row r="108" spans="1:12" x14ac:dyDescent="0.25">
      <c r="A108" s="16"/>
      <c r="B108" s="28"/>
      <c r="C108" s="28"/>
      <c r="D108" s="16"/>
      <c r="E108" s="16"/>
      <c r="F108" s="49"/>
      <c r="G108" s="16"/>
      <c r="H108" s="16"/>
      <c r="I108" s="16"/>
      <c r="J108" s="16"/>
      <c r="K108" s="19"/>
      <c r="L108" s="16"/>
    </row>
    <row r="109" spans="1:12" x14ac:dyDescent="0.25">
      <c r="A109" s="16"/>
      <c r="B109" s="28"/>
      <c r="C109" s="28"/>
      <c r="D109" s="16"/>
      <c r="E109" s="16"/>
      <c r="F109" s="49"/>
      <c r="G109" s="16"/>
      <c r="H109" s="16"/>
      <c r="I109" s="16"/>
      <c r="J109" s="16"/>
      <c r="K109" s="19"/>
      <c r="L109" s="16"/>
    </row>
    <row r="110" spans="1:12" x14ac:dyDescent="0.25">
      <c r="A110" s="16"/>
      <c r="B110" s="28"/>
      <c r="C110" s="28"/>
      <c r="D110" s="16"/>
      <c r="E110" s="16"/>
      <c r="F110" s="49"/>
      <c r="G110" s="16"/>
      <c r="H110" s="16"/>
      <c r="I110" s="16"/>
      <c r="J110" s="16"/>
      <c r="K110" s="19"/>
      <c r="L110" s="16"/>
    </row>
    <row r="111" spans="1:12" x14ac:dyDescent="0.25">
      <c r="A111" s="16"/>
      <c r="B111" s="28"/>
      <c r="C111" s="28"/>
      <c r="D111" s="16"/>
      <c r="E111" s="16"/>
      <c r="F111" s="49"/>
      <c r="G111" s="16"/>
      <c r="H111" s="16"/>
      <c r="I111" s="16"/>
      <c r="J111" s="16"/>
      <c r="K111" s="19"/>
      <c r="L111" s="16"/>
    </row>
    <row r="112" spans="1:12" x14ac:dyDescent="0.25">
      <c r="A112" s="16"/>
      <c r="B112" s="28"/>
      <c r="C112" s="28"/>
      <c r="D112" s="16"/>
      <c r="E112" s="16"/>
      <c r="F112" s="49"/>
      <c r="G112" s="16"/>
      <c r="H112" s="16"/>
      <c r="I112" s="16"/>
      <c r="J112" s="16"/>
      <c r="K112" s="19"/>
      <c r="L112" s="16"/>
    </row>
    <row r="113" spans="1:12" x14ac:dyDescent="0.25">
      <c r="A113" s="16"/>
      <c r="B113" s="28"/>
      <c r="C113" s="28"/>
      <c r="D113" s="16"/>
      <c r="E113" s="16"/>
      <c r="F113" s="49"/>
      <c r="G113" s="16"/>
      <c r="H113" s="16"/>
      <c r="I113" s="16"/>
      <c r="J113" s="16"/>
      <c r="K113" s="19"/>
      <c r="L113" s="16"/>
    </row>
    <row r="114" spans="1:12" x14ac:dyDescent="0.25">
      <c r="A114" s="16"/>
      <c r="B114" s="28"/>
      <c r="C114" s="28"/>
      <c r="D114" s="16"/>
      <c r="E114" s="16"/>
      <c r="F114" s="49"/>
      <c r="G114" s="16"/>
      <c r="H114" s="16"/>
      <c r="I114" s="16"/>
      <c r="J114" s="16"/>
      <c r="K114" s="19"/>
      <c r="L114" s="16"/>
    </row>
    <row r="115" spans="1:12" x14ac:dyDescent="0.25">
      <c r="A115" s="16"/>
      <c r="B115" s="28"/>
      <c r="C115" s="28"/>
      <c r="D115" s="16"/>
      <c r="E115" s="16"/>
      <c r="F115" s="49"/>
      <c r="G115" s="16"/>
      <c r="H115" s="16"/>
      <c r="I115" s="16"/>
      <c r="J115" s="16"/>
      <c r="K115" s="19"/>
      <c r="L115" s="16"/>
    </row>
    <row r="116" spans="1:12" x14ac:dyDescent="0.25">
      <c r="A116" s="16"/>
      <c r="B116" s="28"/>
      <c r="C116" s="28"/>
      <c r="D116" s="16"/>
      <c r="E116" s="16"/>
      <c r="F116" s="49"/>
      <c r="G116" s="16"/>
      <c r="H116" s="16"/>
      <c r="I116" s="16"/>
      <c r="J116" s="16"/>
      <c r="K116" s="19"/>
      <c r="L116" s="16"/>
    </row>
    <row r="117" spans="1:12" x14ac:dyDescent="0.25">
      <c r="A117" s="16"/>
      <c r="B117" s="28"/>
      <c r="C117" s="28"/>
      <c r="D117" s="16"/>
      <c r="E117" s="16"/>
      <c r="F117" s="49"/>
      <c r="G117" s="16"/>
      <c r="H117" s="16"/>
      <c r="I117" s="16"/>
      <c r="J117" s="16"/>
      <c r="K117" s="19"/>
      <c r="L117" s="16"/>
    </row>
    <row r="118" spans="1:12" x14ac:dyDescent="0.25">
      <c r="A118" s="16"/>
      <c r="B118" s="28"/>
      <c r="C118" s="28"/>
      <c r="D118" s="16"/>
      <c r="E118" s="16"/>
      <c r="F118" s="49"/>
      <c r="G118" s="16"/>
      <c r="H118" s="16"/>
      <c r="I118" s="16"/>
      <c r="J118" s="16"/>
      <c r="K118" s="19"/>
      <c r="L118" s="16"/>
    </row>
    <row r="119" spans="1:12" x14ac:dyDescent="0.25">
      <c r="A119" s="16"/>
      <c r="B119" s="28"/>
      <c r="C119" s="28"/>
      <c r="D119" s="16"/>
      <c r="E119" s="16"/>
      <c r="F119" s="49"/>
      <c r="G119" s="16"/>
      <c r="H119" s="16"/>
      <c r="I119" s="16"/>
      <c r="J119" s="16"/>
      <c r="K119" s="19"/>
      <c r="L119" s="16"/>
    </row>
    <row r="120" spans="1:12" x14ac:dyDescent="0.25">
      <c r="A120" s="16"/>
      <c r="B120" s="28"/>
      <c r="C120" s="28"/>
      <c r="D120" s="16"/>
      <c r="E120" s="16"/>
      <c r="F120" s="49"/>
      <c r="G120" s="16"/>
      <c r="H120" s="16"/>
      <c r="I120" s="16"/>
      <c r="J120" s="16"/>
      <c r="K120" s="19"/>
      <c r="L120" s="16"/>
    </row>
    <row r="121" spans="1:12" x14ac:dyDescent="0.25">
      <c r="A121" s="16"/>
      <c r="B121" s="28"/>
      <c r="C121" s="28"/>
      <c r="D121" s="16"/>
      <c r="E121" s="16"/>
      <c r="F121" s="49"/>
      <c r="G121" s="16"/>
      <c r="H121" s="16"/>
      <c r="I121" s="16"/>
      <c r="J121" s="16"/>
      <c r="K121" s="19"/>
      <c r="L121" s="16"/>
    </row>
    <row r="122" spans="1:12" x14ac:dyDescent="0.25">
      <c r="A122" s="16"/>
      <c r="B122" s="28"/>
      <c r="C122" s="28"/>
      <c r="D122" s="16"/>
      <c r="E122" s="16"/>
      <c r="F122" s="49"/>
      <c r="G122" s="16"/>
      <c r="H122" s="16"/>
      <c r="I122" s="16"/>
      <c r="J122" s="16"/>
      <c r="K122" s="19"/>
      <c r="L122" s="16"/>
    </row>
    <row r="123" spans="1:12" x14ac:dyDescent="0.25">
      <c r="A123" s="16"/>
      <c r="B123" s="28"/>
      <c r="C123" s="28"/>
      <c r="D123" s="16"/>
      <c r="E123" s="16"/>
      <c r="F123" s="49"/>
      <c r="G123" s="16"/>
      <c r="H123" s="16"/>
      <c r="I123" s="16"/>
      <c r="J123" s="16"/>
      <c r="K123" s="19"/>
      <c r="L123" s="16"/>
    </row>
    <row r="124" spans="1:12" x14ac:dyDescent="0.25">
      <c r="A124" s="16"/>
      <c r="B124" s="28"/>
      <c r="C124" s="28"/>
      <c r="D124" s="16"/>
      <c r="E124" s="16"/>
      <c r="F124" s="49"/>
      <c r="G124" s="16"/>
      <c r="H124" s="16"/>
      <c r="I124" s="16"/>
      <c r="J124" s="16"/>
      <c r="K124" s="19"/>
      <c r="L124" s="16"/>
    </row>
    <row r="125" spans="1:12" x14ac:dyDescent="0.25">
      <c r="A125" s="16"/>
      <c r="B125" s="28"/>
      <c r="C125" s="28"/>
      <c r="D125" s="16"/>
      <c r="E125" s="16"/>
      <c r="F125" s="49"/>
      <c r="G125" s="16"/>
      <c r="H125" s="16"/>
      <c r="I125" s="16"/>
      <c r="J125" s="16"/>
      <c r="K125" s="19"/>
      <c r="L125" s="16"/>
    </row>
    <row r="126" spans="1:12" x14ac:dyDescent="0.25">
      <c r="A126" s="16"/>
      <c r="B126" s="28"/>
      <c r="C126" s="28"/>
      <c r="D126" s="16"/>
      <c r="E126" s="16"/>
      <c r="F126" s="49"/>
      <c r="G126" s="16"/>
      <c r="H126" s="16"/>
      <c r="I126" s="16"/>
      <c r="J126" s="16"/>
      <c r="K126" s="19"/>
      <c r="L126" s="16"/>
    </row>
    <row r="127" spans="1:12" x14ac:dyDescent="0.25">
      <c r="A127" s="16"/>
      <c r="B127" s="28"/>
      <c r="C127" s="28"/>
      <c r="D127" s="16"/>
      <c r="E127" s="16"/>
      <c r="F127" s="49"/>
      <c r="G127" s="16"/>
      <c r="H127" s="16"/>
      <c r="I127" s="16"/>
      <c r="J127" s="16"/>
      <c r="K127" s="19"/>
      <c r="L127" s="16"/>
    </row>
    <row r="128" spans="1:12" x14ac:dyDescent="0.25">
      <c r="A128" s="16"/>
      <c r="B128" s="28"/>
      <c r="C128" s="28"/>
      <c r="D128" s="16"/>
      <c r="E128" s="16"/>
      <c r="F128" s="49"/>
      <c r="G128" s="16"/>
      <c r="H128" s="16"/>
      <c r="I128" s="16"/>
      <c r="J128" s="16"/>
      <c r="K128" s="19"/>
      <c r="L128" s="16"/>
    </row>
    <row r="129" spans="1:12" x14ac:dyDescent="0.25">
      <c r="A129" s="16"/>
      <c r="B129" s="28"/>
      <c r="C129" s="28"/>
      <c r="D129" s="16"/>
      <c r="E129" s="16"/>
      <c r="F129" s="49"/>
      <c r="G129" s="16"/>
      <c r="H129" s="16"/>
      <c r="I129" s="16"/>
      <c r="J129" s="16"/>
      <c r="K129" s="19"/>
      <c r="L129" s="16"/>
    </row>
    <row r="130" spans="1:12" x14ac:dyDescent="0.25">
      <c r="A130" s="16"/>
      <c r="B130" s="28"/>
      <c r="C130" s="28"/>
      <c r="D130" s="16"/>
      <c r="E130" s="16"/>
      <c r="F130" s="49"/>
      <c r="G130" s="16"/>
      <c r="H130" s="16"/>
      <c r="I130" s="16"/>
      <c r="J130" s="16"/>
      <c r="K130" s="19"/>
      <c r="L130" s="16"/>
    </row>
    <row r="131" spans="1:12" x14ac:dyDescent="0.25">
      <c r="A131" s="16"/>
      <c r="B131" s="28"/>
      <c r="C131" s="28"/>
      <c r="D131" s="16"/>
      <c r="E131" s="16"/>
      <c r="F131" s="49"/>
      <c r="G131" s="16"/>
      <c r="H131" s="16"/>
      <c r="I131" s="16"/>
      <c r="J131" s="16"/>
      <c r="K131" s="19"/>
      <c r="L131" s="16"/>
    </row>
    <row r="132" spans="1:12" x14ac:dyDescent="0.25">
      <c r="A132" s="16"/>
      <c r="B132" s="28"/>
      <c r="C132" s="28"/>
      <c r="D132" s="16"/>
      <c r="E132" s="16"/>
      <c r="F132" s="49"/>
      <c r="G132" s="16"/>
      <c r="H132" s="16"/>
      <c r="I132" s="16"/>
      <c r="J132" s="16"/>
      <c r="K132" s="19"/>
      <c r="L132" s="16"/>
    </row>
    <row r="133" spans="1:12" x14ac:dyDescent="0.25">
      <c r="A133" s="16"/>
      <c r="B133" s="28"/>
      <c r="C133" s="28"/>
      <c r="D133" s="16"/>
      <c r="E133" s="16"/>
      <c r="F133" s="49"/>
      <c r="G133" s="16"/>
      <c r="H133" s="16"/>
      <c r="I133" s="16"/>
      <c r="J133" s="16"/>
      <c r="K133" s="19"/>
      <c r="L133" s="16"/>
    </row>
    <row r="134" spans="1:12" x14ac:dyDescent="0.25">
      <c r="A134" s="16"/>
      <c r="B134" s="28"/>
      <c r="C134" s="28"/>
      <c r="D134" s="16"/>
      <c r="E134" s="16"/>
      <c r="F134" s="49"/>
      <c r="G134" s="16"/>
      <c r="H134" s="16"/>
      <c r="I134" s="16"/>
      <c r="J134" s="16"/>
      <c r="K134" s="19"/>
      <c r="L134" s="16"/>
    </row>
    <row r="135" spans="1:12" x14ac:dyDescent="0.25">
      <c r="A135" s="16"/>
      <c r="B135" s="28"/>
      <c r="C135" s="28"/>
      <c r="D135" s="16"/>
      <c r="E135" s="16"/>
      <c r="F135" s="49"/>
      <c r="G135" s="16"/>
      <c r="H135" s="16"/>
      <c r="I135" s="16"/>
      <c r="J135" s="16"/>
      <c r="K135" s="19"/>
      <c r="L135" s="16"/>
    </row>
    <row r="136" spans="1:12" x14ac:dyDescent="0.25">
      <c r="A136" s="16"/>
      <c r="B136" s="28"/>
      <c r="C136" s="28"/>
      <c r="D136" s="16"/>
      <c r="E136" s="16"/>
      <c r="F136" s="49"/>
      <c r="G136" s="16"/>
      <c r="H136" s="16"/>
      <c r="I136" s="16"/>
      <c r="J136" s="16"/>
      <c r="K136" s="19"/>
      <c r="L136" s="16"/>
    </row>
    <row r="137" spans="1:12" x14ac:dyDescent="0.25">
      <c r="A137" s="16"/>
      <c r="B137" s="28"/>
      <c r="C137" s="28"/>
      <c r="D137" s="16"/>
      <c r="E137" s="16"/>
      <c r="F137" s="49"/>
      <c r="G137" s="16"/>
      <c r="H137" s="16"/>
      <c r="I137" s="16"/>
      <c r="J137" s="16"/>
      <c r="K137" s="19"/>
      <c r="L137" s="16"/>
    </row>
    <row r="138" spans="1:12" x14ac:dyDescent="0.25">
      <c r="A138" s="16"/>
      <c r="B138" s="28"/>
      <c r="C138" s="28"/>
      <c r="D138" s="16"/>
      <c r="E138" s="16"/>
      <c r="F138" s="49"/>
      <c r="G138" s="16"/>
      <c r="H138" s="16"/>
      <c r="I138" s="16"/>
      <c r="J138" s="16"/>
      <c r="K138" s="19"/>
      <c r="L138" s="16"/>
    </row>
    <row r="139" spans="1:12" x14ac:dyDescent="0.25">
      <c r="A139" s="16"/>
      <c r="B139" s="28"/>
      <c r="C139" s="28"/>
      <c r="D139" s="16"/>
      <c r="E139" s="16"/>
      <c r="F139" s="49"/>
      <c r="G139" s="16"/>
      <c r="H139" s="16"/>
      <c r="I139" s="16"/>
      <c r="J139" s="16"/>
      <c r="K139" s="19"/>
      <c r="L139" s="16"/>
    </row>
    <row r="140" spans="1:12" x14ac:dyDescent="0.25">
      <c r="A140" s="16"/>
      <c r="B140" s="28"/>
      <c r="C140" s="28"/>
      <c r="D140" s="16"/>
      <c r="E140" s="16"/>
      <c r="F140" s="49"/>
      <c r="G140" s="16"/>
      <c r="H140" s="16"/>
      <c r="I140" s="16"/>
      <c r="J140" s="16"/>
      <c r="K140" s="19"/>
      <c r="L140" s="16"/>
    </row>
    <row r="141" spans="1:12" x14ac:dyDescent="0.25">
      <c r="A141" s="16"/>
      <c r="B141" s="28"/>
      <c r="C141" s="28"/>
      <c r="D141" s="16"/>
      <c r="E141" s="16"/>
      <c r="F141" s="49"/>
      <c r="G141" s="16"/>
      <c r="H141" s="16"/>
      <c r="I141" s="16"/>
      <c r="J141" s="16"/>
      <c r="K141" s="19"/>
      <c r="L141" s="16"/>
    </row>
    <row r="142" spans="1:12" x14ac:dyDescent="0.25">
      <c r="A142" s="16"/>
      <c r="B142" s="28"/>
      <c r="C142" s="28"/>
      <c r="D142" s="16"/>
      <c r="E142" s="16"/>
      <c r="F142" s="49"/>
      <c r="G142" s="16"/>
      <c r="H142" s="16"/>
      <c r="I142" s="16"/>
      <c r="J142" s="16"/>
      <c r="K142" s="19"/>
      <c r="L142" s="16"/>
    </row>
    <row r="143" spans="1:12" x14ac:dyDescent="0.25">
      <c r="A143" s="16"/>
      <c r="B143" s="28"/>
      <c r="C143" s="28"/>
      <c r="D143" s="16"/>
      <c r="E143" s="16"/>
      <c r="F143" s="49"/>
      <c r="G143" s="16"/>
      <c r="H143" s="16"/>
      <c r="I143" s="16"/>
      <c r="J143" s="16"/>
      <c r="K143" s="19"/>
      <c r="L143" s="16"/>
    </row>
    <row r="144" spans="1:12" x14ac:dyDescent="0.25">
      <c r="A144" s="16"/>
      <c r="B144" s="28"/>
      <c r="C144" s="28"/>
      <c r="D144" s="16"/>
      <c r="E144" s="16"/>
      <c r="F144" s="49"/>
      <c r="G144" s="16"/>
      <c r="H144" s="16"/>
      <c r="I144" s="16"/>
      <c r="J144" s="16"/>
      <c r="K144" s="19"/>
      <c r="L144" s="16"/>
    </row>
    <row r="145" spans="1:12" x14ac:dyDescent="0.25">
      <c r="A145" s="16"/>
      <c r="B145" s="28"/>
      <c r="C145" s="28"/>
      <c r="D145" s="16"/>
      <c r="E145" s="16"/>
      <c r="F145" s="49"/>
      <c r="G145" s="16"/>
      <c r="H145" s="16"/>
      <c r="I145" s="16"/>
      <c r="J145" s="16"/>
      <c r="K145" s="19"/>
      <c r="L145" s="16"/>
    </row>
    <row r="146" spans="1:12" x14ac:dyDescent="0.25">
      <c r="A146" s="16"/>
      <c r="B146" s="28"/>
      <c r="C146" s="28"/>
      <c r="D146" s="16"/>
      <c r="E146" s="16"/>
      <c r="F146" s="49"/>
      <c r="G146" s="16"/>
      <c r="H146" s="16"/>
      <c r="I146" s="16"/>
      <c r="J146" s="16"/>
      <c r="K146" s="19"/>
      <c r="L146" s="16"/>
    </row>
    <row r="147" spans="1:12" x14ac:dyDescent="0.25">
      <c r="A147" s="16"/>
      <c r="B147" s="28"/>
      <c r="C147" s="28"/>
      <c r="D147" s="16"/>
      <c r="E147" s="16"/>
      <c r="F147" s="49"/>
      <c r="G147" s="16"/>
      <c r="H147" s="16"/>
      <c r="I147" s="16"/>
      <c r="J147" s="16"/>
      <c r="K147" s="19"/>
      <c r="L147" s="16"/>
    </row>
    <row r="148" spans="1:12" x14ac:dyDescent="0.25">
      <c r="A148" s="16"/>
      <c r="B148" s="28"/>
      <c r="C148" s="28"/>
      <c r="D148" s="16"/>
      <c r="E148" s="16"/>
      <c r="F148" s="49"/>
      <c r="G148" s="16"/>
      <c r="H148" s="16"/>
      <c r="I148" s="16"/>
      <c r="J148" s="16"/>
      <c r="K148" s="19"/>
      <c r="L148" s="16"/>
    </row>
    <row r="149" spans="1:12" x14ac:dyDescent="0.25">
      <c r="A149" s="16"/>
      <c r="B149" s="28"/>
      <c r="C149" s="28"/>
      <c r="D149" s="16"/>
      <c r="E149" s="16"/>
      <c r="F149" s="49"/>
      <c r="G149" s="16"/>
      <c r="H149" s="16"/>
      <c r="I149" s="16"/>
      <c r="J149" s="16"/>
      <c r="K149" s="19"/>
      <c r="L149" s="16"/>
    </row>
    <row r="150" spans="1:12" x14ac:dyDescent="0.25">
      <c r="A150" s="16"/>
      <c r="B150" s="28"/>
      <c r="C150" s="28"/>
      <c r="D150" s="16"/>
      <c r="E150" s="16"/>
      <c r="F150" s="49"/>
      <c r="G150" s="16"/>
      <c r="H150" s="16"/>
      <c r="I150" s="16"/>
      <c r="J150" s="16"/>
      <c r="K150" s="19"/>
      <c r="L150" s="16"/>
    </row>
    <row r="151" spans="1:12" x14ac:dyDescent="0.25">
      <c r="A151" s="16"/>
      <c r="B151" s="28"/>
      <c r="C151" s="28"/>
      <c r="D151" s="16"/>
      <c r="E151" s="16"/>
      <c r="F151" s="49"/>
      <c r="G151" s="16"/>
      <c r="H151" s="16"/>
      <c r="I151" s="16"/>
      <c r="J151" s="16"/>
      <c r="K151" s="19"/>
      <c r="L151" s="16"/>
    </row>
    <row r="152" spans="1:12" x14ac:dyDescent="0.25">
      <c r="A152" s="16"/>
      <c r="B152" s="28"/>
      <c r="C152" s="28"/>
      <c r="D152" s="16"/>
      <c r="E152" s="16"/>
      <c r="F152" s="49"/>
      <c r="G152" s="16"/>
      <c r="H152" s="16"/>
      <c r="I152" s="16"/>
      <c r="J152" s="16"/>
      <c r="K152" s="19"/>
      <c r="L152" s="16"/>
    </row>
    <row r="153" spans="1:12" x14ac:dyDescent="0.25">
      <c r="A153" s="16"/>
      <c r="B153" s="28"/>
      <c r="C153" s="28"/>
      <c r="D153" s="16"/>
      <c r="E153" s="16"/>
      <c r="F153" s="49"/>
      <c r="G153" s="16"/>
      <c r="H153" s="16"/>
      <c r="I153" s="16"/>
      <c r="J153" s="16"/>
      <c r="K153" s="19"/>
      <c r="L153" s="16"/>
    </row>
    <row r="154" spans="1:12" x14ac:dyDescent="0.25">
      <c r="A154" s="16"/>
      <c r="B154" s="28"/>
      <c r="C154" s="28"/>
      <c r="D154" s="16"/>
      <c r="E154" s="16"/>
      <c r="F154" s="49"/>
      <c r="G154" s="16"/>
      <c r="H154" s="16"/>
      <c r="I154" s="16"/>
      <c r="J154" s="16"/>
      <c r="K154" s="19"/>
      <c r="L154" s="16"/>
    </row>
    <row r="155" spans="1:12" x14ac:dyDescent="0.25">
      <c r="A155" s="16"/>
      <c r="B155" s="28"/>
      <c r="C155" s="28"/>
      <c r="D155" s="16"/>
      <c r="E155" s="16"/>
      <c r="F155" s="49"/>
      <c r="G155" s="16"/>
      <c r="H155" s="16"/>
      <c r="I155" s="16"/>
      <c r="J155" s="16"/>
      <c r="K155" s="19"/>
      <c r="L155" s="16"/>
    </row>
    <row r="156" spans="1:12" x14ac:dyDescent="0.25">
      <c r="A156" s="16"/>
      <c r="B156" s="28"/>
      <c r="C156" s="28"/>
      <c r="D156" s="16"/>
      <c r="E156" s="16"/>
      <c r="F156" s="49"/>
      <c r="G156" s="16"/>
      <c r="H156" s="16"/>
      <c r="I156" s="16"/>
      <c r="J156" s="16"/>
      <c r="K156" s="19"/>
      <c r="L156" s="16"/>
    </row>
    <row r="157" spans="1:12" x14ac:dyDescent="0.25">
      <c r="A157" s="16"/>
      <c r="B157" s="28"/>
      <c r="C157" s="28"/>
      <c r="D157" s="16"/>
      <c r="E157" s="16"/>
      <c r="F157" s="49"/>
      <c r="G157" s="16"/>
      <c r="H157" s="16"/>
      <c r="I157" s="16"/>
      <c r="J157" s="16"/>
      <c r="K157" s="19"/>
      <c r="L157" s="16"/>
    </row>
    <row r="158" spans="1:12" x14ac:dyDescent="0.25">
      <c r="A158" s="16"/>
      <c r="B158" s="28"/>
      <c r="C158" s="28"/>
      <c r="D158" s="16"/>
      <c r="E158" s="16"/>
      <c r="F158" s="49"/>
      <c r="G158" s="16"/>
      <c r="H158" s="16"/>
      <c r="I158" s="16"/>
      <c r="J158" s="16"/>
      <c r="K158" s="19"/>
      <c r="L158" s="16"/>
    </row>
    <row r="159" spans="1:12" x14ac:dyDescent="0.25">
      <c r="A159" s="16"/>
      <c r="B159" s="28"/>
      <c r="C159" s="28"/>
      <c r="D159" s="16"/>
      <c r="E159" s="16"/>
      <c r="F159" s="49"/>
      <c r="G159" s="16"/>
      <c r="H159" s="16"/>
      <c r="I159" s="16"/>
      <c r="J159" s="16"/>
      <c r="K159" s="19"/>
      <c r="L159" s="16"/>
    </row>
    <row r="160" spans="1:12" x14ac:dyDescent="0.25">
      <c r="A160" s="16"/>
      <c r="B160" s="28"/>
      <c r="C160" s="28"/>
      <c r="D160" s="16"/>
      <c r="E160" s="16"/>
      <c r="F160" s="49"/>
      <c r="G160" s="16"/>
      <c r="H160" s="16"/>
      <c r="I160" s="16"/>
      <c r="J160" s="16"/>
      <c r="K160" s="19"/>
      <c r="L160" s="16"/>
    </row>
    <row r="161" spans="1:12" x14ac:dyDescent="0.25">
      <c r="A161" s="16"/>
      <c r="B161" s="28"/>
      <c r="C161" s="28"/>
      <c r="D161" s="16"/>
      <c r="E161" s="16"/>
      <c r="F161" s="49"/>
      <c r="G161" s="16"/>
      <c r="H161" s="16"/>
      <c r="I161" s="16"/>
      <c r="J161" s="16"/>
      <c r="K161" s="19"/>
      <c r="L161" s="16"/>
    </row>
    <row r="162" spans="1:12" x14ac:dyDescent="0.25">
      <c r="A162" s="16"/>
      <c r="B162" s="28"/>
      <c r="C162" s="28"/>
      <c r="D162" s="16"/>
      <c r="E162" s="16"/>
      <c r="F162" s="49"/>
      <c r="G162" s="16"/>
      <c r="H162" s="16"/>
      <c r="I162" s="16"/>
      <c r="J162" s="16"/>
      <c r="K162" s="19"/>
      <c r="L162" s="16"/>
    </row>
    <row r="163" spans="1:12" x14ac:dyDescent="0.25">
      <c r="A163" s="16"/>
      <c r="B163" s="28"/>
      <c r="C163" s="28"/>
      <c r="D163" s="16"/>
      <c r="E163" s="16"/>
      <c r="F163" s="49"/>
      <c r="G163" s="16"/>
      <c r="H163" s="16"/>
      <c r="I163" s="16"/>
      <c r="J163" s="16"/>
      <c r="K163" s="19"/>
      <c r="L163" s="16"/>
    </row>
    <row r="164" spans="1:12" x14ac:dyDescent="0.25">
      <c r="A164" s="16"/>
      <c r="B164" s="28"/>
      <c r="C164" s="28"/>
      <c r="D164" s="16"/>
      <c r="E164" s="16"/>
      <c r="F164" s="49"/>
      <c r="G164" s="16"/>
      <c r="H164" s="16"/>
      <c r="I164" s="16"/>
      <c r="J164" s="16"/>
      <c r="K164" s="19"/>
      <c r="L164" s="16"/>
    </row>
    <row r="165" spans="1:12" x14ac:dyDescent="0.25">
      <c r="A165" s="16"/>
      <c r="B165" s="28"/>
      <c r="C165" s="28"/>
      <c r="D165" s="16"/>
      <c r="E165" s="16"/>
      <c r="F165" s="49"/>
      <c r="G165" s="16"/>
      <c r="H165" s="16"/>
      <c r="I165" s="16"/>
      <c r="J165" s="16"/>
      <c r="K165" s="19"/>
      <c r="L165" s="16"/>
    </row>
    <row r="166" spans="1:12" x14ac:dyDescent="0.25">
      <c r="A166" s="16"/>
      <c r="B166" s="28"/>
      <c r="C166" s="28"/>
      <c r="D166" s="16"/>
      <c r="E166" s="16"/>
      <c r="F166" s="49"/>
      <c r="G166" s="16"/>
      <c r="H166" s="16"/>
      <c r="I166" s="16"/>
      <c r="J166" s="16"/>
      <c r="K166" s="19"/>
      <c r="L166" s="16"/>
    </row>
    <row r="167" spans="1:12" x14ac:dyDescent="0.25">
      <c r="A167" s="16"/>
      <c r="B167" s="28"/>
      <c r="C167" s="28"/>
      <c r="D167" s="16"/>
      <c r="E167" s="16"/>
      <c r="F167" s="49"/>
      <c r="G167" s="16"/>
      <c r="H167" s="16"/>
      <c r="I167" s="16"/>
      <c r="J167" s="16"/>
      <c r="K167" s="19"/>
      <c r="L167" s="16"/>
    </row>
    <row r="168" spans="1:12" x14ac:dyDescent="0.25">
      <c r="A168" s="16"/>
      <c r="B168" s="28"/>
      <c r="C168" s="28"/>
      <c r="D168" s="16"/>
      <c r="E168" s="16"/>
      <c r="F168" s="49"/>
      <c r="G168" s="16"/>
      <c r="H168" s="16"/>
      <c r="I168" s="16"/>
      <c r="J168" s="16"/>
      <c r="K168" s="19"/>
      <c r="L168" s="16"/>
    </row>
    <row r="169" spans="1:12" x14ac:dyDescent="0.25">
      <c r="A169" s="16"/>
      <c r="B169" s="28"/>
      <c r="C169" s="28"/>
      <c r="D169" s="16"/>
      <c r="E169" s="16"/>
      <c r="F169" s="49"/>
      <c r="G169" s="16"/>
      <c r="H169" s="16"/>
      <c r="I169" s="16"/>
      <c r="J169" s="16"/>
      <c r="K169" s="19"/>
      <c r="L169" s="16"/>
    </row>
    <row r="170" spans="1:12" x14ac:dyDescent="0.25">
      <c r="A170" s="16"/>
      <c r="B170" s="28"/>
      <c r="C170" s="28"/>
      <c r="D170" s="16"/>
      <c r="E170" s="16"/>
      <c r="F170" s="49"/>
      <c r="G170" s="16"/>
      <c r="H170" s="16"/>
      <c r="I170" s="16"/>
      <c r="J170" s="16"/>
      <c r="K170" s="19"/>
      <c r="L170" s="16"/>
    </row>
    <row r="171" spans="1:12" x14ac:dyDescent="0.25">
      <c r="A171" s="16"/>
      <c r="B171" s="28"/>
      <c r="C171" s="28"/>
      <c r="D171" s="16"/>
      <c r="E171" s="16"/>
      <c r="F171" s="49"/>
      <c r="G171" s="16"/>
      <c r="H171" s="16"/>
      <c r="I171" s="16"/>
      <c r="J171" s="16"/>
      <c r="K171" s="19"/>
      <c r="L171" s="16"/>
    </row>
    <row r="172" spans="1:12" x14ac:dyDescent="0.25">
      <c r="A172" s="16"/>
      <c r="B172" s="28"/>
      <c r="C172" s="28"/>
      <c r="D172" s="16"/>
      <c r="E172" s="16"/>
      <c r="F172" s="49"/>
      <c r="G172" s="16"/>
      <c r="H172" s="16"/>
      <c r="I172" s="16"/>
      <c r="J172" s="16"/>
      <c r="K172" s="19"/>
      <c r="L172" s="16"/>
    </row>
    <row r="173" spans="1:12" x14ac:dyDescent="0.25">
      <c r="A173" s="16"/>
      <c r="B173" s="28"/>
      <c r="C173" s="28"/>
      <c r="D173" s="16"/>
      <c r="E173" s="16"/>
      <c r="F173" s="49"/>
      <c r="G173" s="16"/>
      <c r="H173" s="16"/>
      <c r="I173" s="16"/>
      <c r="J173" s="16"/>
      <c r="K173" s="19"/>
      <c r="L173" s="16"/>
    </row>
    <row r="174" spans="1:12" x14ac:dyDescent="0.25">
      <c r="A174" s="16"/>
      <c r="B174" s="28"/>
      <c r="C174" s="28"/>
      <c r="D174" s="16"/>
      <c r="E174" s="16"/>
      <c r="F174" s="49"/>
      <c r="G174" s="16"/>
      <c r="H174" s="16"/>
      <c r="I174" s="16"/>
      <c r="J174" s="16"/>
      <c r="K174" s="19"/>
      <c r="L174" s="16"/>
    </row>
    <row r="175" spans="1:12" x14ac:dyDescent="0.25">
      <c r="A175" s="16"/>
      <c r="B175" s="28"/>
      <c r="C175" s="28"/>
      <c r="D175" s="16"/>
      <c r="E175" s="16"/>
      <c r="F175" s="49"/>
      <c r="G175" s="16"/>
      <c r="H175" s="16"/>
      <c r="I175" s="16"/>
      <c r="J175" s="16"/>
      <c r="K175" s="19"/>
      <c r="L175" s="16"/>
    </row>
    <row r="176" spans="1:12" x14ac:dyDescent="0.25">
      <c r="A176" s="16"/>
      <c r="B176" s="28"/>
      <c r="C176" s="28"/>
      <c r="D176" s="16"/>
      <c r="E176" s="16"/>
      <c r="F176" s="49"/>
      <c r="G176" s="16"/>
      <c r="H176" s="16"/>
      <c r="I176" s="16"/>
      <c r="J176" s="16"/>
      <c r="K176" s="19"/>
      <c r="L176" s="16"/>
    </row>
    <row r="177" spans="1:12" x14ac:dyDescent="0.25">
      <c r="A177" s="16"/>
      <c r="B177" s="28"/>
      <c r="C177" s="28"/>
      <c r="D177" s="16"/>
      <c r="E177" s="16"/>
      <c r="F177" s="49"/>
      <c r="G177" s="16"/>
      <c r="H177" s="16"/>
      <c r="I177" s="16"/>
      <c r="J177" s="16"/>
      <c r="K177" s="19"/>
      <c r="L177" s="16"/>
    </row>
    <row r="178" spans="1:12" x14ac:dyDescent="0.25">
      <c r="A178" s="16"/>
      <c r="B178" s="28"/>
      <c r="C178" s="28"/>
      <c r="D178" s="16"/>
      <c r="E178" s="16"/>
      <c r="F178" s="49"/>
      <c r="G178" s="16"/>
      <c r="H178" s="16"/>
      <c r="I178" s="16"/>
      <c r="J178" s="16"/>
      <c r="K178" s="19"/>
      <c r="L178" s="16"/>
    </row>
    <row r="179" spans="1:12" x14ac:dyDescent="0.25">
      <c r="A179" s="16"/>
      <c r="B179" s="28"/>
      <c r="C179" s="28"/>
      <c r="D179" s="16"/>
      <c r="E179" s="16"/>
      <c r="F179" s="49"/>
      <c r="G179" s="16"/>
      <c r="H179" s="16"/>
      <c r="I179" s="16"/>
      <c r="J179" s="16"/>
      <c r="K179" s="19"/>
      <c r="L179" s="16"/>
    </row>
    <row r="180" spans="1:12" x14ac:dyDescent="0.25">
      <c r="A180" s="16"/>
      <c r="B180" s="28"/>
      <c r="C180" s="28"/>
      <c r="D180" s="16"/>
      <c r="E180" s="16"/>
      <c r="F180" s="49"/>
      <c r="G180" s="16"/>
      <c r="H180" s="16"/>
      <c r="I180" s="16"/>
      <c r="J180" s="16"/>
      <c r="K180" s="19"/>
      <c r="L180" s="16"/>
    </row>
    <row r="181" spans="1:12" x14ac:dyDescent="0.25">
      <c r="A181" s="16"/>
      <c r="B181" s="28"/>
      <c r="C181" s="28"/>
      <c r="D181" s="16"/>
      <c r="E181" s="16"/>
      <c r="F181" s="49"/>
      <c r="G181" s="16"/>
      <c r="H181" s="16"/>
      <c r="I181" s="16"/>
      <c r="J181" s="16"/>
      <c r="K181" s="19"/>
      <c r="L181" s="16"/>
    </row>
    <row r="182" spans="1:12" x14ac:dyDescent="0.25">
      <c r="A182" s="16"/>
      <c r="B182" s="28"/>
      <c r="C182" s="28"/>
      <c r="D182" s="16"/>
      <c r="E182" s="16"/>
      <c r="F182" s="49"/>
      <c r="G182" s="16"/>
      <c r="H182" s="16"/>
      <c r="I182" s="16"/>
      <c r="J182" s="16"/>
      <c r="K182" s="19"/>
      <c r="L182" s="16"/>
    </row>
    <row r="183" spans="1:12" x14ac:dyDescent="0.25">
      <c r="A183" s="16"/>
      <c r="B183" s="28"/>
      <c r="C183" s="28"/>
      <c r="D183" s="16"/>
      <c r="E183" s="16"/>
      <c r="F183" s="49"/>
      <c r="G183" s="16"/>
      <c r="H183" s="16"/>
      <c r="I183" s="16"/>
      <c r="J183" s="16"/>
      <c r="K183" s="19"/>
      <c r="L183" s="16"/>
    </row>
    <row r="184" spans="1:12" x14ac:dyDescent="0.25">
      <c r="A184" s="16"/>
      <c r="B184" s="28"/>
      <c r="C184" s="28"/>
      <c r="D184" s="16"/>
      <c r="E184" s="16"/>
      <c r="F184" s="49"/>
      <c r="G184" s="16"/>
      <c r="H184" s="16"/>
      <c r="I184" s="16"/>
      <c r="J184" s="16"/>
      <c r="K184" s="19"/>
      <c r="L184" s="16"/>
    </row>
    <row r="185" spans="1:12" x14ac:dyDescent="0.25">
      <c r="A185" s="16"/>
      <c r="B185" s="28"/>
      <c r="C185" s="28"/>
      <c r="D185" s="16"/>
      <c r="E185" s="16"/>
      <c r="F185" s="49"/>
      <c r="G185" s="16"/>
      <c r="H185" s="16"/>
      <c r="I185" s="16"/>
      <c r="J185" s="16"/>
      <c r="K185" s="19"/>
      <c r="L185" s="16"/>
    </row>
    <row r="186" spans="1:12" x14ac:dyDescent="0.25">
      <c r="A186" s="16"/>
      <c r="B186" s="28"/>
      <c r="C186" s="28"/>
      <c r="D186" s="16"/>
      <c r="E186" s="16"/>
      <c r="F186" s="49"/>
      <c r="G186" s="16"/>
      <c r="H186" s="16"/>
      <c r="I186" s="16"/>
      <c r="J186" s="16"/>
      <c r="K186" s="19"/>
      <c r="L186" s="16"/>
    </row>
    <row r="187" spans="1:12" x14ac:dyDescent="0.25">
      <c r="A187" s="16"/>
      <c r="B187" s="28"/>
      <c r="C187" s="28"/>
      <c r="D187" s="16"/>
      <c r="E187" s="16"/>
      <c r="F187" s="49"/>
      <c r="G187" s="16"/>
      <c r="H187" s="16"/>
      <c r="I187" s="16"/>
      <c r="J187" s="16"/>
      <c r="K187" s="19"/>
      <c r="L187" s="16"/>
    </row>
    <row r="188" spans="1:12" x14ac:dyDescent="0.25">
      <c r="A188" s="16"/>
      <c r="B188" s="28"/>
      <c r="C188" s="28"/>
      <c r="D188" s="16"/>
      <c r="E188" s="16"/>
      <c r="F188" s="49"/>
      <c r="G188" s="16"/>
      <c r="H188" s="16"/>
      <c r="I188" s="16"/>
      <c r="J188" s="16"/>
      <c r="K188" s="19"/>
      <c r="L188" s="16"/>
    </row>
    <row r="189" spans="1:12" x14ac:dyDescent="0.25">
      <c r="A189" s="16"/>
      <c r="B189" s="28"/>
      <c r="C189" s="28"/>
      <c r="D189" s="16"/>
      <c r="E189" s="16"/>
      <c r="F189" s="49"/>
      <c r="G189" s="16"/>
      <c r="H189" s="16"/>
      <c r="I189" s="16"/>
      <c r="J189" s="16"/>
      <c r="K189" s="19"/>
      <c r="L189" s="16"/>
    </row>
    <row r="190" spans="1:12" x14ac:dyDescent="0.25">
      <c r="A190" s="16"/>
      <c r="B190" s="28"/>
      <c r="C190" s="28"/>
      <c r="D190" s="16"/>
      <c r="E190" s="16"/>
      <c r="F190" s="49"/>
      <c r="G190" s="16"/>
      <c r="H190" s="16"/>
      <c r="I190" s="16"/>
      <c r="J190" s="16"/>
      <c r="K190" s="19"/>
      <c r="L190" s="16"/>
    </row>
    <row r="191" spans="1:12" x14ac:dyDescent="0.25">
      <c r="A191" s="16"/>
      <c r="B191" s="28"/>
      <c r="C191" s="28"/>
      <c r="D191" s="16"/>
      <c r="E191" s="16"/>
      <c r="F191" s="49"/>
      <c r="G191" s="16"/>
      <c r="H191" s="16"/>
      <c r="I191" s="16"/>
      <c r="J191" s="16"/>
      <c r="K191" s="19"/>
      <c r="L191" s="16"/>
    </row>
    <row r="192" spans="1:12" x14ac:dyDescent="0.25">
      <c r="A192" s="16"/>
      <c r="B192" s="28"/>
      <c r="C192" s="28"/>
      <c r="D192" s="16"/>
      <c r="E192" s="16"/>
      <c r="F192" s="49"/>
      <c r="G192" s="16"/>
      <c r="H192" s="16"/>
      <c r="I192" s="16"/>
      <c r="J192" s="16"/>
      <c r="K192" s="19"/>
      <c r="L192" s="16"/>
    </row>
    <row r="193" spans="1:12" x14ac:dyDescent="0.25">
      <c r="A193" s="16"/>
      <c r="B193" s="28"/>
      <c r="C193" s="28"/>
      <c r="D193" s="16"/>
      <c r="E193" s="16"/>
      <c r="F193" s="49"/>
      <c r="G193" s="16"/>
      <c r="H193" s="16"/>
      <c r="I193" s="16"/>
      <c r="J193" s="16"/>
      <c r="K193" s="19"/>
      <c r="L193" s="16"/>
    </row>
    <row r="194" spans="1:12" x14ac:dyDescent="0.25">
      <c r="A194" s="16"/>
      <c r="B194" s="28"/>
      <c r="C194" s="28"/>
      <c r="D194" s="16"/>
      <c r="E194" s="16"/>
      <c r="F194" s="49"/>
      <c r="G194" s="16"/>
      <c r="H194" s="16"/>
      <c r="I194" s="16"/>
      <c r="J194" s="16"/>
      <c r="K194" s="19"/>
      <c r="L194" s="16"/>
    </row>
    <row r="195" spans="1:12" x14ac:dyDescent="0.25">
      <c r="A195" s="16"/>
      <c r="B195" s="28"/>
      <c r="C195" s="28"/>
      <c r="D195" s="16"/>
      <c r="E195" s="16"/>
      <c r="F195" s="49"/>
      <c r="G195" s="16"/>
      <c r="H195" s="16"/>
      <c r="I195" s="16"/>
      <c r="J195" s="16"/>
      <c r="K195" s="19"/>
      <c r="L195" s="16"/>
    </row>
    <row r="196" spans="1:12" x14ac:dyDescent="0.25">
      <c r="A196" s="16"/>
      <c r="B196" s="28"/>
      <c r="C196" s="28"/>
      <c r="D196" s="16"/>
      <c r="E196" s="16"/>
      <c r="F196" s="49"/>
      <c r="G196" s="16"/>
      <c r="H196" s="16"/>
      <c r="I196" s="16"/>
      <c r="J196" s="16"/>
      <c r="K196" s="19"/>
      <c r="L196" s="16"/>
    </row>
    <row r="197" spans="1:12" x14ac:dyDescent="0.25">
      <c r="A197" s="16"/>
      <c r="B197" s="28"/>
      <c r="C197" s="28"/>
      <c r="D197" s="16"/>
      <c r="E197" s="16"/>
      <c r="F197" s="49"/>
      <c r="G197" s="16"/>
      <c r="H197" s="16"/>
      <c r="I197" s="16"/>
      <c r="J197" s="16"/>
      <c r="K197" s="19"/>
      <c r="L197" s="16"/>
    </row>
    <row r="198" spans="1:12" x14ac:dyDescent="0.25">
      <c r="A198" s="16"/>
      <c r="B198" s="28"/>
      <c r="C198" s="28"/>
      <c r="D198" s="16"/>
      <c r="E198" s="16"/>
      <c r="F198" s="49"/>
      <c r="G198" s="16"/>
      <c r="H198" s="16"/>
      <c r="I198" s="16"/>
      <c r="J198" s="16"/>
      <c r="K198" s="19"/>
      <c r="L198" s="16"/>
    </row>
    <row r="199" spans="1:12" x14ac:dyDescent="0.25">
      <c r="A199" s="16"/>
      <c r="B199" s="28"/>
      <c r="C199" s="28"/>
      <c r="D199" s="16"/>
      <c r="E199" s="16"/>
      <c r="F199" s="49"/>
      <c r="G199" s="16"/>
      <c r="H199" s="16"/>
      <c r="I199" s="16"/>
      <c r="J199" s="16"/>
      <c r="K199" s="19"/>
      <c r="L199" s="16"/>
    </row>
    <row r="200" spans="1:12" x14ac:dyDescent="0.25">
      <c r="A200" s="16"/>
      <c r="B200" s="28"/>
      <c r="C200" s="28"/>
      <c r="D200" s="16"/>
      <c r="E200" s="16"/>
      <c r="F200" s="49"/>
      <c r="G200" s="16"/>
      <c r="H200" s="16"/>
      <c r="I200" s="16"/>
      <c r="J200" s="16"/>
      <c r="K200" s="19"/>
      <c r="L200" s="16"/>
    </row>
    <row r="201" spans="1:12" x14ac:dyDescent="0.25">
      <c r="A201" s="16"/>
      <c r="B201" s="28"/>
      <c r="C201" s="28"/>
      <c r="D201" s="16"/>
      <c r="E201" s="16"/>
      <c r="F201" s="49"/>
      <c r="G201" s="16"/>
      <c r="H201" s="16"/>
      <c r="I201" s="16"/>
      <c r="J201" s="16"/>
      <c r="K201" s="19"/>
      <c r="L201" s="16"/>
    </row>
    <row r="202" spans="1:12" x14ac:dyDescent="0.25">
      <c r="A202" s="16"/>
      <c r="B202" s="28"/>
      <c r="C202" s="28"/>
      <c r="D202" s="16"/>
      <c r="E202" s="16"/>
      <c r="F202" s="49"/>
      <c r="G202" s="16"/>
      <c r="H202" s="16"/>
      <c r="I202" s="16"/>
      <c r="J202" s="16"/>
      <c r="K202" s="19"/>
      <c r="L202" s="16"/>
    </row>
    <row r="203" spans="1:12" x14ac:dyDescent="0.25">
      <c r="A203" s="16"/>
      <c r="B203" s="28"/>
      <c r="C203" s="28"/>
      <c r="D203" s="16"/>
      <c r="E203" s="16"/>
      <c r="F203" s="49"/>
      <c r="G203" s="16"/>
      <c r="H203" s="16"/>
      <c r="I203" s="16"/>
      <c r="J203" s="16"/>
      <c r="K203" s="19"/>
      <c r="L203" s="16"/>
    </row>
    <row r="204" spans="1:12" x14ac:dyDescent="0.25">
      <c r="A204" s="16"/>
      <c r="B204" s="28"/>
      <c r="C204" s="28"/>
      <c r="D204" s="16"/>
      <c r="E204" s="16"/>
      <c r="F204" s="49"/>
      <c r="G204" s="16"/>
      <c r="H204" s="16"/>
      <c r="I204" s="16"/>
      <c r="J204" s="16"/>
      <c r="K204" s="19"/>
      <c r="L204" s="16"/>
    </row>
    <row r="205" spans="1:12" x14ac:dyDescent="0.25">
      <c r="A205" s="16"/>
      <c r="B205" s="28"/>
      <c r="C205" s="28"/>
      <c r="D205" s="16"/>
      <c r="E205" s="16"/>
      <c r="F205" s="49"/>
      <c r="G205" s="16"/>
      <c r="H205" s="16"/>
      <c r="I205" s="16"/>
      <c r="J205" s="16"/>
      <c r="K205" s="19"/>
      <c r="L205" s="16"/>
    </row>
    <row r="206" spans="1:12" x14ac:dyDescent="0.25">
      <c r="A206" s="16"/>
      <c r="B206" s="28"/>
      <c r="C206" s="28"/>
      <c r="D206" s="16"/>
      <c r="E206" s="16"/>
      <c r="F206" s="49"/>
      <c r="G206" s="16"/>
      <c r="H206" s="16"/>
      <c r="I206" s="16"/>
      <c r="J206" s="16"/>
      <c r="K206" s="19"/>
      <c r="L206" s="16"/>
    </row>
    <row r="207" spans="1:12" x14ac:dyDescent="0.25">
      <c r="A207" s="36"/>
      <c r="B207" s="44"/>
      <c r="C207" s="44"/>
      <c r="D207" s="36"/>
      <c r="E207" s="36"/>
      <c r="F207" s="50"/>
      <c r="G207" s="36"/>
      <c r="H207" s="36"/>
      <c r="I207" s="36"/>
      <c r="J207" s="36"/>
      <c r="K207" s="37"/>
      <c r="L207" s="36"/>
    </row>
    <row r="208" spans="1:12" x14ac:dyDescent="0.25">
      <c r="A208" s="36"/>
      <c r="B208" s="44"/>
      <c r="C208" s="44"/>
      <c r="D208" s="36"/>
      <c r="E208" s="36"/>
      <c r="F208" s="50"/>
      <c r="G208" s="36"/>
      <c r="H208" s="36"/>
      <c r="I208" s="36"/>
      <c r="J208" s="36"/>
      <c r="K208" s="37"/>
      <c r="L208" s="36"/>
    </row>
    <row r="209" spans="1:12" x14ac:dyDescent="0.25">
      <c r="A209" s="36"/>
      <c r="B209" s="44"/>
      <c r="C209" s="44"/>
      <c r="D209" s="36"/>
      <c r="E209" s="36"/>
      <c r="F209" s="50"/>
      <c r="G209" s="36"/>
      <c r="H209" s="36"/>
      <c r="I209" s="36"/>
      <c r="J209" s="36"/>
      <c r="K209" s="37"/>
      <c r="L209" s="36"/>
    </row>
    <row r="210" spans="1:12" x14ac:dyDescent="0.25">
      <c r="A210" s="36"/>
      <c r="B210" s="44"/>
      <c r="C210" s="44"/>
      <c r="D210" s="36"/>
      <c r="E210" s="36"/>
      <c r="F210" s="50"/>
      <c r="G210" s="36"/>
      <c r="H210" s="36"/>
      <c r="I210" s="36"/>
      <c r="J210" s="36"/>
      <c r="K210" s="37"/>
      <c r="L210" s="36"/>
    </row>
    <row r="211" spans="1:12" x14ac:dyDescent="0.25">
      <c r="A211" s="36"/>
      <c r="B211" s="44"/>
      <c r="C211" s="44"/>
      <c r="D211" s="36"/>
      <c r="E211" s="36"/>
      <c r="F211" s="50"/>
      <c r="G211" s="36"/>
      <c r="H211" s="36"/>
      <c r="I211" s="36"/>
      <c r="J211" s="36"/>
      <c r="K211" s="37"/>
      <c r="L211" s="36"/>
    </row>
    <row r="212" spans="1:12" x14ac:dyDescent="0.25">
      <c r="A212" s="36"/>
      <c r="B212" s="44"/>
      <c r="C212" s="44"/>
      <c r="D212" s="36"/>
      <c r="E212" s="36"/>
      <c r="F212" s="50"/>
      <c r="G212" s="36"/>
      <c r="H212" s="36"/>
      <c r="I212" s="36"/>
      <c r="J212" s="36"/>
      <c r="K212" s="37"/>
      <c r="L212" s="36"/>
    </row>
    <row r="213" spans="1:12" x14ac:dyDescent="0.25">
      <c r="A213" s="36"/>
      <c r="B213" s="44"/>
      <c r="C213" s="44"/>
      <c r="D213" s="36"/>
      <c r="E213" s="36"/>
      <c r="F213" s="50"/>
      <c r="G213" s="36"/>
      <c r="H213" s="36"/>
      <c r="I213" s="36"/>
      <c r="J213" s="36"/>
      <c r="K213" s="37"/>
      <c r="L213" s="36"/>
    </row>
    <row r="214" spans="1:12" x14ac:dyDescent="0.25">
      <c r="A214" s="36"/>
      <c r="B214" s="44"/>
      <c r="C214" s="44"/>
      <c r="D214" s="36"/>
      <c r="E214" s="36"/>
      <c r="F214" s="50"/>
      <c r="G214" s="36"/>
      <c r="H214" s="36"/>
      <c r="I214" s="36"/>
      <c r="J214" s="36"/>
      <c r="K214" s="37"/>
      <c r="L214" s="36"/>
    </row>
    <row r="215" spans="1:12" x14ac:dyDescent="0.25">
      <c r="A215" s="36"/>
      <c r="B215" s="44"/>
      <c r="C215" s="44"/>
      <c r="D215" s="36"/>
      <c r="E215" s="36"/>
      <c r="F215" s="50"/>
      <c r="G215" s="36"/>
      <c r="H215" s="36"/>
      <c r="I215" s="36"/>
      <c r="J215" s="36"/>
      <c r="K215" s="37"/>
      <c r="L215" s="36"/>
    </row>
    <row r="216" spans="1:12" x14ac:dyDescent="0.25">
      <c r="A216" s="36"/>
      <c r="B216" s="44"/>
      <c r="C216" s="44"/>
      <c r="D216" s="36"/>
      <c r="E216" s="36"/>
      <c r="F216" s="50"/>
      <c r="G216" s="36"/>
      <c r="H216" s="36"/>
      <c r="I216" s="36"/>
      <c r="J216" s="36"/>
      <c r="K216" s="37"/>
      <c r="L216" s="36"/>
    </row>
    <row r="217" spans="1:12" x14ac:dyDescent="0.25">
      <c r="A217" s="36"/>
      <c r="B217" s="44"/>
      <c r="C217" s="44"/>
      <c r="D217" s="36"/>
      <c r="E217" s="36"/>
      <c r="F217" s="50"/>
      <c r="G217" s="36"/>
      <c r="H217" s="36"/>
      <c r="I217" s="36"/>
      <c r="J217" s="36"/>
      <c r="K217" s="37"/>
      <c r="L217" s="36"/>
    </row>
    <row r="218" spans="1:12" x14ac:dyDescent="0.25">
      <c r="A218" s="36"/>
      <c r="B218" s="44"/>
      <c r="C218" s="44"/>
      <c r="D218" s="36"/>
      <c r="E218" s="36"/>
      <c r="F218" s="50"/>
      <c r="G218" s="36"/>
      <c r="H218" s="36"/>
      <c r="I218" s="36"/>
      <c r="J218" s="36"/>
      <c r="K218" s="37"/>
      <c r="L218" s="36"/>
    </row>
    <row r="219" spans="1:12" x14ac:dyDescent="0.25">
      <c r="A219" s="36"/>
      <c r="B219" s="44"/>
      <c r="C219" s="44"/>
      <c r="D219" s="36"/>
      <c r="E219" s="36"/>
      <c r="F219" s="50"/>
      <c r="G219" s="36"/>
      <c r="H219" s="36"/>
      <c r="I219" s="36"/>
      <c r="J219" s="36"/>
      <c r="K219" s="37"/>
      <c r="L219" s="36"/>
    </row>
    <row r="220" spans="1:12" x14ac:dyDescent="0.25">
      <c r="A220" s="36"/>
      <c r="B220" s="44"/>
      <c r="C220" s="44"/>
      <c r="D220" s="36"/>
      <c r="E220" s="36"/>
      <c r="F220" s="50"/>
      <c r="G220" s="36"/>
      <c r="H220" s="36"/>
      <c r="I220" s="36"/>
      <c r="J220" s="36"/>
      <c r="K220" s="37"/>
      <c r="L220" s="36"/>
    </row>
    <row r="221" spans="1:12" x14ac:dyDescent="0.25">
      <c r="A221" s="36"/>
      <c r="B221" s="44"/>
      <c r="C221" s="44"/>
      <c r="D221" s="36"/>
      <c r="E221" s="36"/>
      <c r="F221" s="50"/>
      <c r="G221" s="36"/>
      <c r="H221" s="36"/>
      <c r="I221" s="36"/>
      <c r="J221" s="36"/>
      <c r="K221" s="37"/>
      <c r="L221" s="36"/>
    </row>
    <row r="222" spans="1:12" x14ac:dyDescent="0.25">
      <c r="A222" s="36"/>
      <c r="B222" s="44"/>
      <c r="C222" s="44"/>
      <c r="D222" s="36"/>
      <c r="E222" s="36"/>
      <c r="F222" s="50"/>
      <c r="G222" s="36"/>
      <c r="H222" s="36"/>
      <c r="I222" s="36"/>
      <c r="J222" s="36"/>
      <c r="K222" s="37"/>
      <c r="L222" s="36"/>
    </row>
    <row r="223" spans="1:12" x14ac:dyDescent="0.25">
      <c r="A223" s="36"/>
      <c r="B223" s="44"/>
      <c r="C223" s="44"/>
      <c r="D223" s="36"/>
      <c r="E223" s="36"/>
      <c r="F223" s="50"/>
      <c r="G223" s="36"/>
      <c r="H223" s="36"/>
      <c r="I223" s="36"/>
      <c r="J223" s="36"/>
      <c r="K223" s="37"/>
      <c r="L223" s="36"/>
    </row>
    <row r="224" spans="1:12" x14ac:dyDescent="0.25">
      <c r="A224" s="36"/>
      <c r="B224" s="44"/>
      <c r="C224" s="44"/>
      <c r="D224" s="36"/>
      <c r="E224" s="36"/>
      <c r="F224" s="50"/>
      <c r="G224" s="36"/>
      <c r="H224" s="36"/>
      <c r="I224" s="36"/>
      <c r="J224" s="36"/>
      <c r="K224" s="37"/>
      <c r="L224" s="36"/>
    </row>
    <row r="225" spans="1:12" x14ac:dyDescent="0.25">
      <c r="A225" s="36"/>
      <c r="B225" s="44"/>
      <c r="C225" s="44"/>
      <c r="D225" s="36"/>
      <c r="E225" s="36"/>
      <c r="F225" s="50"/>
      <c r="G225" s="36"/>
      <c r="H225" s="36"/>
      <c r="I225" s="36"/>
      <c r="J225" s="36"/>
      <c r="K225" s="37"/>
      <c r="L225" s="36"/>
    </row>
    <row r="226" spans="1:12" x14ac:dyDescent="0.25">
      <c r="A226" s="36"/>
      <c r="B226" s="44"/>
      <c r="C226" s="44"/>
      <c r="D226" s="36"/>
      <c r="E226" s="36"/>
      <c r="F226" s="50"/>
      <c r="G226" s="36"/>
      <c r="H226" s="36"/>
      <c r="I226" s="36"/>
      <c r="J226" s="36"/>
      <c r="K226" s="37"/>
      <c r="L226" s="36"/>
    </row>
    <row r="227" spans="1:12" x14ac:dyDescent="0.25">
      <c r="A227" s="36"/>
      <c r="B227" s="44"/>
      <c r="C227" s="44"/>
      <c r="D227" s="36"/>
      <c r="E227" s="36"/>
      <c r="F227" s="50"/>
      <c r="G227" s="36"/>
      <c r="H227" s="36"/>
      <c r="I227" s="36"/>
      <c r="J227" s="36"/>
      <c r="K227" s="37"/>
      <c r="L227" s="36"/>
    </row>
    <row r="228" spans="1:12" x14ac:dyDescent="0.25">
      <c r="A228" s="36"/>
      <c r="B228" s="44"/>
      <c r="C228" s="44"/>
      <c r="D228" s="36"/>
      <c r="E228" s="36"/>
      <c r="F228" s="50"/>
      <c r="G228" s="36"/>
      <c r="H228" s="36"/>
      <c r="I228" s="36"/>
      <c r="J228" s="36"/>
      <c r="K228" s="37"/>
      <c r="L228" s="36"/>
    </row>
    <row r="229" spans="1:12" x14ac:dyDescent="0.25">
      <c r="A229" s="36"/>
      <c r="B229" s="44"/>
      <c r="C229" s="44"/>
      <c r="D229" s="36"/>
      <c r="E229" s="36"/>
      <c r="F229" s="50"/>
      <c r="G229" s="36"/>
      <c r="H229" s="36"/>
      <c r="I229" s="36"/>
      <c r="J229" s="36"/>
      <c r="K229" s="37"/>
      <c r="L229" s="36"/>
    </row>
    <row r="230" spans="1:12" x14ac:dyDescent="0.25">
      <c r="A230" s="36"/>
      <c r="B230" s="44"/>
      <c r="C230" s="44"/>
      <c r="D230" s="36"/>
      <c r="E230" s="36"/>
      <c r="F230" s="50"/>
      <c r="G230" s="36"/>
      <c r="H230" s="36"/>
      <c r="I230" s="36"/>
      <c r="J230" s="36"/>
      <c r="K230" s="37"/>
      <c r="L230" s="36"/>
    </row>
    <row r="231" spans="1:12" x14ac:dyDescent="0.25">
      <c r="A231" s="36"/>
      <c r="B231" s="44"/>
      <c r="C231" s="44"/>
      <c r="D231" s="36"/>
      <c r="E231" s="36"/>
      <c r="F231" s="50"/>
      <c r="G231" s="36"/>
      <c r="H231" s="36"/>
      <c r="I231" s="36"/>
      <c r="J231" s="36"/>
      <c r="K231" s="37"/>
      <c r="L231" s="36"/>
    </row>
    <row r="232" spans="1:12" x14ac:dyDescent="0.25">
      <c r="A232" s="36"/>
      <c r="B232" s="44"/>
      <c r="C232" s="44"/>
      <c r="D232" s="36"/>
      <c r="E232" s="36"/>
      <c r="F232" s="50"/>
      <c r="G232" s="36"/>
      <c r="H232" s="36"/>
      <c r="I232" s="36"/>
      <c r="J232" s="36"/>
      <c r="K232" s="37"/>
      <c r="L232" s="36"/>
    </row>
    <row r="233" spans="1:12" x14ac:dyDescent="0.25">
      <c r="A233" s="36"/>
      <c r="B233" s="44"/>
      <c r="C233" s="44"/>
      <c r="D233" s="36"/>
      <c r="E233" s="36"/>
      <c r="F233" s="50"/>
      <c r="G233" s="36"/>
      <c r="H233" s="36"/>
      <c r="I233" s="36"/>
      <c r="J233" s="36"/>
      <c r="K233" s="37"/>
      <c r="L233" s="36"/>
    </row>
    <row r="234" spans="1:12" x14ac:dyDescent="0.25">
      <c r="A234" s="36"/>
      <c r="B234" s="44"/>
      <c r="C234" s="44"/>
      <c r="D234" s="36"/>
      <c r="E234" s="36"/>
      <c r="F234" s="50"/>
      <c r="G234" s="36"/>
      <c r="H234" s="36"/>
      <c r="I234" s="36"/>
      <c r="J234" s="36"/>
      <c r="K234" s="37"/>
      <c r="L234" s="36"/>
    </row>
    <row r="235" spans="1:12" x14ac:dyDescent="0.25">
      <c r="A235" s="36"/>
      <c r="B235" s="44"/>
      <c r="C235" s="44"/>
      <c r="D235" s="36"/>
      <c r="E235" s="36"/>
      <c r="F235" s="50"/>
      <c r="G235" s="36"/>
      <c r="H235" s="36"/>
      <c r="I235" s="36"/>
      <c r="J235" s="36"/>
      <c r="K235" s="37"/>
      <c r="L235" s="36"/>
    </row>
    <row r="236" spans="1:12" x14ac:dyDescent="0.25">
      <c r="A236" s="36"/>
      <c r="B236" s="44"/>
      <c r="C236" s="44"/>
      <c r="D236" s="36"/>
      <c r="E236" s="36"/>
      <c r="F236" s="50"/>
      <c r="G236" s="36"/>
      <c r="H236" s="36"/>
      <c r="I236" s="36"/>
      <c r="J236" s="36"/>
      <c r="K236" s="37"/>
      <c r="L236" s="36"/>
    </row>
    <row r="237" spans="1:12" x14ac:dyDescent="0.25">
      <c r="A237" s="36"/>
      <c r="B237" s="44"/>
      <c r="C237" s="44"/>
      <c r="D237" s="36"/>
      <c r="E237" s="36"/>
      <c r="F237" s="50"/>
      <c r="G237" s="36"/>
      <c r="H237" s="36"/>
      <c r="I237" s="36"/>
      <c r="J237" s="36"/>
      <c r="K237" s="37"/>
      <c r="L237" s="36"/>
    </row>
    <row r="238" spans="1:12" x14ac:dyDescent="0.25">
      <c r="A238" s="36"/>
      <c r="B238" s="44"/>
      <c r="C238" s="44"/>
      <c r="D238" s="36"/>
      <c r="E238" s="36"/>
      <c r="F238" s="50"/>
      <c r="G238" s="36"/>
      <c r="H238" s="36"/>
      <c r="I238" s="36"/>
      <c r="J238" s="36"/>
      <c r="K238" s="37"/>
      <c r="L238" s="36"/>
    </row>
    <row r="239" spans="1:12" x14ac:dyDescent="0.25">
      <c r="A239" s="36"/>
      <c r="B239" s="44"/>
      <c r="C239" s="44"/>
      <c r="D239" s="36"/>
      <c r="E239" s="36"/>
      <c r="F239" s="50"/>
      <c r="G239" s="36"/>
      <c r="H239" s="36"/>
      <c r="I239" s="36"/>
      <c r="J239" s="36"/>
      <c r="K239" s="37"/>
      <c r="L239" s="36"/>
    </row>
    <row r="240" spans="1:12" x14ac:dyDescent="0.25">
      <c r="A240" s="36"/>
      <c r="B240" s="44"/>
      <c r="C240" s="44"/>
      <c r="D240" s="36"/>
      <c r="E240" s="36"/>
      <c r="F240" s="50"/>
      <c r="G240" s="36"/>
      <c r="H240" s="36"/>
      <c r="I240" s="36"/>
      <c r="J240" s="36"/>
      <c r="K240" s="37"/>
      <c r="L240" s="36"/>
    </row>
    <row r="241" spans="1:12" x14ac:dyDescent="0.25">
      <c r="A241" s="36"/>
      <c r="B241" s="44"/>
      <c r="C241" s="44"/>
      <c r="D241" s="36"/>
      <c r="E241" s="36"/>
      <c r="F241" s="50"/>
      <c r="G241" s="36"/>
      <c r="H241" s="36"/>
      <c r="I241" s="36"/>
      <c r="J241" s="36"/>
      <c r="K241" s="37"/>
      <c r="L241" s="36"/>
    </row>
    <row r="242" spans="1:12" x14ac:dyDescent="0.25">
      <c r="A242" s="36"/>
      <c r="B242" s="44"/>
      <c r="C242" s="44"/>
      <c r="D242" s="36"/>
      <c r="E242" s="36"/>
      <c r="F242" s="50"/>
      <c r="G242" s="36"/>
      <c r="H242" s="36"/>
      <c r="I242" s="36"/>
      <c r="J242" s="36"/>
      <c r="K242" s="37"/>
      <c r="L242" s="36"/>
    </row>
    <row r="243" spans="1:12" x14ac:dyDescent="0.25">
      <c r="A243" s="36"/>
      <c r="B243" s="44"/>
      <c r="C243" s="44"/>
      <c r="D243" s="36"/>
      <c r="E243" s="36"/>
      <c r="F243" s="50"/>
      <c r="G243" s="36"/>
      <c r="H243" s="36"/>
      <c r="I243" s="36"/>
      <c r="J243" s="36"/>
      <c r="K243" s="37"/>
      <c r="L243" s="36"/>
    </row>
    <row r="244" spans="1:12" x14ac:dyDescent="0.25">
      <c r="A244" s="36"/>
      <c r="B244" s="44"/>
      <c r="C244" s="44"/>
      <c r="D244" s="36"/>
      <c r="E244" s="36"/>
      <c r="F244" s="50"/>
      <c r="G244" s="36"/>
      <c r="H244" s="36"/>
      <c r="I244" s="36"/>
      <c r="J244" s="36"/>
      <c r="K244" s="37"/>
      <c r="L244" s="36"/>
    </row>
    <row r="245" spans="1:12" x14ac:dyDescent="0.25">
      <c r="A245" s="36"/>
      <c r="B245" s="44"/>
      <c r="C245" s="44"/>
      <c r="D245" s="36"/>
      <c r="E245" s="36"/>
      <c r="F245" s="50"/>
      <c r="G245" s="36"/>
      <c r="H245" s="36"/>
      <c r="I245" s="36"/>
      <c r="J245" s="36"/>
      <c r="K245" s="37"/>
      <c r="L245" s="36"/>
    </row>
    <row r="246" spans="1:12" x14ac:dyDescent="0.25">
      <c r="A246" s="36"/>
      <c r="B246" s="44"/>
      <c r="C246" s="44"/>
      <c r="D246" s="36"/>
      <c r="E246" s="36"/>
      <c r="F246" s="50"/>
      <c r="G246" s="36"/>
      <c r="H246" s="36"/>
      <c r="I246" s="36"/>
      <c r="J246" s="36"/>
      <c r="K246" s="37"/>
      <c r="L246" s="36"/>
    </row>
    <row r="247" spans="1:12" x14ac:dyDescent="0.25">
      <c r="A247" s="36"/>
      <c r="B247" s="44"/>
      <c r="C247" s="44"/>
      <c r="D247" s="36"/>
      <c r="E247" s="36"/>
      <c r="F247" s="50"/>
      <c r="G247" s="36"/>
      <c r="H247" s="36"/>
      <c r="I247" s="36"/>
      <c r="J247" s="36"/>
      <c r="K247" s="37"/>
      <c r="L247" s="36"/>
    </row>
    <row r="248" spans="1:12" x14ac:dyDescent="0.25">
      <c r="A248" s="36"/>
      <c r="B248" s="44"/>
      <c r="C248" s="44"/>
      <c r="D248" s="36"/>
      <c r="E248" s="36"/>
      <c r="F248" s="50"/>
      <c r="G248" s="36"/>
      <c r="H248" s="36"/>
      <c r="I248" s="36"/>
      <c r="J248" s="36"/>
      <c r="K248" s="37"/>
      <c r="L248" s="36"/>
    </row>
    <row r="249" spans="1:12" x14ac:dyDescent="0.25">
      <c r="A249" s="36"/>
      <c r="B249" s="44"/>
      <c r="C249" s="44"/>
      <c r="D249" s="36"/>
      <c r="E249" s="36"/>
      <c r="F249" s="50"/>
      <c r="G249" s="36"/>
      <c r="H249" s="36"/>
      <c r="I249" s="36"/>
      <c r="J249" s="36"/>
      <c r="K249" s="37"/>
      <c r="L249" s="36"/>
    </row>
    <row r="250" spans="1:12" x14ac:dyDescent="0.25">
      <c r="A250" s="36"/>
      <c r="B250" s="44"/>
      <c r="C250" s="44"/>
      <c r="D250" s="36"/>
      <c r="E250" s="36"/>
      <c r="F250" s="50"/>
      <c r="G250" s="36"/>
      <c r="H250" s="36"/>
      <c r="I250" s="36"/>
      <c r="J250" s="36"/>
      <c r="K250" s="37"/>
      <c r="L250" s="36"/>
    </row>
    <row r="251" spans="1:12" x14ac:dyDescent="0.25">
      <c r="A251" s="36"/>
      <c r="B251" s="44"/>
      <c r="C251" s="44"/>
      <c r="D251" s="36"/>
      <c r="E251" s="36"/>
      <c r="F251" s="50"/>
      <c r="G251" s="36"/>
      <c r="H251" s="36"/>
      <c r="I251" s="36"/>
      <c r="J251" s="36"/>
      <c r="K251" s="37"/>
      <c r="L251" s="36"/>
    </row>
    <row r="252" spans="1:12" x14ac:dyDescent="0.25">
      <c r="A252" s="36"/>
      <c r="B252" s="44"/>
      <c r="C252" s="44"/>
      <c r="D252" s="36"/>
      <c r="E252" s="36"/>
      <c r="F252" s="50"/>
      <c r="G252" s="36"/>
      <c r="H252" s="36"/>
      <c r="I252" s="36"/>
      <c r="J252" s="36"/>
      <c r="K252" s="37"/>
      <c r="L252" s="36"/>
    </row>
    <row r="253" spans="1:12" x14ac:dyDescent="0.25">
      <c r="A253" s="36"/>
      <c r="B253" s="44"/>
      <c r="C253" s="44"/>
      <c r="D253" s="36"/>
      <c r="E253" s="36"/>
      <c r="F253" s="50"/>
      <c r="G253" s="36"/>
      <c r="H253" s="36"/>
      <c r="I253" s="36"/>
      <c r="J253" s="36"/>
      <c r="K253" s="37"/>
      <c r="L253" s="36"/>
    </row>
    <row r="254" spans="1:12" x14ac:dyDescent="0.25">
      <c r="A254" s="36"/>
      <c r="B254" s="44"/>
      <c r="C254" s="44"/>
      <c r="D254" s="36"/>
      <c r="E254" s="36"/>
      <c r="F254" s="50"/>
      <c r="G254" s="36"/>
      <c r="H254" s="36"/>
      <c r="I254" s="36"/>
      <c r="J254" s="36"/>
      <c r="K254" s="37"/>
      <c r="L254" s="36"/>
    </row>
    <row r="255" spans="1:12" x14ac:dyDescent="0.25">
      <c r="A255" s="36"/>
      <c r="B255" s="44"/>
      <c r="C255" s="44"/>
      <c r="D255" s="36"/>
      <c r="E255" s="36"/>
      <c r="F255" s="50"/>
      <c r="G255" s="36"/>
      <c r="H255" s="36"/>
      <c r="I255" s="36"/>
      <c r="J255" s="36"/>
      <c r="K255" s="37"/>
      <c r="L255" s="36"/>
    </row>
    <row r="256" spans="1:12" x14ac:dyDescent="0.25">
      <c r="A256" s="36"/>
      <c r="B256" s="44"/>
      <c r="C256" s="44"/>
      <c r="D256" s="36"/>
      <c r="E256" s="36"/>
      <c r="F256" s="50"/>
      <c r="G256" s="36"/>
      <c r="H256" s="36"/>
      <c r="I256" s="36"/>
      <c r="J256" s="36"/>
      <c r="K256" s="37"/>
      <c r="L256" s="36"/>
    </row>
    <row r="257" spans="1:12" x14ac:dyDescent="0.25">
      <c r="A257" s="36"/>
      <c r="B257" s="44"/>
      <c r="C257" s="44"/>
      <c r="D257" s="36"/>
      <c r="E257" s="36"/>
      <c r="F257" s="50"/>
      <c r="G257" s="36"/>
      <c r="H257" s="36"/>
      <c r="I257" s="36"/>
      <c r="J257" s="36"/>
      <c r="K257" s="37"/>
      <c r="L257" s="36"/>
    </row>
    <row r="258" spans="1:12" x14ac:dyDescent="0.25">
      <c r="A258" s="36"/>
      <c r="B258" s="44"/>
      <c r="C258" s="44"/>
      <c r="D258" s="36"/>
      <c r="E258" s="36"/>
      <c r="F258" s="50"/>
      <c r="G258" s="36"/>
      <c r="H258" s="36"/>
      <c r="I258" s="36"/>
      <c r="J258" s="36"/>
      <c r="K258" s="37"/>
      <c r="L258" s="36"/>
    </row>
    <row r="259" spans="1:12" x14ac:dyDescent="0.25">
      <c r="A259" s="36"/>
      <c r="B259" s="44"/>
      <c r="C259" s="44"/>
      <c r="D259" s="36"/>
      <c r="E259" s="36"/>
      <c r="F259" s="50"/>
      <c r="G259" s="36"/>
      <c r="H259" s="36"/>
      <c r="I259" s="36"/>
      <c r="J259" s="36"/>
      <c r="K259" s="37"/>
      <c r="L259" s="36"/>
    </row>
    <row r="260" spans="1:12" x14ac:dyDescent="0.25">
      <c r="A260" s="36"/>
      <c r="B260" s="44"/>
      <c r="C260" s="44"/>
      <c r="D260" s="36"/>
      <c r="E260" s="36"/>
      <c r="F260" s="50"/>
      <c r="G260" s="36"/>
      <c r="H260" s="36"/>
      <c r="I260" s="36"/>
      <c r="J260" s="36"/>
      <c r="K260" s="37"/>
      <c r="L260" s="36"/>
    </row>
    <row r="261" spans="1:12" x14ac:dyDescent="0.25">
      <c r="A261" s="36"/>
      <c r="B261" s="44"/>
      <c r="C261" s="44"/>
      <c r="D261" s="36"/>
      <c r="E261" s="36"/>
      <c r="F261" s="50"/>
      <c r="G261" s="36"/>
      <c r="H261" s="36"/>
      <c r="I261" s="36"/>
      <c r="J261" s="36"/>
      <c r="K261" s="37"/>
      <c r="L261" s="36"/>
    </row>
    <row r="262" spans="1:12" x14ac:dyDescent="0.25">
      <c r="A262" s="36"/>
      <c r="B262" s="44"/>
      <c r="C262" s="44"/>
      <c r="D262" s="36"/>
      <c r="E262" s="36"/>
      <c r="F262" s="50"/>
      <c r="G262" s="36"/>
      <c r="H262" s="36"/>
      <c r="I262" s="36"/>
      <c r="J262" s="36"/>
      <c r="K262" s="37"/>
      <c r="L262" s="36"/>
    </row>
    <row r="263" spans="1:12" x14ac:dyDescent="0.25">
      <c r="A263" s="36"/>
      <c r="B263" s="44"/>
      <c r="C263" s="44"/>
      <c r="D263" s="36"/>
      <c r="E263" s="36"/>
      <c r="F263" s="50"/>
      <c r="G263" s="36"/>
      <c r="H263" s="36"/>
      <c r="I263" s="36"/>
      <c r="J263" s="36"/>
      <c r="K263" s="37"/>
      <c r="L263" s="36"/>
    </row>
    <row r="264" spans="1:12" x14ac:dyDescent="0.25">
      <c r="A264" s="36"/>
      <c r="B264" s="44"/>
      <c r="C264" s="44"/>
      <c r="D264" s="36"/>
      <c r="E264" s="36"/>
      <c r="F264" s="50"/>
      <c r="G264" s="36"/>
      <c r="H264" s="36"/>
      <c r="I264" s="36"/>
      <c r="J264" s="36"/>
      <c r="K264" s="37"/>
      <c r="L264" s="36"/>
    </row>
    <row r="265" spans="1:12" x14ac:dyDescent="0.25">
      <c r="A265" s="36"/>
      <c r="B265" s="44"/>
      <c r="C265" s="44"/>
      <c r="D265" s="36"/>
      <c r="E265" s="36"/>
      <c r="F265" s="50"/>
      <c r="G265" s="36"/>
      <c r="H265" s="36"/>
      <c r="I265" s="36"/>
      <c r="J265" s="36"/>
      <c r="K265" s="37"/>
      <c r="L265" s="36"/>
    </row>
    <row r="266" spans="1:12" x14ac:dyDescent="0.25">
      <c r="A266" s="36"/>
      <c r="B266" s="44"/>
      <c r="C266" s="44"/>
      <c r="D266" s="36"/>
      <c r="E266" s="36"/>
      <c r="F266" s="50"/>
      <c r="G266" s="36"/>
      <c r="H266" s="36"/>
      <c r="I266" s="36"/>
      <c r="J266" s="36"/>
      <c r="K266" s="37"/>
      <c r="L266" s="36"/>
    </row>
    <row r="267" spans="1:12" x14ac:dyDescent="0.25">
      <c r="A267" s="36"/>
      <c r="B267" s="44"/>
      <c r="C267" s="44"/>
      <c r="D267" s="36"/>
      <c r="E267" s="36"/>
      <c r="F267" s="50"/>
      <c r="G267" s="36"/>
      <c r="H267" s="36"/>
      <c r="I267" s="36"/>
      <c r="J267" s="36"/>
      <c r="K267" s="37"/>
      <c r="L267" s="36"/>
    </row>
    <row r="268" spans="1:12" x14ac:dyDescent="0.25">
      <c r="A268" s="36"/>
      <c r="B268" s="44"/>
      <c r="C268" s="44"/>
      <c r="D268" s="36"/>
      <c r="E268" s="36"/>
      <c r="F268" s="50"/>
      <c r="G268" s="36"/>
      <c r="H268" s="36"/>
      <c r="I268" s="36"/>
      <c r="J268" s="36"/>
      <c r="K268" s="37"/>
      <c r="L268" s="36"/>
    </row>
    <row r="269" spans="1:12" x14ac:dyDescent="0.25">
      <c r="A269" s="36"/>
      <c r="B269" s="44"/>
      <c r="C269" s="44"/>
      <c r="D269" s="36"/>
      <c r="E269" s="36"/>
      <c r="F269" s="50"/>
      <c r="G269" s="36"/>
      <c r="H269" s="36"/>
      <c r="I269" s="36"/>
      <c r="J269" s="36"/>
      <c r="K269" s="37"/>
      <c r="L269" s="36"/>
    </row>
    <row r="270" spans="1:12" x14ac:dyDescent="0.25">
      <c r="A270" s="36"/>
      <c r="B270" s="44"/>
      <c r="C270" s="44"/>
      <c r="D270" s="36"/>
      <c r="E270" s="36"/>
      <c r="F270" s="50"/>
      <c r="G270" s="36"/>
      <c r="H270" s="36"/>
      <c r="I270" s="36"/>
      <c r="J270" s="36"/>
      <c r="K270" s="37"/>
      <c r="L270" s="36"/>
    </row>
    <row r="271" spans="1:12" x14ac:dyDescent="0.25">
      <c r="A271" s="36"/>
      <c r="B271" s="44"/>
      <c r="C271" s="44"/>
      <c r="D271" s="36"/>
      <c r="E271" s="36"/>
      <c r="F271" s="50"/>
      <c r="G271" s="36"/>
      <c r="H271" s="36"/>
      <c r="I271" s="36"/>
      <c r="J271" s="36"/>
      <c r="K271" s="37"/>
      <c r="L271" s="36"/>
    </row>
    <row r="272" spans="1:12" x14ac:dyDescent="0.25">
      <c r="A272" s="36"/>
      <c r="B272" s="44"/>
      <c r="C272" s="44"/>
      <c r="D272" s="36"/>
      <c r="E272" s="36"/>
      <c r="F272" s="50"/>
      <c r="G272" s="36"/>
      <c r="H272" s="36"/>
      <c r="I272" s="36"/>
      <c r="J272" s="36"/>
      <c r="K272" s="37"/>
      <c r="L272" s="36"/>
    </row>
    <row r="273" spans="1:12" x14ac:dyDescent="0.25">
      <c r="A273" s="36"/>
      <c r="B273" s="44"/>
      <c r="C273" s="44"/>
      <c r="D273" s="36"/>
      <c r="E273" s="36"/>
      <c r="F273" s="50"/>
      <c r="G273" s="36"/>
      <c r="H273" s="36"/>
      <c r="I273" s="36"/>
      <c r="J273" s="36"/>
      <c r="K273" s="37"/>
      <c r="L273" s="36"/>
    </row>
    <row r="274" spans="1:12" x14ac:dyDescent="0.25">
      <c r="A274" s="36"/>
      <c r="B274" s="44"/>
      <c r="C274" s="44"/>
      <c r="D274" s="36"/>
      <c r="E274" s="36"/>
      <c r="F274" s="50"/>
      <c r="G274" s="36"/>
      <c r="H274" s="36"/>
      <c r="I274" s="36"/>
      <c r="J274" s="36"/>
      <c r="K274" s="37"/>
      <c r="L274" s="36"/>
    </row>
    <row r="275" spans="1:12" x14ac:dyDescent="0.25">
      <c r="A275" s="36"/>
      <c r="B275" s="44"/>
      <c r="C275" s="44"/>
      <c r="D275" s="36"/>
      <c r="E275" s="36"/>
      <c r="F275" s="50"/>
      <c r="G275" s="36"/>
      <c r="H275" s="36"/>
      <c r="I275" s="36"/>
      <c r="J275" s="36"/>
      <c r="K275" s="37"/>
      <c r="L275" s="36"/>
    </row>
    <row r="276" spans="1:12" x14ac:dyDescent="0.25">
      <c r="A276" s="36"/>
      <c r="B276" s="44"/>
      <c r="C276" s="44"/>
      <c r="D276" s="36"/>
      <c r="E276" s="36"/>
      <c r="F276" s="50"/>
      <c r="G276" s="36"/>
      <c r="H276" s="36"/>
      <c r="I276" s="36"/>
      <c r="J276" s="36"/>
      <c r="K276" s="37"/>
      <c r="L276" s="36"/>
    </row>
    <row r="277" spans="1:12" x14ac:dyDescent="0.25">
      <c r="A277" s="36"/>
      <c r="B277" s="44"/>
      <c r="C277" s="44"/>
      <c r="D277" s="36"/>
      <c r="E277" s="36"/>
      <c r="F277" s="50"/>
      <c r="G277" s="36"/>
      <c r="H277" s="36"/>
      <c r="I277" s="36"/>
      <c r="J277" s="36"/>
      <c r="K277" s="37"/>
      <c r="L277" s="36"/>
    </row>
    <row r="278" spans="1:12" x14ac:dyDescent="0.25">
      <c r="A278" s="36"/>
      <c r="B278" s="44"/>
      <c r="C278" s="44"/>
      <c r="D278" s="36"/>
      <c r="E278" s="36"/>
      <c r="F278" s="50"/>
      <c r="G278" s="36"/>
      <c r="H278" s="36"/>
      <c r="I278" s="36"/>
      <c r="J278" s="36"/>
      <c r="K278" s="37"/>
      <c r="L278" s="36"/>
    </row>
    <row r="279" spans="1:12" x14ac:dyDescent="0.25">
      <c r="A279" s="36"/>
      <c r="B279" s="44"/>
      <c r="C279" s="44"/>
      <c r="D279" s="36"/>
      <c r="E279" s="36"/>
      <c r="F279" s="50"/>
      <c r="G279" s="36"/>
      <c r="H279" s="36"/>
      <c r="I279" s="36"/>
      <c r="J279" s="36"/>
      <c r="K279" s="37"/>
      <c r="L279" s="36"/>
    </row>
    <row r="280" spans="1:12" x14ac:dyDescent="0.25">
      <c r="A280" s="36"/>
      <c r="B280" s="44"/>
      <c r="C280" s="44"/>
      <c r="D280" s="36"/>
      <c r="E280" s="36"/>
      <c r="F280" s="50"/>
      <c r="G280" s="36"/>
      <c r="H280" s="36"/>
      <c r="I280" s="36"/>
      <c r="J280" s="36"/>
      <c r="K280" s="37"/>
      <c r="L280" s="36"/>
    </row>
    <row r="281" spans="1:12" x14ac:dyDescent="0.25">
      <c r="A281" s="36"/>
      <c r="B281" s="44"/>
      <c r="C281" s="44"/>
      <c r="D281" s="36"/>
      <c r="E281" s="36"/>
      <c r="F281" s="50"/>
      <c r="G281" s="36"/>
      <c r="H281" s="36"/>
      <c r="I281" s="36"/>
      <c r="J281" s="36"/>
      <c r="K281" s="37"/>
      <c r="L281" s="36"/>
    </row>
    <row r="282" spans="1:12" x14ac:dyDescent="0.25">
      <c r="A282" s="36"/>
      <c r="B282" s="44"/>
      <c r="C282" s="44"/>
      <c r="D282" s="36"/>
      <c r="E282" s="36"/>
      <c r="F282" s="50"/>
      <c r="G282" s="36"/>
      <c r="H282" s="36"/>
      <c r="I282" s="36"/>
      <c r="J282" s="36"/>
      <c r="K282" s="37"/>
      <c r="L282" s="36"/>
    </row>
    <row r="283" spans="1:12" x14ac:dyDescent="0.25">
      <c r="A283" s="36"/>
      <c r="B283" s="44"/>
      <c r="C283" s="44"/>
      <c r="D283" s="36"/>
      <c r="E283" s="36"/>
      <c r="F283" s="50"/>
      <c r="G283" s="36"/>
      <c r="H283" s="36"/>
      <c r="I283" s="36"/>
      <c r="J283" s="36"/>
      <c r="K283" s="37"/>
      <c r="L283" s="36"/>
    </row>
    <row r="284" spans="1:12" x14ac:dyDescent="0.25">
      <c r="A284" s="36"/>
      <c r="B284" s="44"/>
      <c r="C284" s="44"/>
      <c r="D284" s="36"/>
      <c r="E284" s="36"/>
      <c r="F284" s="50"/>
      <c r="G284" s="36"/>
      <c r="H284" s="36"/>
      <c r="I284" s="36"/>
      <c r="J284" s="36"/>
      <c r="K284" s="37"/>
      <c r="L284" s="36"/>
    </row>
    <row r="285" spans="1:12" x14ac:dyDescent="0.25">
      <c r="A285" s="36"/>
      <c r="B285" s="44"/>
      <c r="C285" s="44"/>
      <c r="D285" s="36"/>
      <c r="E285" s="36"/>
      <c r="F285" s="50"/>
      <c r="G285" s="36"/>
      <c r="H285" s="36"/>
      <c r="I285" s="36"/>
      <c r="J285" s="36"/>
      <c r="K285" s="37"/>
      <c r="L285" s="36"/>
    </row>
    <row r="286" spans="1:12" x14ac:dyDescent="0.25">
      <c r="A286" s="36"/>
      <c r="B286" s="44"/>
      <c r="C286" s="44"/>
      <c r="D286" s="36"/>
      <c r="E286" s="36"/>
      <c r="F286" s="50"/>
      <c r="G286" s="36"/>
      <c r="H286" s="36"/>
      <c r="I286" s="36"/>
      <c r="J286" s="36"/>
      <c r="K286" s="37"/>
      <c r="L286" s="36"/>
    </row>
    <row r="287" spans="1:12" x14ac:dyDescent="0.25">
      <c r="A287" s="36"/>
      <c r="B287" s="44"/>
      <c r="C287" s="44"/>
      <c r="D287" s="36"/>
      <c r="E287" s="36"/>
      <c r="F287" s="50"/>
      <c r="G287" s="36"/>
      <c r="H287" s="36"/>
      <c r="I287" s="36"/>
      <c r="J287" s="36"/>
      <c r="K287" s="37"/>
      <c r="L287" s="36"/>
    </row>
    <row r="288" spans="1:12" x14ac:dyDescent="0.25">
      <c r="A288" s="36"/>
      <c r="B288" s="44"/>
      <c r="C288" s="44"/>
      <c r="D288" s="36"/>
      <c r="E288" s="36"/>
      <c r="F288" s="50"/>
      <c r="G288" s="36"/>
      <c r="H288" s="36"/>
      <c r="I288" s="36"/>
      <c r="J288" s="36"/>
      <c r="K288" s="37"/>
      <c r="L288" s="36"/>
    </row>
    <row r="289" spans="1:12" x14ac:dyDescent="0.25">
      <c r="A289" s="36"/>
      <c r="B289" s="44"/>
      <c r="C289" s="44"/>
      <c r="D289" s="36"/>
      <c r="E289" s="36"/>
      <c r="F289" s="50"/>
      <c r="G289" s="36"/>
      <c r="H289" s="36"/>
      <c r="I289" s="36"/>
      <c r="J289" s="36"/>
      <c r="K289" s="37"/>
      <c r="L289" s="36"/>
    </row>
    <row r="290" spans="1:12" x14ac:dyDescent="0.25">
      <c r="A290" s="36"/>
      <c r="B290" s="44"/>
      <c r="C290" s="44"/>
      <c r="D290" s="36"/>
      <c r="E290" s="36"/>
      <c r="F290" s="50"/>
      <c r="G290" s="36"/>
      <c r="H290" s="36"/>
      <c r="I290" s="36"/>
      <c r="J290" s="36"/>
      <c r="K290" s="37"/>
      <c r="L290" s="36"/>
    </row>
    <row r="291" spans="1:12" x14ac:dyDescent="0.25">
      <c r="A291" s="36"/>
      <c r="B291" s="44"/>
      <c r="C291" s="44"/>
      <c r="D291" s="36"/>
      <c r="E291" s="36"/>
      <c r="F291" s="50"/>
      <c r="G291" s="36"/>
      <c r="H291" s="36"/>
      <c r="I291" s="36"/>
      <c r="J291" s="36"/>
      <c r="K291" s="37"/>
      <c r="L291" s="36"/>
    </row>
    <row r="292" spans="1:12" x14ac:dyDescent="0.25">
      <c r="A292" s="36"/>
      <c r="B292" s="44"/>
      <c r="C292" s="44"/>
      <c r="D292" s="36"/>
      <c r="E292" s="36"/>
      <c r="F292" s="50"/>
      <c r="G292" s="36"/>
      <c r="H292" s="36"/>
      <c r="I292" s="36"/>
      <c r="J292" s="36"/>
      <c r="K292" s="37"/>
      <c r="L292" s="36"/>
    </row>
    <row r="293" spans="1:12" x14ac:dyDescent="0.25">
      <c r="A293" s="36"/>
      <c r="B293" s="44"/>
      <c r="C293" s="44"/>
      <c r="D293" s="36"/>
      <c r="E293" s="36"/>
      <c r="F293" s="50"/>
      <c r="G293" s="36"/>
      <c r="H293" s="36"/>
      <c r="I293" s="36"/>
      <c r="J293" s="36"/>
      <c r="K293" s="37"/>
      <c r="L293" s="36"/>
    </row>
    <row r="294" spans="1:12" x14ac:dyDescent="0.25">
      <c r="A294" s="36"/>
      <c r="B294" s="44"/>
      <c r="C294" s="44"/>
      <c r="D294" s="36"/>
      <c r="E294" s="36"/>
      <c r="F294" s="50"/>
      <c r="G294" s="36"/>
      <c r="H294" s="36"/>
      <c r="I294" s="36"/>
      <c r="J294" s="36"/>
      <c r="K294" s="37"/>
      <c r="L294" s="36"/>
    </row>
    <row r="295" spans="1:12" x14ac:dyDescent="0.25">
      <c r="A295" s="36"/>
      <c r="B295" s="44"/>
      <c r="C295" s="44"/>
      <c r="D295" s="36"/>
      <c r="E295" s="36"/>
      <c r="F295" s="50"/>
      <c r="G295" s="36"/>
      <c r="H295" s="36"/>
      <c r="I295" s="36"/>
      <c r="J295" s="36"/>
      <c r="K295" s="37"/>
      <c r="L295" s="36"/>
    </row>
  </sheetData>
  <mergeCells count="35">
    <mergeCell ref="D23:H23"/>
    <mergeCell ref="A28:G28"/>
    <mergeCell ref="E29:G29"/>
    <mergeCell ref="A1:A4"/>
    <mergeCell ref="B1:J4"/>
    <mergeCell ref="E5:G5"/>
    <mergeCell ref="H5:J5"/>
    <mergeCell ref="J7:J8"/>
    <mergeCell ref="A9:A16"/>
    <mergeCell ref="B5:C5"/>
    <mergeCell ref="A7:A8"/>
    <mergeCell ref="B7:B8"/>
    <mergeCell ref="D7:D8"/>
    <mergeCell ref="C7:C8"/>
    <mergeCell ref="G22:I22"/>
    <mergeCell ref="K5:L5"/>
    <mergeCell ref="K7:K8"/>
    <mergeCell ref="L7:L8"/>
    <mergeCell ref="L9:L16"/>
    <mergeCell ref="E7:I7"/>
    <mergeCell ref="B46:D46"/>
    <mergeCell ref="H46:K46"/>
    <mergeCell ref="A37:B37"/>
    <mergeCell ref="E37:G37"/>
    <mergeCell ref="B44:D44"/>
    <mergeCell ref="H44:K44"/>
    <mergeCell ref="B45:D45"/>
    <mergeCell ref="H45:K45"/>
    <mergeCell ref="E36:G36"/>
    <mergeCell ref="E30:G30"/>
    <mergeCell ref="E31:G31"/>
    <mergeCell ref="E32:G32"/>
    <mergeCell ref="E33:G33"/>
    <mergeCell ref="E34:G34"/>
    <mergeCell ref="E35:G3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7BA5AA-50EF-45A8-9681-7A26C24C5283}">
  <sheetPr codeName="Hoja9"/>
  <dimension ref="A1:N306"/>
  <sheetViews>
    <sheetView showGridLines="0" zoomScale="70" zoomScaleNormal="70" workbookViewId="0">
      <selection activeCell="K27" sqref="K27"/>
    </sheetView>
  </sheetViews>
  <sheetFormatPr baseColWidth="10" defaultColWidth="11.42578125" defaultRowHeight="15" x14ac:dyDescent="0.25"/>
  <cols>
    <col min="1" max="1" width="32" customWidth="1"/>
    <col min="2" max="2" width="40" customWidth="1"/>
    <col min="3" max="3" width="21" customWidth="1"/>
    <col min="4" max="4" width="26.7109375" customWidth="1"/>
    <col min="5" max="5" width="19.7109375" customWidth="1"/>
    <col min="6" max="6" width="16.7109375" style="51" customWidth="1"/>
    <col min="7" max="7" width="17" style="135" customWidth="1"/>
    <col min="8" max="8" width="16.42578125" customWidth="1"/>
    <col min="9" max="9" width="11.28515625" customWidth="1"/>
    <col min="10" max="10" width="22" customWidth="1"/>
    <col min="11" max="12" width="31.140625" customWidth="1"/>
    <col min="13" max="13" width="15.85546875" customWidth="1"/>
    <col min="14" max="14" width="13.5703125" customWidth="1"/>
    <col min="15" max="15" width="9.140625" bestFit="1" customWidth="1"/>
    <col min="16" max="16" width="19.140625" bestFit="1" customWidth="1"/>
  </cols>
  <sheetData>
    <row r="1" spans="1:14" ht="15" customHeight="1" x14ac:dyDescent="0.25">
      <c r="A1" s="649"/>
      <c r="B1" s="650" t="s">
        <v>0</v>
      </c>
      <c r="C1" s="650"/>
      <c r="D1" s="650"/>
      <c r="E1" s="650"/>
      <c r="F1" s="650"/>
      <c r="G1" s="650"/>
      <c r="H1" s="650"/>
      <c r="I1" s="650"/>
      <c r="J1" s="650"/>
      <c r="K1" s="1"/>
      <c r="L1" s="2"/>
    </row>
    <row r="2" spans="1:14" x14ac:dyDescent="0.25">
      <c r="A2" s="649"/>
      <c r="B2" s="650"/>
      <c r="C2" s="650"/>
      <c r="D2" s="650"/>
      <c r="E2" s="650"/>
      <c r="F2" s="650"/>
      <c r="G2" s="650"/>
      <c r="H2" s="650"/>
      <c r="I2" s="650"/>
      <c r="J2" s="650"/>
      <c r="K2" s="3"/>
      <c r="L2" s="4"/>
    </row>
    <row r="3" spans="1:14" x14ac:dyDescent="0.25">
      <c r="A3" s="649"/>
      <c r="B3" s="650"/>
      <c r="C3" s="650"/>
      <c r="D3" s="650"/>
      <c r="E3" s="650"/>
      <c r="F3" s="650"/>
      <c r="G3" s="650"/>
      <c r="H3" s="650"/>
      <c r="I3" s="650"/>
      <c r="J3" s="650"/>
      <c r="K3" s="3"/>
      <c r="L3" s="5"/>
    </row>
    <row r="4" spans="1:14" x14ac:dyDescent="0.25">
      <c r="A4" s="649"/>
      <c r="B4" s="650"/>
      <c r="C4" s="650"/>
      <c r="D4" s="650"/>
      <c r="E4" s="650"/>
      <c r="F4" s="650"/>
      <c r="G4" s="650"/>
      <c r="H4" s="650"/>
      <c r="I4" s="650"/>
      <c r="J4" s="650"/>
      <c r="K4" s="6"/>
      <c r="L4" s="7"/>
    </row>
    <row r="5" spans="1:14" x14ac:dyDescent="0.25">
      <c r="A5" s="63" t="s">
        <v>1</v>
      </c>
      <c r="B5" s="646" t="s">
        <v>2</v>
      </c>
      <c r="C5" s="646"/>
      <c r="D5" s="64" t="s">
        <v>3</v>
      </c>
      <c r="E5" s="651">
        <v>2023</v>
      </c>
      <c r="F5" s="651"/>
      <c r="G5" s="651"/>
      <c r="H5" s="651" t="s">
        <v>4</v>
      </c>
      <c r="I5" s="651"/>
      <c r="J5" s="651"/>
      <c r="K5" s="648">
        <v>45202</v>
      </c>
      <c r="L5" s="648"/>
    </row>
    <row r="6" spans="1:14" x14ac:dyDescent="0.25">
      <c r="A6" s="63" t="s">
        <v>5</v>
      </c>
      <c r="B6" s="646" t="s">
        <v>132</v>
      </c>
      <c r="C6" s="646"/>
      <c r="D6" s="64"/>
      <c r="E6" s="64"/>
      <c r="F6" s="65"/>
      <c r="G6" s="133"/>
      <c r="H6" s="64"/>
      <c r="I6" s="64"/>
      <c r="J6" s="65"/>
      <c r="K6" s="66"/>
      <c r="L6" s="65"/>
    </row>
    <row r="7" spans="1:14" ht="23.25" customHeight="1" x14ac:dyDescent="0.25">
      <c r="A7" s="633" t="s">
        <v>7</v>
      </c>
      <c r="B7" s="647" t="s">
        <v>8</v>
      </c>
      <c r="C7" s="633" t="s">
        <v>9</v>
      </c>
      <c r="D7" s="633" t="s">
        <v>10</v>
      </c>
      <c r="E7" s="633" t="s">
        <v>11</v>
      </c>
      <c r="F7" s="633"/>
      <c r="G7" s="633"/>
      <c r="H7" s="633"/>
      <c r="I7" s="633"/>
      <c r="J7" s="633" t="s">
        <v>12</v>
      </c>
      <c r="K7" s="634" t="s">
        <v>13</v>
      </c>
      <c r="L7" s="633" t="s">
        <v>14</v>
      </c>
    </row>
    <row r="8" spans="1:14" x14ac:dyDescent="0.25">
      <c r="A8" s="633"/>
      <c r="B8" s="647"/>
      <c r="C8" s="633"/>
      <c r="D8" s="633"/>
      <c r="E8" s="8" t="s">
        <v>60</v>
      </c>
      <c r="F8" s="68" t="s">
        <v>16</v>
      </c>
      <c r="G8" s="127" t="s">
        <v>17</v>
      </c>
      <c r="H8" s="67" t="s">
        <v>18</v>
      </c>
      <c r="I8" s="8"/>
      <c r="J8" s="633"/>
      <c r="K8" s="634"/>
      <c r="L8" s="633"/>
    </row>
    <row r="9" spans="1:14" x14ac:dyDescent="0.25">
      <c r="A9" s="137">
        <v>243627001</v>
      </c>
      <c r="B9" s="107" t="s">
        <v>133</v>
      </c>
      <c r="C9" s="107" t="s">
        <v>20</v>
      </c>
      <c r="D9" s="109">
        <v>4287720</v>
      </c>
      <c r="E9" s="107"/>
      <c r="F9" s="108"/>
      <c r="G9" s="134">
        <v>6.0000000000000001E-3</v>
      </c>
      <c r="H9" s="108"/>
      <c r="I9" s="108"/>
      <c r="J9" s="149">
        <v>293293923</v>
      </c>
      <c r="K9" s="302">
        <v>25726</v>
      </c>
      <c r="L9" s="635">
        <f>SUM(K9:K26)</f>
        <v>431000</v>
      </c>
      <c r="M9" s="92">
        <v>25726</v>
      </c>
      <c r="N9" s="301">
        <f>+K9-M9</f>
        <v>0</v>
      </c>
    </row>
    <row r="10" spans="1:14" x14ac:dyDescent="0.25">
      <c r="A10" s="136">
        <v>243627001</v>
      </c>
      <c r="B10" s="107" t="s">
        <v>134</v>
      </c>
      <c r="C10" s="107" t="s">
        <v>20</v>
      </c>
      <c r="D10" s="109">
        <v>1270424</v>
      </c>
      <c r="E10" s="107"/>
      <c r="F10" s="108"/>
      <c r="G10" s="134">
        <v>6.0000000000000001E-3</v>
      </c>
      <c r="H10" s="108"/>
      <c r="I10" s="108"/>
      <c r="J10" s="149">
        <v>293294323</v>
      </c>
      <c r="K10" s="302">
        <v>7623</v>
      </c>
      <c r="L10" s="636"/>
      <c r="M10" s="92">
        <v>7623</v>
      </c>
      <c r="N10" s="301">
        <f t="shared" ref="N10:N27" si="0">+K10-M10</f>
        <v>0</v>
      </c>
    </row>
    <row r="11" spans="1:14" x14ac:dyDescent="0.25">
      <c r="A11" s="136">
        <v>243627001</v>
      </c>
      <c r="B11" s="107" t="s">
        <v>135</v>
      </c>
      <c r="C11" s="107" t="s">
        <v>20</v>
      </c>
      <c r="D11" s="109">
        <v>3798820</v>
      </c>
      <c r="E11" s="107"/>
      <c r="F11" s="108"/>
      <c r="G11" s="134">
        <v>6.0000000000000001E-3</v>
      </c>
      <c r="H11" s="108"/>
      <c r="I11" s="108"/>
      <c r="J11" s="149">
        <v>302103923</v>
      </c>
      <c r="K11" s="303">
        <v>22793</v>
      </c>
      <c r="L11" s="636"/>
      <c r="M11" s="92">
        <v>22793</v>
      </c>
      <c r="N11" s="301">
        <f t="shared" si="0"/>
        <v>0</v>
      </c>
    </row>
    <row r="12" spans="1:14" x14ac:dyDescent="0.25">
      <c r="A12" s="136">
        <v>243627001</v>
      </c>
      <c r="B12" s="107" t="s">
        <v>136</v>
      </c>
      <c r="C12" s="107" t="s">
        <v>20</v>
      </c>
      <c r="D12" s="109">
        <v>3798820</v>
      </c>
      <c r="E12" s="107"/>
      <c r="F12" s="108"/>
      <c r="G12" s="134">
        <v>6.0000000000000001E-3</v>
      </c>
      <c r="H12" s="108"/>
      <c r="I12" s="108"/>
      <c r="J12" s="149">
        <v>302108923</v>
      </c>
      <c r="K12" s="303">
        <v>22793</v>
      </c>
      <c r="L12" s="636"/>
      <c r="M12" s="92">
        <v>22793</v>
      </c>
      <c r="N12" s="301">
        <f t="shared" si="0"/>
        <v>0</v>
      </c>
    </row>
    <row r="13" spans="1:14" x14ac:dyDescent="0.25">
      <c r="A13" s="136">
        <v>243627001</v>
      </c>
      <c r="B13" s="107" t="s">
        <v>137</v>
      </c>
      <c r="C13" s="107" t="s">
        <v>20</v>
      </c>
      <c r="D13" s="109">
        <v>3607040</v>
      </c>
      <c r="E13" s="107"/>
      <c r="F13" s="108"/>
      <c r="G13" s="134">
        <v>6.0000000000000001E-3</v>
      </c>
      <c r="H13" s="108"/>
      <c r="I13" s="108"/>
      <c r="J13" s="149">
        <v>302104823</v>
      </c>
      <c r="K13" s="303">
        <v>21642</v>
      </c>
      <c r="L13" s="636"/>
      <c r="M13" s="92">
        <v>21642</v>
      </c>
      <c r="N13" s="301">
        <f t="shared" si="0"/>
        <v>0</v>
      </c>
    </row>
    <row r="14" spans="1:14" x14ac:dyDescent="0.25">
      <c r="A14" s="136">
        <v>243627001</v>
      </c>
      <c r="B14" s="107" t="s">
        <v>138</v>
      </c>
      <c r="C14" s="107" t="s">
        <v>20</v>
      </c>
      <c r="D14" s="109">
        <v>3798820</v>
      </c>
      <c r="E14" s="107"/>
      <c r="F14" s="108"/>
      <c r="G14" s="134">
        <v>6.0000000000000001E-3</v>
      </c>
      <c r="H14" s="108"/>
      <c r="I14" s="108"/>
      <c r="J14" s="149">
        <v>303858023</v>
      </c>
      <c r="K14" s="303">
        <v>22793</v>
      </c>
      <c r="L14" s="636"/>
      <c r="M14" s="92">
        <v>22793</v>
      </c>
      <c r="N14" s="301">
        <f t="shared" si="0"/>
        <v>0</v>
      </c>
    </row>
    <row r="15" spans="1:14" x14ac:dyDescent="0.25">
      <c r="A15" s="136">
        <v>243627001</v>
      </c>
      <c r="B15" s="107" t="s">
        <v>139</v>
      </c>
      <c r="C15" s="107" t="s">
        <v>20</v>
      </c>
      <c r="D15" s="109">
        <v>3798820</v>
      </c>
      <c r="E15" s="107"/>
      <c r="F15" s="108"/>
      <c r="G15" s="134">
        <v>6.0000000000000001E-3</v>
      </c>
      <c r="H15" s="108"/>
      <c r="I15" s="108"/>
      <c r="J15" s="149">
        <v>303820823</v>
      </c>
      <c r="K15" s="303">
        <v>22793</v>
      </c>
      <c r="L15" s="636"/>
      <c r="M15" s="92">
        <v>22793</v>
      </c>
      <c r="N15" s="301">
        <f t="shared" si="0"/>
        <v>0</v>
      </c>
    </row>
    <row r="16" spans="1:14" x14ac:dyDescent="0.25">
      <c r="A16" s="136">
        <v>243627001</v>
      </c>
      <c r="B16" s="107" t="s">
        <v>140</v>
      </c>
      <c r="C16" s="107" t="s">
        <v>20</v>
      </c>
      <c r="D16" s="109">
        <v>3384710</v>
      </c>
      <c r="E16" s="107"/>
      <c r="F16" s="108"/>
      <c r="G16" s="134">
        <v>6.0000000000000001E-3</v>
      </c>
      <c r="H16" s="108"/>
      <c r="I16" s="108"/>
      <c r="J16" s="149">
        <v>307245623</v>
      </c>
      <c r="K16" s="303">
        <v>20308</v>
      </c>
      <c r="L16" s="636"/>
      <c r="M16" s="92">
        <v>20308</v>
      </c>
      <c r="N16" s="301">
        <f t="shared" si="0"/>
        <v>0</v>
      </c>
    </row>
    <row r="17" spans="1:14" x14ac:dyDescent="0.25">
      <c r="A17" s="136">
        <v>243627001</v>
      </c>
      <c r="B17" s="107" t="s">
        <v>141</v>
      </c>
      <c r="C17" s="107" t="s">
        <v>20</v>
      </c>
      <c r="D17" s="109">
        <v>3798820</v>
      </c>
      <c r="E17" s="107"/>
      <c r="F17" s="108"/>
      <c r="G17" s="134">
        <v>6.0000000000000001E-3</v>
      </c>
      <c r="H17" s="108"/>
      <c r="I17" s="108"/>
      <c r="J17" s="149">
        <v>307244523</v>
      </c>
      <c r="K17" s="303">
        <v>22793</v>
      </c>
      <c r="L17" s="636"/>
      <c r="M17" s="92">
        <v>22793</v>
      </c>
      <c r="N17" s="301">
        <f t="shared" si="0"/>
        <v>0</v>
      </c>
    </row>
    <row r="18" spans="1:14" x14ac:dyDescent="0.25">
      <c r="A18" s="136">
        <v>243627001</v>
      </c>
      <c r="B18" s="107" t="s">
        <v>142</v>
      </c>
      <c r="C18" s="107" t="s">
        <v>20</v>
      </c>
      <c r="D18" s="109">
        <v>4287720</v>
      </c>
      <c r="E18" s="107"/>
      <c r="F18" s="108"/>
      <c r="G18" s="134">
        <v>6.0000000000000001E-3</v>
      </c>
      <c r="H18" s="108"/>
      <c r="I18" s="108"/>
      <c r="J18" s="149">
        <v>307835423</v>
      </c>
      <c r="K18" s="303">
        <v>25726</v>
      </c>
      <c r="L18" s="636"/>
      <c r="M18" s="92">
        <v>25726</v>
      </c>
      <c r="N18" s="301">
        <f t="shared" si="0"/>
        <v>0</v>
      </c>
    </row>
    <row r="19" spans="1:14" x14ac:dyDescent="0.25">
      <c r="A19" s="136">
        <v>243627001</v>
      </c>
      <c r="B19" s="107" t="s">
        <v>143</v>
      </c>
      <c r="C19" s="107" t="s">
        <v>20</v>
      </c>
      <c r="D19" s="109">
        <v>4419480</v>
      </c>
      <c r="E19" s="107"/>
      <c r="F19" s="108"/>
      <c r="G19" s="134">
        <v>6.0000000000000001E-3</v>
      </c>
      <c r="H19" s="108"/>
      <c r="I19" s="108"/>
      <c r="J19" s="149">
        <v>307243423</v>
      </c>
      <c r="K19" s="303">
        <v>26517</v>
      </c>
      <c r="L19" s="636"/>
      <c r="M19" s="92">
        <v>26517</v>
      </c>
      <c r="N19" s="301">
        <f t="shared" si="0"/>
        <v>0</v>
      </c>
    </row>
    <row r="20" spans="1:14" x14ac:dyDescent="0.25">
      <c r="A20" s="136">
        <v>243627001</v>
      </c>
      <c r="B20" s="107" t="s">
        <v>144</v>
      </c>
      <c r="C20" s="107" t="s">
        <v>20</v>
      </c>
      <c r="D20" s="109">
        <v>3798820</v>
      </c>
      <c r="E20" s="107"/>
      <c r="F20" s="108"/>
      <c r="G20" s="134">
        <v>6.0000000000000001E-3</v>
      </c>
      <c r="H20" s="108"/>
      <c r="I20" s="108"/>
      <c r="J20" s="149">
        <v>307244623</v>
      </c>
      <c r="K20" s="303">
        <v>22793</v>
      </c>
      <c r="L20" s="636"/>
      <c r="M20" s="92">
        <v>22793</v>
      </c>
      <c r="N20" s="301">
        <f t="shared" si="0"/>
        <v>0</v>
      </c>
    </row>
    <row r="21" spans="1:14" x14ac:dyDescent="0.25">
      <c r="A21" s="136">
        <v>243627001</v>
      </c>
      <c r="B21" s="107" t="s">
        <v>134</v>
      </c>
      <c r="C21" s="107" t="s">
        <v>20</v>
      </c>
      <c r="D21" s="109">
        <v>2117440</v>
      </c>
      <c r="E21" s="107"/>
      <c r="F21" s="108"/>
      <c r="G21" s="134">
        <v>6.0000000000000001E-3</v>
      </c>
      <c r="H21" s="108"/>
      <c r="I21" s="108"/>
      <c r="J21" s="149">
        <v>307246023</v>
      </c>
      <c r="K21" s="303">
        <v>12705</v>
      </c>
      <c r="L21" s="636"/>
      <c r="M21" s="92">
        <v>12705</v>
      </c>
      <c r="N21" s="301">
        <f t="shared" si="0"/>
        <v>0</v>
      </c>
    </row>
    <row r="22" spans="1:14" x14ac:dyDescent="0.25">
      <c r="A22" s="136">
        <v>243627001</v>
      </c>
      <c r="B22" s="107" t="s">
        <v>145</v>
      </c>
      <c r="C22" s="107" t="s">
        <v>20</v>
      </c>
      <c r="D22" s="109">
        <v>4287720</v>
      </c>
      <c r="E22" s="107"/>
      <c r="F22" s="108"/>
      <c r="G22" s="134">
        <v>6.0000000000000001E-3</v>
      </c>
      <c r="H22" s="108"/>
      <c r="I22" s="108"/>
      <c r="J22" s="149">
        <v>308662623</v>
      </c>
      <c r="K22" s="303">
        <v>25726</v>
      </c>
      <c r="L22" s="636"/>
      <c r="M22" s="92">
        <v>25726</v>
      </c>
      <c r="N22" s="301">
        <f t="shared" si="0"/>
        <v>0</v>
      </c>
    </row>
    <row r="23" spans="1:14" x14ac:dyDescent="0.25">
      <c r="A23" s="136">
        <v>243627001</v>
      </c>
      <c r="B23" s="107" t="s">
        <v>146</v>
      </c>
      <c r="C23" s="107" t="s">
        <v>20</v>
      </c>
      <c r="D23" s="109">
        <v>5165080</v>
      </c>
      <c r="E23" s="107"/>
      <c r="F23" s="108"/>
      <c r="G23" s="134">
        <v>6.0000000000000001E-3</v>
      </c>
      <c r="H23" s="108"/>
      <c r="I23" s="108"/>
      <c r="J23" s="152">
        <v>309078023</v>
      </c>
      <c r="K23" s="303">
        <f>30990-734</f>
        <v>30256</v>
      </c>
      <c r="L23" s="636"/>
      <c r="M23" s="92">
        <v>30990</v>
      </c>
      <c r="N23" s="301">
        <f t="shared" si="0"/>
        <v>-734</v>
      </c>
    </row>
    <row r="24" spans="1:14" x14ac:dyDescent="0.25">
      <c r="A24" s="136">
        <v>243627001</v>
      </c>
      <c r="B24" s="107" t="s">
        <v>147</v>
      </c>
      <c r="C24" s="107" t="s">
        <v>20</v>
      </c>
      <c r="D24" s="109">
        <v>2109810</v>
      </c>
      <c r="E24" s="107"/>
      <c r="F24" s="108"/>
      <c r="G24" s="134">
        <v>6.0000000000000001E-3</v>
      </c>
      <c r="H24" s="108"/>
      <c r="I24" s="108"/>
      <c r="J24" s="149">
        <v>317925823</v>
      </c>
      <c r="K24" s="303">
        <v>12659</v>
      </c>
      <c r="L24" s="636"/>
      <c r="M24" s="92">
        <v>59628</v>
      </c>
      <c r="N24" s="301">
        <f t="shared" si="0"/>
        <v>-46969</v>
      </c>
    </row>
    <row r="25" spans="1:14" x14ac:dyDescent="0.25">
      <c r="A25" s="136">
        <v>243627001</v>
      </c>
      <c r="B25" s="107" t="s">
        <v>148</v>
      </c>
      <c r="C25" s="107" t="s">
        <v>20</v>
      </c>
      <c r="D25" s="109">
        <v>4287720</v>
      </c>
      <c r="E25" s="107"/>
      <c r="F25" s="108"/>
      <c r="G25" s="134">
        <v>6.0000000000000001E-3</v>
      </c>
      <c r="H25" s="108"/>
      <c r="I25" s="108"/>
      <c r="J25" s="149">
        <v>324930623</v>
      </c>
      <c r="K25" s="303">
        <v>25726</v>
      </c>
      <c r="L25" s="636"/>
      <c r="M25" s="92">
        <v>12659</v>
      </c>
      <c r="N25" s="301">
        <f t="shared" si="0"/>
        <v>13067</v>
      </c>
    </row>
    <row r="26" spans="1:14" ht="27" thickBot="1" x14ac:dyDescent="0.3">
      <c r="A26" s="147">
        <v>243627001</v>
      </c>
      <c r="B26" s="143" t="s">
        <v>149</v>
      </c>
      <c r="C26" s="143" t="s">
        <v>20</v>
      </c>
      <c r="D26" s="144">
        <v>9937963</v>
      </c>
      <c r="E26" s="143"/>
      <c r="F26" s="145"/>
      <c r="G26" s="146">
        <v>6.0000000000000001E-3</v>
      </c>
      <c r="H26" s="145"/>
      <c r="I26" s="145"/>
      <c r="J26" s="150">
        <v>325822523</v>
      </c>
      <c r="K26" s="304">
        <v>59628</v>
      </c>
      <c r="L26" s="637"/>
      <c r="M26" s="92">
        <v>25726</v>
      </c>
      <c r="N26" s="301">
        <f t="shared" si="0"/>
        <v>33902</v>
      </c>
    </row>
    <row r="27" spans="1:14" ht="26.25" x14ac:dyDescent="0.25">
      <c r="A27" s="141">
        <v>243627001</v>
      </c>
      <c r="B27" s="101" t="s">
        <v>149</v>
      </c>
      <c r="C27" s="101" t="s">
        <v>20</v>
      </c>
      <c r="D27" s="103">
        <v>9937963</v>
      </c>
      <c r="E27" s="101"/>
      <c r="F27" s="102"/>
      <c r="H27" s="142">
        <v>0.06</v>
      </c>
      <c r="I27" s="102"/>
      <c r="J27" s="151">
        <v>310566523</v>
      </c>
      <c r="K27" s="305">
        <v>59628</v>
      </c>
      <c r="L27" s="148">
        <f>+K27</f>
        <v>59628</v>
      </c>
      <c r="M27" s="93">
        <v>59628</v>
      </c>
      <c r="N27" s="301">
        <f t="shared" si="0"/>
        <v>0</v>
      </c>
    </row>
    <row r="28" spans="1:14" x14ac:dyDescent="0.25">
      <c r="A28" s="8"/>
      <c r="B28" s="9"/>
      <c r="C28" s="9"/>
      <c r="D28" s="72">
        <f>SUM(D9:D27)</f>
        <v>81893710</v>
      </c>
      <c r="E28" s="8"/>
      <c r="F28" s="68"/>
      <c r="G28" s="127"/>
      <c r="H28" s="139"/>
      <c r="I28" s="8"/>
      <c r="J28" s="8"/>
      <c r="K28" s="72">
        <f>SUM(K9:K27)</f>
        <v>490628</v>
      </c>
      <c r="L28" s="72">
        <f>SUM(L9:L27)</f>
        <v>490628</v>
      </c>
    </row>
    <row r="29" spans="1:14" x14ac:dyDescent="0.25">
      <c r="A29" s="10"/>
      <c r="B29" s="11"/>
      <c r="C29" s="11"/>
      <c r="D29" s="52"/>
      <c r="E29" s="12"/>
      <c r="F29" s="47"/>
      <c r="G29" s="128"/>
      <c r="H29" s="12"/>
      <c r="I29" s="12"/>
      <c r="J29" s="10"/>
      <c r="K29" s="13"/>
      <c r="L29" s="14">
        <v>491000</v>
      </c>
    </row>
    <row r="30" spans="1:14" ht="15.75" thickBot="1" x14ac:dyDescent="0.3">
      <c r="A30" s="10"/>
      <c r="B30" s="11"/>
      <c r="C30" s="11"/>
      <c r="D30" s="15"/>
      <c r="E30" s="12"/>
      <c r="F30" s="47"/>
      <c r="G30" s="128"/>
      <c r="H30" s="12"/>
      <c r="I30" s="12"/>
      <c r="J30" s="10"/>
      <c r="K30" s="13"/>
      <c r="L30" s="306">
        <f>+L29-L28</f>
        <v>372</v>
      </c>
    </row>
    <row r="31" spans="1:14" ht="15.75" thickTop="1" x14ac:dyDescent="0.25">
      <c r="A31" s="10"/>
      <c r="B31" s="11"/>
      <c r="C31" s="11"/>
      <c r="D31" s="13"/>
      <c r="E31" s="12"/>
      <c r="F31" s="47"/>
      <c r="G31" s="128"/>
      <c r="H31" s="12"/>
      <c r="I31" s="12"/>
      <c r="J31" s="10"/>
      <c r="K31" s="13"/>
      <c r="L31" s="16"/>
    </row>
    <row r="32" spans="1:14" x14ac:dyDescent="0.25">
      <c r="A32" s="10"/>
      <c r="B32" s="11"/>
      <c r="C32" s="11"/>
      <c r="D32" s="17"/>
      <c r="E32" s="12"/>
      <c r="F32" s="47"/>
      <c r="G32" s="128"/>
      <c r="H32" s="12"/>
      <c r="I32" s="12"/>
      <c r="J32" s="10"/>
      <c r="K32" s="13"/>
      <c r="L32" s="14"/>
    </row>
    <row r="33" spans="1:12" x14ac:dyDescent="0.25">
      <c r="A33" s="8" t="s">
        <v>44</v>
      </c>
      <c r="B33" s="9" t="s">
        <v>45</v>
      </c>
      <c r="C33" s="58"/>
      <c r="D33" s="16"/>
      <c r="E33" s="12"/>
      <c r="F33" s="47"/>
      <c r="G33" s="638"/>
      <c r="H33" s="639"/>
      <c r="I33" s="639"/>
      <c r="J33" s="18"/>
      <c r="K33" s="19"/>
      <c r="L33" s="20"/>
    </row>
    <row r="34" spans="1:12" x14ac:dyDescent="0.25">
      <c r="A34" s="21" t="s">
        <v>46</v>
      </c>
      <c r="B34" s="22"/>
      <c r="C34" s="59"/>
      <c r="D34" s="640"/>
      <c r="E34" s="624"/>
      <c r="F34" s="624"/>
      <c r="G34" s="624"/>
      <c r="H34" s="624"/>
      <c r="J34" s="23"/>
      <c r="K34" s="19"/>
      <c r="L34" s="20"/>
    </row>
    <row r="35" spans="1:12" x14ac:dyDescent="0.25">
      <c r="A35" s="21" t="s">
        <v>47</v>
      </c>
      <c r="B35" s="24">
        <v>431000</v>
      </c>
      <c r="C35" s="60"/>
      <c r="D35" s="16"/>
      <c r="E35" s="10"/>
      <c r="F35" s="47"/>
      <c r="G35" s="129"/>
      <c r="H35" s="16"/>
      <c r="I35" s="16"/>
      <c r="J35" s="23"/>
      <c r="K35" s="13"/>
      <c r="L35" s="14"/>
    </row>
    <row r="36" spans="1:12" ht="30" x14ac:dyDescent="0.25">
      <c r="A36" s="8" t="s">
        <v>48</v>
      </c>
      <c r="B36" s="25">
        <f>+B34-B35</f>
        <v>-431000</v>
      </c>
      <c r="C36" s="61"/>
      <c r="D36" s="16"/>
      <c r="E36" s="13"/>
      <c r="F36" s="47"/>
      <c r="G36" s="130"/>
      <c r="H36" s="16"/>
      <c r="I36" s="16"/>
      <c r="J36" s="27"/>
      <c r="K36" s="13"/>
      <c r="L36" s="14"/>
    </row>
    <row r="37" spans="1:12" x14ac:dyDescent="0.25">
      <c r="A37" s="10"/>
      <c r="B37" s="28"/>
      <c r="C37" s="28"/>
      <c r="D37" s="29"/>
      <c r="E37" s="12"/>
      <c r="F37" s="47"/>
      <c r="G37" s="128"/>
      <c r="H37" s="12"/>
      <c r="I37" s="12"/>
      <c r="J37" s="10"/>
      <c r="K37" s="13"/>
      <c r="L37" s="14"/>
    </row>
    <row r="38" spans="1:12" x14ac:dyDescent="0.25">
      <c r="A38" s="10"/>
      <c r="B38" s="11"/>
      <c r="C38" s="11"/>
      <c r="D38" s="17"/>
      <c r="E38" s="12"/>
      <c r="F38" s="47"/>
      <c r="G38" s="128"/>
      <c r="H38" s="12"/>
      <c r="I38" s="12"/>
      <c r="J38" s="10"/>
      <c r="K38" s="13"/>
      <c r="L38" s="14"/>
    </row>
    <row r="39" spans="1:12" x14ac:dyDescent="0.25">
      <c r="A39" s="641" t="s">
        <v>49</v>
      </c>
      <c r="B39" s="642"/>
      <c r="C39" s="642"/>
      <c r="D39" s="642"/>
      <c r="E39" s="622"/>
      <c r="F39" s="622"/>
      <c r="G39" s="643"/>
      <c r="H39" s="16"/>
      <c r="I39" s="16"/>
      <c r="J39" s="16"/>
      <c r="K39" s="19"/>
      <c r="L39" s="16"/>
    </row>
    <row r="40" spans="1:12" ht="29.25" customHeight="1" x14ac:dyDescent="0.25">
      <c r="A40" s="30" t="s">
        <v>50</v>
      </c>
      <c r="B40" s="31" t="s">
        <v>51</v>
      </c>
      <c r="C40" s="32" t="s">
        <v>9</v>
      </c>
      <c r="D40" s="32" t="s">
        <v>45</v>
      </c>
      <c r="E40" s="644" t="s">
        <v>52</v>
      </c>
      <c r="F40" s="645"/>
      <c r="G40" s="645"/>
      <c r="H40" s="16"/>
      <c r="I40" s="16"/>
      <c r="J40" s="16"/>
      <c r="K40" s="19"/>
      <c r="L40" s="16"/>
    </row>
    <row r="41" spans="1:12" ht="26.25" customHeight="1" x14ac:dyDescent="0.25">
      <c r="A41" s="33">
        <v>309078023</v>
      </c>
      <c r="B41" s="107" t="s">
        <v>146</v>
      </c>
      <c r="C41" s="107" t="s">
        <v>20</v>
      </c>
      <c r="D41" s="104">
        <v>734</v>
      </c>
      <c r="E41" s="629" t="s">
        <v>53</v>
      </c>
      <c r="F41" s="629"/>
      <c r="G41" s="629"/>
      <c r="H41" s="16"/>
      <c r="I41" s="16"/>
      <c r="J41" s="16"/>
      <c r="K41" s="19"/>
      <c r="L41" s="16"/>
    </row>
    <row r="42" spans="1:12" ht="12" customHeight="1" x14ac:dyDescent="0.25">
      <c r="A42" s="33"/>
      <c r="B42" s="34"/>
      <c r="C42" s="34"/>
      <c r="D42" s="104"/>
      <c r="E42" s="629"/>
      <c r="F42" s="629"/>
      <c r="G42" s="629"/>
      <c r="H42" s="35"/>
      <c r="I42" s="35"/>
      <c r="J42" s="36"/>
      <c r="K42" s="37"/>
      <c r="L42" s="36"/>
    </row>
    <row r="43" spans="1:12" ht="12" customHeight="1" x14ac:dyDescent="0.25">
      <c r="A43" s="33"/>
      <c r="B43" s="34"/>
      <c r="C43" s="34"/>
      <c r="D43" s="104"/>
      <c r="E43" s="629"/>
      <c r="F43" s="629"/>
      <c r="G43" s="629"/>
      <c r="H43" s="35"/>
      <c r="I43" s="35"/>
      <c r="J43" s="36"/>
      <c r="K43" s="37"/>
      <c r="L43" s="36"/>
    </row>
    <row r="44" spans="1:12" ht="12" customHeight="1" x14ac:dyDescent="0.25">
      <c r="A44" s="33"/>
      <c r="B44" s="34"/>
      <c r="C44" s="34"/>
      <c r="D44" s="104"/>
      <c r="E44" s="629"/>
      <c r="F44" s="629"/>
      <c r="G44" s="629"/>
      <c r="H44" s="35"/>
      <c r="I44" s="35"/>
      <c r="J44" s="36"/>
      <c r="K44" s="37"/>
      <c r="L44" s="36"/>
    </row>
    <row r="45" spans="1:12" ht="12" customHeight="1" x14ac:dyDescent="0.25">
      <c r="A45" s="33"/>
      <c r="B45" s="34"/>
      <c r="C45" s="34"/>
      <c r="D45" s="104"/>
      <c r="E45" s="629"/>
      <c r="F45" s="629"/>
      <c r="G45" s="629"/>
      <c r="H45" s="35"/>
      <c r="I45" s="35"/>
      <c r="J45" s="36"/>
      <c r="K45" s="37"/>
      <c r="L45" s="36"/>
    </row>
    <row r="46" spans="1:12" ht="12" customHeight="1" x14ac:dyDescent="0.25">
      <c r="A46" s="33"/>
      <c r="B46" s="34"/>
      <c r="C46" s="34"/>
      <c r="D46" s="104"/>
      <c r="E46" s="629"/>
      <c r="F46" s="629"/>
      <c r="G46" s="629"/>
      <c r="H46" s="35"/>
      <c r="I46" s="35"/>
      <c r="J46" s="36"/>
      <c r="K46" s="37"/>
      <c r="L46" s="36"/>
    </row>
    <row r="47" spans="1:12" ht="12" customHeight="1" x14ac:dyDescent="0.25">
      <c r="A47" s="33"/>
      <c r="B47" s="34"/>
      <c r="C47" s="34"/>
      <c r="D47" s="104"/>
      <c r="E47" s="629"/>
      <c r="F47" s="629"/>
      <c r="G47" s="629"/>
      <c r="H47" s="35"/>
      <c r="I47" s="35"/>
      <c r="J47" s="36"/>
      <c r="K47" s="37"/>
      <c r="L47" s="36"/>
    </row>
    <row r="48" spans="1:12" ht="12" customHeight="1" x14ac:dyDescent="0.25">
      <c r="A48" s="630" t="s">
        <v>54</v>
      </c>
      <c r="B48" s="631"/>
      <c r="C48" s="53"/>
      <c r="D48" s="75">
        <f>+SUM(D41:D47)</f>
        <v>734</v>
      </c>
      <c r="E48" s="632"/>
      <c r="F48" s="631"/>
      <c r="G48" s="631"/>
      <c r="H48" s="16"/>
      <c r="I48" s="16"/>
      <c r="J48" s="16"/>
      <c r="K48" s="19"/>
      <c r="L48" s="16"/>
    </row>
    <row r="49" spans="1:12" x14ac:dyDescent="0.25">
      <c r="A49" s="38"/>
      <c r="B49" s="39"/>
      <c r="C49" s="39"/>
      <c r="D49" s="40">
        <f>+B36-D48</f>
        <v>-431734</v>
      </c>
      <c r="E49" s="41"/>
      <c r="F49" s="48"/>
      <c r="G49" s="131"/>
      <c r="H49" s="16"/>
      <c r="I49" s="16"/>
      <c r="J49" s="16"/>
      <c r="K49" s="19"/>
      <c r="L49" s="16"/>
    </row>
    <row r="50" spans="1:12" x14ac:dyDescent="0.25">
      <c r="A50" s="38"/>
      <c r="B50" s="39"/>
      <c r="C50" s="39"/>
      <c r="D50" s="40"/>
      <c r="E50" s="41"/>
      <c r="F50" s="48"/>
      <c r="G50" s="131"/>
      <c r="H50" s="16"/>
      <c r="I50" s="16"/>
      <c r="J50" s="16"/>
      <c r="K50" s="19"/>
      <c r="L50" s="16"/>
    </row>
    <row r="51" spans="1:12" x14ac:dyDescent="0.25">
      <c r="A51" s="38"/>
      <c r="B51" s="39"/>
      <c r="C51" s="39"/>
      <c r="D51" s="40"/>
      <c r="E51" s="41"/>
      <c r="F51" s="48"/>
      <c r="G51" s="131"/>
      <c r="H51" s="16"/>
      <c r="I51" s="16"/>
      <c r="J51" s="16"/>
      <c r="K51" s="19"/>
      <c r="L51" s="16"/>
    </row>
    <row r="52" spans="1:12" x14ac:dyDescent="0.25">
      <c r="A52" s="38"/>
      <c r="B52" s="39"/>
      <c r="C52" s="39"/>
      <c r="D52" s="40"/>
      <c r="E52" s="41"/>
      <c r="F52" s="48"/>
      <c r="G52" s="131"/>
      <c r="H52" s="16"/>
      <c r="I52" s="16"/>
      <c r="J52" s="16"/>
      <c r="K52" s="19"/>
      <c r="L52" s="16"/>
    </row>
    <row r="53" spans="1:12" x14ac:dyDescent="0.25">
      <c r="A53" s="38"/>
      <c r="B53" s="39"/>
      <c r="C53" s="39"/>
      <c r="D53" s="40"/>
      <c r="E53" s="41"/>
      <c r="F53" s="48"/>
      <c r="G53" s="131"/>
      <c r="H53" s="16"/>
      <c r="I53" s="16"/>
      <c r="J53" s="16"/>
      <c r="K53" s="19"/>
      <c r="L53" s="16"/>
    </row>
    <row r="54" spans="1:12" x14ac:dyDescent="0.25">
      <c r="A54" s="16"/>
      <c r="B54" s="28"/>
      <c r="C54" s="28"/>
      <c r="D54" s="23"/>
      <c r="E54" s="16"/>
      <c r="F54" s="49"/>
      <c r="G54" s="129"/>
      <c r="H54" s="16"/>
      <c r="I54" s="16"/>
      <c r="J54" s="16"/>
      <c r="K54" s="19"/>
      <c r="L54" s="16"/>
    </row>
    <row r="55" spans="1:12" x14ac:dyDescent="0.25">
      <c r="A55" s="16"/>
      <c r="B55" s="628" t="s">
        <v>55</v>
      </c>
      <c r="C55" s="628"/>
      <c r="D55" s="622"/>
      <c r="E55" s="16"/>
      <c r="F55" s="49"/>
      <c r="G55" s="129"/>
      <c r="H55" s="621" t="s">
        <v>55</v>
      </c>
      <c r="I55" s="621"/>
      <c r="J55" s="622"/>
      <c r="K55" s="622"/>
      <c r="L55" s="42"/>
    </row>
    <row r="56" spans="1:12" x14ac:dyDescent="0.25">
      <c r="A56" s="16"/>
      <c r="B56" s="623"/>
      <c r="C56" s="623"/>
      <c r="D56" s="624"/>
      <c r="E56" s="16"/>
      <c r="F56" s="49"/>
      <c r="G56" s="129"/>
      <c r="H56" s="625"/>
      <c r="I56" s="625"/>
      <c r="J56" s="624"/>
      <c r="K56" s="624"/>
      <c r="L56" s="42"/>
    </row>
    <row r="57" spans="1:12" x14ac:dyDescent="0.25">
      <c r="A57" s="16"/>
      <c r="B57" s="626" t="s">
        <v>56</v>
      </c>
      <c r="C57" s="626"/>
      <c r="D57" s="624"/>
      <c r="E57" s="16"/>
      <c r="F57" s="49"/>
      <c r="G57" s="129"/>
      <c r="H57" s="627" t="s">
        <v>57</v>
      </c>
      <c r="I57" s="627"/>
      <c r="J57" s="624"/>
      <c r="K57" s="624"/>
      <c r="L57" s="43"/>
    </row>
    <row r="58" spans="1:12" x14ac:dyDescent="0.25">
      <c r="A58" s="16"/>
      <c r="B58" s="28"/>
      <c r="C58" s="28"/>
      <c r="D58" s="16"/>
      <c r="E58" s="16"/>
      <c r="F58" s="49"/>
      <c r="G58" s="129"/>
      <c r="H58" s="16"/>
      <c r="I58" s="16"/>
      <c r="J58" s="16"/>
      <c r="K58" s="19"/>
      <c r="L58" s="16"/>
    </row>
    <row r="59" spans="1:12" x14ac:dyDescent="0.25">
      <c r="A59" s="16"/>
      <c r="B59" s="28"/>
      <c r="C59" s="28"/>
      <c r="D59" s="16"/>
      <c r="E59" s="16"/>
      <c r="F59" s="49"/>
      <c r="G59" s="129"/>
      <c r="H59" s="16"/>
      <c r="I59" s="16"/>
      <c r="J59" s="16"/>
      <c r="K59" s="19"/>
      <c r="L59" s="16"/>
    </row>
    <row r="60" spans="1:12" x14ac:dyDescent="0.25">
      <c r="A60" s="16"/>
      <c r="B60" s="28"/>
      <c r="C60" s="28"/>
      <c r="D60" s="16"/>
      <c r="E60" s="16"/>
      <c r="F60" s="49"/>
      <c r="G60" s="129"/>
      <c r="H60" s="16"/>
      <c r="I60" s="16"/>
      <c r="J60" s="16"/>
      <c r="K60" s="19"/>
      <c r="L60" s="16"/>
    </row>
    <row r="61" spans="1:12" x14ac:dyDescent="0.25">
      <c r="A61" s="16"/>
      <c r="B61" s="28"/>
      <c r="C61" s="28"/>
      <c r="D61" s="16"/>
      <c r="E61" s="16"/>
      <c r="F61" s="49"/>
      <c r="G61" s="129"/>
      <c r="H61" s="16"/>
      <c r="I61" s="16"/>
      <c r="J61" s="16"/>
      <c r="K61" s="19"/>
      <c r="L61" s="16"/>
    </row>
    <row r="62" spans="1:12" x14ac:dyDescent="0.25">
      <c r="A62" s="16"/>
      <c r="B62" s="28"/>
      <c r="C62" s="28"/>
      <c r="D62" s="16"/>
      <c r="E62" s="16"/>
      <c r="F62" s="49"/>
      <c r="G62" s="129"/>
      <c r="H62" s="16"/>
      <c r="I62" s="16"/>
      <c r="J62" s="16"/>
      <c r="K62" s="19"/>
      <c r="L62" s="16"/>
    </row>
    <row r="63" spans="1:12" x14ac:dyDescent="0.25">
      <c r="A63" s="16"/>
      <c r="B63" s="28"/>
      <c r="C63" s="28"/>
      <c r="D63" s="16"/>
      <c r="E63" s="16"/>
      <c r="F63" s="49"/>
      <c r="G63" s="129"/>
      <c r="H63" s="16"/>
      <c r="I63" s="16"/>
      <c r="J63" s="16"/>
      <c r="K63" s="19"/>
      <c r="L63" s="16"/>
    </row>
    <row r="64" spans="1:12" x14ac:dyDescent="0.25">
      <c r="A64" s="16"/>
      <c r="B64" s="28"/>
      <c r="C64" s="28"/>
      <c r="D64" s="16"/>
      <c r="E64" s="16"/>
      <c r="F64" s="49"/>
      <c r="G64" s="129"/>
      <c r="H64" s="16"/>
      <c r="I64" s="16"/>
      <c r="J64" s="16"/>
      <c r="K64" s="19"/>
      <c r="L64" s="16"/>
    </row>
    <row r="65" spans="1:12" x14ac:dyDescent="0.25">
      <c r="A65" s="16"/>
      <c r="B65" s="28"/>
      <c r="C65" s="28"/>
      <c r="D65" s="16"/>
      <c r="E65" s="16"/>
      <c r="F65" s="49"/>
      <c r="G65" s="129"/>
      <c r="H65" s="16"/>
      <c r="I65" s="16"/>
      <c r="J65" s="16"/>
      <c r="K65" s="19"/>
      <c r="L65" s="16"/>
    </row>
    <row r="66" spans="1:12" x14ac:dyDescent="0.25">
      <c r="A66" s="16"/>
      <c r="B66" s="28"/>
      <c r="C66" s="28"/>
      <c r="D66" s="16"/>
      <c r="E66" s="16"/>
      <c r="F66" s="49"/>
      <c r="G66" s="129"/>
      <c r="H66" s="16"/>
      <c r="I66" s="16"/>
      <c r="J66" s="16"/>
      <c r="K66" s="19"/>
      <c r="L66" s="16"/>
    </row>
    <row r="67" spans="1:12" x14ac:dyDescent="0.25">
      <c r="A67" s="16"/>
      <c r="B67" s="28"/>
      <c r="C67" s="28"/>
      <c r="D67" s="16"/>
      <c r="E67" s="16"/>
      <c r="F67" s="49"/>
      <c r="G67" s="129"/>
      <c r="H67" s="16"/>
      <c r="I67" s="16"/>
      <c r="J67" s="16"/>
      <c r="K67" s="19"/>
      <c r="L67" s="16"/>
    </row>
    <row r="68" spans="1:12" x14ac:dyDescent="0.25">
      <c r="A68" s="16"/>
      <c r="B68" s="28"/>
      <c r="C68" s="28"/>
      <c r="D68" s="16"/>
      <c r="E68" s="16"/>
      <c r="F68" s="49"/>
      <c r="G68" s="129"/>
      <c r="H68" s="16"/>
      <c r="I68" s="16"/>
      <c r="J68" s="16"/>
      <c r="K68" s="19"/>
      <c r="L68" s="16"/>
    </row>
    <row r="69" spans="1:12" x14ac:dyDescent="0.25">
      <c r="A69" s="16"/>
      <c r="B69" s="28"/>
      <c r="C69" s="28"/>
      <c r="D69" s="16"/>
      <c r="E69" s="16"/>
      <c r="F69" s="49"/>
      <c r="G69" s="129"/>
      <c r="H69" s="16"/>
      <c r="I69" s="16"/>
      <c r="J69" s="16"/>
      <c r="K69" s="19"/>
      <c r="L69" s="16"/>
    </row>
    <row r="70" spans="1:12" x14ac:dyDescent="0.25">
      <c r="A70" s="16"/>
      <c r="B70" s="28"/>
      <c r="C70" s="28"/>
      <c r="D70" s="16"/>
      <c r="E70" s="16"/>
      <c r="F70" s="49"/>
      <c r="G70" s="129"/>
      <c r="H70" s="16"/>
      <c r="I70" s="16"/>
      <c r="J70" s="16"/>
      <c r="K70" s="19"/>
      <c r="L70" s="16"/>
    </row>
    <row r="71" spans="1:12" x14ac:dyDescent="0.25">
      <c r="A71" s="16"/>
      <c r="B71" s="28"/>
      <c r="C71" s="28"/>
      <c r="D71" s="16"/>
      <c r="E71" s="16"/>
      <c r="F71" s="49"/>
      <c r="G71" s="129"/>
      <c r="H71" s="16"/>
      <c r="I71" s="16"/>
      <c r="J71" s="16"/>
      <c r="K71" s="19"/>
      <c r="L71" s="16"/>
    </row>
    <row r="72" spans="1:12" x14ac:dyDescent="0.25">
      <c r="A72" s="16"/>
      <c r="B72" s="28"/>
      <c r="C72" s="28"/>
      <c r="D72" s="16"/>
      <c r="E72" s="16"/>
      <c r="F72" s="49"/>
      <c r="G72" s="129"/>
      <c r="H72" s="16"/>
      <c r="I72" s="16"/>
      <c r="J72" s="16"/>
      <c r="K72" s="19"/>
      <c r="L72" s="16"/>
    </row>
    <row r="73" spans="1:12" x14ac:dyDescent="0.25">
      <c r="A73" s="16"/>
      <c r="B73" s="28"/>
      <c r="C73" s="28"/>
      <c r="D73" s="16"/>
      <c r="E73" s="16"/>
      <c r="F73" s="49"/>
      <c r="G73" s="129"/>
      <c r="H73" s="16"/>
      <c r="I73" s="16"/>
      <c r="J73" s="16"/>
      <c r="K73" s="19"/>
      <c r="L73" s="16"/>
    </row>
    <row r="74" spans="1:12" x14ac:dyDescent="0.25">
      <c r="A74" s="16"/>
      <c r="B74" s="28"/>
      <c r="C74" s="28"/>
      <c r="D74" s="16"/>
      <c r="E74" s="16"/>
      <c r="F74" s="49"/>
      <c r="G74" s="129"/>
      <c r="H74" s="16"/>
      <c r="I74" s="16"/>
      <c r="J74" s="16"/>
      <c r="K74" s="19"/>
      <c r="L74" s="16"/>
    </row>
    <row r="75" spans="1:12" x14ac:dyDescent="0.25">
      <c r="A75" s="16"/>
      <c r="B75" s="28"/>
      <c r="C75" s="28"/>
      <c r="D75" s="16"/>
      <c r="E75" s="16"/>
      <c r="F75" s="49"/>
      <c r="G75" s="129"/>
      <c r="H75" s="16"/>
      <c r="I75" s="16"/>
      <c r="J75" s="16"/>
      <c r="K75" s="19"/>
      <c r="L75" s="16"/>
    </row>
    <row r="76" spans="1:12" x14ac:dyDescent="0.25">
      <c r="A76" s="16"/>
      <c r="B76" s="28"/>
      <c r="C76" s="28"/>
      <c r="D76" s="16"/>
      <c r="E76" s="16"/>
      <c r="F76" s="49"/>
      <c r="G76" s="129"/>
      <c r="H76" s="16"/>
      <c r="I76" s="16"/>
      <c r="J76" s="16"/>
      <c r="K76" s="19"/>
      <c r="L76" s="16"/>
    </row>
    <row r="77" spans="1:12" x14ac:dyDescent="0.25">
      <c r="A77" s="16"/>
      <c r="B77" s="28"/>
      <c r="C77" s="28"/>
      <c r="D77" s="16"/>
      <c r="E77" s="16"/>
      <c r="F77" s="49"/>
      <c r="G77" s="129"/>
      <c r="H77" s="16"/>
      <c r="I77" s="16"/>
      <c r="J77" s="16"/>
      <c r="K77" s="19"/>
      <c r="L77" s="16"/>
    </row>
    <row r="78" spans="1:12" x14ac:dyDescent="0.25">
      <c r="A78" s="16"/>
      <c r="B78" s="28"/>
      <c r="C78" s="28"/>
      <c r="D78" s="16"/>
      <c r="E78" s="16"/>
      <c r="F78" s="49"/>
      <c r="G78" s="129"/>
      <c r="H78" s="16"/>
      <c r="I78" s="16"/>
      <c r="J78" s="16"/>
      <c r="K78" s="19"/>
      <c r="L78" s="16"/>
    </row>
    <row r="79" spans="1:12" x14ac:dyDescent="0.25">
      <c r="A79" s="16"/>
      <c r="B79" s="28"/>
      <c r="C79" s="28"/>
      <c r="D79" s="16"/>
      <c r="E79" s="16"/>
      <c r="F79" s="49"/>
      <c r="G79" s="129"/>
      <c r="H79" s="16"/>
      <c r="I79" s="16"/>
      <c r="J79" s="16"/>
      <c r="K79" s="19"/>
      <c r="L79" s="16"/>
    </row>
    <row r="80" spans="1:12" x14ac:dyDescent="0.25">
      <c r="A80" s="16"/>
      <c r="B80" s="28"/>
      <c r="C80" s="28"/>
      <c r="D80" s="16"/>
      <c r="E80" s="16"/>
      <c r="F80" s="49"/>
      <c r="G80" s="129"/>
      <c r="H80" s="16"/>
      <c r="I80" s="16"/>
      <c r="J80" s="16"/>
      <c r="K80" s="19"/>
      <c r="L80" s="16"/>
    </row>
    <row r="81" spans="1:12" x14ac:dyDescent="0.25">
      <c r="A81" s="16"/>
      <c r="B81" s="28"/>
      <c r="C81" s="28"/>
      <c r="D81" s="16"/>
      <c r="E81" s="16"/>
      <c r="F81" s="49"/>
      <c r="G81" s="129"/>
      <c r="H81" s="16"/>
      <c r="I81" s="16"/>
      <c r="J81" s="16"/>
      <c r="K81" s="19"/>
      <c r="L81" s="16"/>
    </row>
    <row r="82" spans="1:12" x14ac:dyDescent="0.25">
      <c r="A82" s="16"/>
      <c r="B82" s="28"/>
      <c r="C82" s="28"/>
      <c r="D82" s="16"/>
      <c r="E82" s="16"/>
      <c r="F82" s="49"/>
      <c r="G82" s="129"/>
      <c r="H82" s="16"/>
      <c r="I82" s="16"/>
      <c r="J82" s="16"/>
      <c r="K82" s="19"/>
      <c r="L82" s="16"/>
    </row>
    <row r="83" spans="1:12" x14ac:dyDescent="0.25">
      <c r="A83" s="16"/>
      <c r="B83" s="28"/>
      <c r="C83" s="28"/>
      <c r="D83" s="16"/>
      <c r="E83" s="16"/>
      <c r="F83" s="49"/>
      <c r="G83" s="129"/>
      <c r="H83" s="16"/>
      <c r="I83" s="16"/>
      <c r="J83" s="16"/>
      <c r="K83" s="19"/>
      <c r="L83" s="16"/>
    </row>
    <row r="84" spans="1:12" x14ac:dyDescent="0.25">
      <c r="A84" s="16"/>
      <c r="B84" s="28"/>
      <c r="C84" s="28"/>
      <c r="D84" s="16"/>
      <c r="E84" s="16"/>
      <c r="F84" s="49"/>
      <c r="G84" s="129"/>
      <c r="H84" s="16"/>
      <c r="I84" s="16"/>
      <c r="J84" s="16"/>
      <c r="K84" s="19"/>
      <c r="L84" s="16"/>
    </row>
    <row r="85" spans="1:12" x14ac:dyDescent="0.25">
      <c r="A85" s="16"/>
      <c r="B85" s="28"/>
      <c r="C85" s="28"/>
      <c r="D85" s="16"/>
      <c r="E85" s="16"/>
      <c r="F85" s="49"/>
      <c r="G85" s="129"/>
      <c r="H85" s="16"/>
      <c r="I85" s="16"/>
      <c r="J85" s="16"/>
      <c r="K85" s="19"/>
      <c r="L85" s="16"/>
    </row>
    <row r="86" spans="1:12" x14ac:dyDescent="0.25">
      <c r="A86" s="16"/>
      <c r="B86" s="28"/>
      <c r="C86" s="28"/>
      <c r="D86" s="16"/>
      <c r="E86" s="16"/>
      <c r="F86" s="49"/>
      <c r="G86" s="129"/>
      <c r="H86" s="16"/>
      <c r="I86" s="16"/>
      <c r="J86" s="16"/>
      <c r="K86" s="19"/>
      <c r="L86" s="16"/>
    </row>
    <row r="87" spans="1:12" x14ac:dyDescent="0.25">
      <c r="A87" s="16"/>
      <c r="B87" s="28"/>
      <c r="C87" s="28"/>
      <c r="D87" s="16"/>
      <c r="E87" s="16"/>
      <c r="F87" s="49"/>
      <c r="G87" s="129"/>
      <c r="H87" s="16"/>
      <c r="I87" s="16"/>
      <c r="J87" s="16"/>
      <c r="K87" s="19"/>
      <c r="L87" s="16"/>
    </row>
    <row r="88" spans="1:12" x14ac:dyDescent="0.25">
      <c r="A88" s="16"/>
      <c r="B88" s="28"/>
      <c r="C88" s="28"/>
      <c r="D88" s="16"/>
      <c r="E88" s="16"/>
      <c r="F88" s="49"/>
      <c r="G88" s="129"/>
      <c r="H88" s="16"/>
      <c r="I88" s="16"/>
      <c r="J88" s="16"/>
      <c r="K88" s="19"/>
      <c r="L88" s="16"/>
    </row>
    <row r="89" spans="1:12" x14ac:dyDescent="0.25">
      <c r="A89" s="16"/>
      <c r="B89" s="28"/>
      <c r="C89" s="28"/>
      <c r="D89" s="16"/>
      <c r="E89" s="16"/>
      <c r="F89" s="49"/>
      <c r="G89" s="129"/>
      <c r="H89" s="16"/>
      <c r="I89" s="16"/>
      <c r="J89" s="16"/>
      <c r="K89" s="19"/>
      <c r="L89" s="16"/>
    </row>
    <row r="90" spans="1:12" x14ac:dyDescent="0.25">
      <c r="A90" s="16"/>
      <c r="B90" s="28"/>
      <c r="C90" s="28"/>
      <c r="D90" s="16"/>
      <c r="E90" s="16"/>
      <c r="F90" s="49"/>
      <c r="G90" s="129"/>
      <c r="H90" s="16"/>
      <c r="I90" s="16"/>
      <c r="J90" s="16"/>
      <c r="K90" s="19"/>
      <c r="L90" s="16"/>
    </row>
    <row r="91" spans="1:12" x14ac:dyDescent="0.25">
      <c r="A91" s="16"/>
      <c r="B91" s="28"/>
      <c r="C91" s="28"/>
      <c r="D91" s="16"/>
      <c r="E91" s="16"/>
      <c r="F91" s="49"/>
      <c r="G91" s="129"/>
      <c r="H91" s="16"/>
      <c r="I91" s="16"/>
      <c r="J91" s="16"/>
      <c r="K91" s="19"/>
      <c r="L91" s="16"/>
    </row>
    <row r="92" spans="1:12" x14ac:dyDescent="0.25">
      <c r="A92" s="16"/>
      <c r="B92" s="28"/>
      <c r="C92" s="28"/>
      <c r="D92" s="16"/>
      <c r="E92" s="16"/>
      <c r="F92" s="49"/>
      <c r="G92" s="129"/>
      <c r="H92" s="16"/>
      <c r="I92" s="16"/>
      <c r="J92" s="16"/>
      <c r="K92" s="19"/>
      <c r="L92" s="16"/>
    </row>
    <row r="93" spans="1:12" x14ac:dyDescent="0.25">
      <c r="A93" s="16"/>
      <c r="B93" s="28"/>
      <c r="C93" s="28"/>
      <c r="D93" s="16"/>
      <c r="E93" s="16"/>
      <c r="F93" s="49"/>
      <c r="G93" s="129"/>
      <c r="H93" s="16"/>
      <c r="I93" s="16"/>
      <c r="J93" s="16"/>
      <c r="K93" s="19"/>
      <c r="L93" s="16"/>
    </row>
    <row r="94" spans="1:12" x14ac:dyDescent="0.25">
      <c r="A94" s="16"/>
      <c r="B94" s="28"/>
      <c r="C94" s="28"/>
      <c r="D94" s="16"/>
      <c r="E94" s="16"/>
      <c r="F94" s="49"/>
      <c r="G94" s="129"/>
      <c r="H94" s="16"/>
      <c r="I94" s="16"/>
      <c r="J94" s="16"/>
      <c r="K94" s="19"/>
      <c r="L94" s="16"/>
    </row>
    <row r="95" spans="1:12" x14ac:dyDescent="0.25">
      <c r="A95" s="16"/>
      <c r="B95" s="28"/>
      <c r="C95" s="28"/>
      <c r="D95" s="16"/>
      <c r="E95" s="16"/>
      <c r="F95" s="49"/>
      <c r="G95" s="129"/>
      <c r="H95" s="16"/>
      <c r="I95" s="16"/>
      <c r="J95" s="16"/>
      <c r="K95" s="19"/>
      <c r="L95" s="16"/>
    </row>
    <row r="96" spans="1:12" x14ac:dyDescent="0.25">
      <c r="A96" s="16"/>
      <c r="B96" s="28"/>
      <c r="C96" s="28"/>
      <c r="D96" s="16"/>
      <c r="E96" s="16"/>
      <c r="F96" s="49"/>
      <c r="G96" s="129"/>
      <c r="H96" s="16"/>
      <c r="I96" s="16"/>
      <c r="J96" s="16"/>
      <c r="K96" s="19"/>
      <c r="L96" s="16"/>
    </row>
    <row r="97" spans="1:12" x14ac:dyDescent="0.25">
      <c r="A97" s="16"/>
      <c r="B97" s="28"/>
      <c r="C97" s="28"/>
      <c r="D97" s="16"/>
      <c r="E97" s="16"/>
      <c r="F97" s="49"/>
      <c r="G97" s="129"/>
      <c r="H97" s="16"/>
      <c r="I97" s="16"/>
      <c r="J97" s="16"/>
      <c r="K97" s="19"/>
      <c r="L97" s="16"/>
    </row>
    <row r="98" spans="1:12" x14ac:dyDescent="0.25">
      <c r="A98" s="16"/>
      <c r="B98" s="28"/>
      <c r="C98" s="28"/>
      <c r="D98" s="16"/>
      <c r="E98" s="16"/>
      <c r="F98" s="49"/>
      <c r="G98" s="129"/>
      <c r="H98" s="16"/>
      <c r="I98" s="16"/>
      <c r="J98" s="16"/>
      <c r="K98" s="19"/>
      <c r="L98" s="16"/>
    </row>
    <row r="99" spans="1:12" x14ac:dyDescent="0.25">
      <c r="A99" s="16"/>
      <c r="B99" s="28"/>
      <c r="C99" s="28"/>
      <c r="D99" s="16"/>
      <c r="E99" s="16"/>
      <c r="F99" s="49"/>
      <c r="G99" s="129"/>
      <c r="H99" s="16"/>
      <c r="I99" s="16"/>
      <c r="J99" s="16"/>
      <c r="K99" s="19"/>
      <c r="L99" s="16"/>
    </row>
    <row r="100" spans="1:12" x14ac:dyDescent="0.25">
      <c r="A100" s="16"/>
      <c r="B100" s="28"/>
      <c r="C100" s="28"/>
      <c r="D100" s="16"/>
      <c r="E100" s="16"/>
      <c r="F100" s="49"/>
      <c r="G100" s="129"/>
      <c r="H100" s="16"/>
      <c r="I100" s="16"/>
      <c r="J100" s="16"/>
      <c r="K100" s="19"/>
      <c r="L100" s="16"/>
    </row>
    <row r="101" spans="1:12" x14ac:dyDescent="0.25">
      <c r="A101" s="16"/>
      <c r="B101" s="28"/>
      <c r="C101" s="28"/>
      <c r="D101" s="16"/>
      <c r="E101" s="16"/>
      <c r="F101" s="49"/>
      <c r="G101" s="129"/>
      <c r="H101" s="16"/>
      <c r="I101" s="16"/>
      <c r="J101" s="16"/>
      <c r="K101" s="19"/>
      <c r="L101" s="16"/>
    </row>
    <row r="102" spans="1:12" x14ac:dyDescent="0.25">
      <c r="A102" s="16"/>
      <c r="B102" s="28"/>
      <c r="C102" s="28"/>
      <c r="D102" s="16"/>
      <c r="E102" s="16"/>
      <c r="F102" s="49"/>
      <c r="G102" s="129"/>
      <c r="H102" s="16"/>
      <c r="I102" s="16"/>
      <c r="J102" s="16"/>
      <c r="K102" s="19"/>
      <c r="L102" s="16"/>
    </row>
    <row r="103" spans="1:12" x14ac:dyDescent="0.25">
      <c r="A103" s="16"/>
      <c r="B103" s="28"/>
      <c r="C103" s="28"/>
      <c r="D103" s="16"/>
      <c r="E103" s="16"/>
      <c r="F103" s="49"/>
      <c r="G103" s="129"/>
      <c r="H103" s="16"/>
      <c r="I103" s="16"/>
      <c r="J103" s="16"/>
      <c r="K103" s="19"/>
      <c r="L103" s="16"/>
    </row>
    <row r="104" spans="1:12" x14ac:dyDescent="0.25">
      <c r="A104" s="16"/>
      <c r="B104" s="28"/>
      <c r="C104" s="28"/>
      <c r="D104" s="16"/>
      <c r="E104" s="16"/>
      <c r="F104" s="49"/>
      <c r="G104" s="129"/>
      <c r="H104" s="16"/>
      <c r="I104" s="16"/>
      <c r="J104" s="16"/>
      <c r="K104" s="19"/>
      <c r="L104" s="16"/>
    </row>
    <row r="105" spans="1:12" x14ac:dyDescent="0.25">
      <c r="A105" s="16"/>
      <c r="B105" s="28"/>
      <c r="C105" s="28"/>
      <c r="D105" s="16"/>
      <c r="E105" s="16"/>
      <c r="F105" s="49"/>
      <c r="G105" s="129"/>
      <c r="H105" s="16"/>
      <c r="I105" s="16"/>
      <c r="J105" s="16"/>
      <c r="K105" s="19"/>
      <c r="L105" s="16"/>
    </row>
    <row r="106" spans="1:12" x14ac:dyDescent="0.25">
      <c r="A106" s="16"/>
      <c r="B106" s="28"/>
      <c r="C106" s="28"/>
      <c r="D106" s="16"/>
      <c r="E106" s="16"/>
      <c r="F106" s="49"/>
      <c r="G106" s="129"/>
      <c r="H106" s="16"/>
      <c r="I106" s="16"/>
      <c r="J106" s="16"/>
      <c r="K106" s="19"/>
      <c r="L106" s="16"/>
    </row>
    <row r="107" spans="1:12" x14ac:dyDescent="0.25">
      <c r="A107" s="16"/>
      <c r="B107" s="28"/>
      <c r="C107" s="28"/>
      <c r="D107" s="16"/>
      <c r="E107" s="16"/>
      <c r="F107" s="49"/>
      <c r="G107" s="129"/>
      <c r="H107" s="16"/>
      <c r="I107" s="16"/>
      <c r="J107" s="16"/>
      <c r="K107" s="19"/>
      <c r="L107" s="16"/>
    </row>
    <row r="108" spans="1:12" x14ac:dyDescent="0.25">
      <c r="A108" s="16"/>
      <c r="B108" s="28"/>
      <c r="C108" s="28"/>
      <c r="D108" s="16"/>
      <c r="E108" s="16"/>
      <c r="F108" s="49"/>
      <c r="G108" s="129"/>
      <c r="H108" s="16"/>
      <c r="I108" s="16"/>
      <c r="J108" s="16"/>
      <c r="K108" s="19"/>
      <c r="L108" s="16"/>
    </row>
    <row r="109" spans="1:12" x14ac:dyDescent="0.25">
      <c r="A109" s="16"/>
      <c r="B109" s="28"/>
      <c r="C109" s="28"/>
      <c r="D109" s="16"/>
      <c r="E109" s="16"/>
      <c r="F109" s="49"/>
      <c r="G109" s="129"/>
      <c r="H109" s="16"/>
      <c r="I109" s="16"/>
      <c r="J109" s="16"/>
      <c r="K109" s="19"/>
      <c r="L109" s="16"/>
    </row>
    <row r="110" spans="1:12" x14ac:dyDescent="0.25">
      <c r="A110" s="16"/>
      <c r="B110" s="28"/>
      <c r="C110" s="28"/>
      <c r="D110" s="16"/>
      <c r="E110" s="16"/>
      <c r="F110" s="49"/>
      <c r="G110" s="129"/>
      <c r="H110" s="16"/>
      <c r="I110" s="16"/>
      <c r="J110" s="16"/>
      <c r="K110" s="19"/>
      <c r="L110" s="16"/>
    </row>
    <row r="111" spans="1:12" x14ac:dyDescent="0.25">
      <c r="A111" s="16"/>
      <c r="B111" s="28"/>
      <c r="C111" s="28"/>
      <c r="D111" s="16"/>
      <c r="E111" s="16"/>
      <c r="F111" s="49"/>
      <c r="G111" s="129"/>
      <c r="H111" s="16"/>
      <c r="I111" s="16"/>
      <c r="J111" s="16"/>
      <c r="K111" s="19"/>
      <c r="L111" s="16"/>
    </row>
    <row r="112" spans="1:12" x14ac:dyDescent="0.25">
      <c r="A112" s="16"/>
      <c r="B112" s="28"/>
      <c r="C112" s="28"/>
      <c r="D112" s="16"/>
      <c r="E112" s="16"/>
      <c r="F112" s="49"/>
      <c r="G112" s="129"/>
      <c r="H112" s="16"/>
      <c r="I112" s="16"/>
      <c r="J112" s="16"/>
      <c r="K112" s="19"/>
      <c r="L112" s="16"/>
    </row>
    <row r="113" spans="1:12" x14ac:dyDescent="0.25">
      <c r="A113" s="16"/>
      <c r="B113" s="28"/>
      <c r="C113" s="28"/>
      <c r="D113" s="16"/>
      <c r="E113" s="16"/>
      <c r="F113" s="49"/>
      <c r="G113" s="129"/>
      <c r="H113" s="16"/>
      <c r="I113" s="16"/>
      <c r="J113" s="16"/>
      <c r="K113" s="19"/>
      <c r="L113" s="16"/>
    </row>
    <row r="114" spans="1:12" x14ac:dyDescent="0.25">
      <c r="A114" s="16"/>
      <c r="B114" s="28"/>
      <c r="C114" s="28"/>
      <c r="D114" s="16"/>
      <c r="E114" s="16"/>
      <c r="F114" s="49"/>
      <c r="G114" s="129"/>
      <c r="H114" s="16"/>
      <c r="I114" s="16"/>
      <c r="J114" s="16"/>
      <c r="K114" s="19"/>
      <c r="L114" s="16"/>
    </row>
    <row r="115" spans="1:12" x14ac:dyDescent="0.25">
      <c r="A115" s="16"/>
      <c r="B115" s="28"/>
      <c r="C115" s="28"/>
      <c r="D115" s="16"/>
      <c r="E115" s="16"/>
      <c r="F115" s="49"/>
      <c r="G115" s="129"/>
      <c r="H115" s="16"/>
      <c r="I115" s="16"/>
      <c r="J115" s="16"/>
      <c r="K115" s="19"/>
      <c r="L115" s="16"/>
    </row>
    <row r="116" spans="1:12" x14ac:dyDescent="0.25">
      <c r="A116" s="16"/>
      <c r="B116" s="28"/>
      <c r="C116" s="28"/>
      <c r="D116" s="16"/>
      <c r="E116" s="16"/>
      <c r="F116" s="49"/>
      <c r="G116" s="129"/>
      <c r="H116" s="16"/>
      <c r="I116" s="16"/>
      <c r="J116" s="16"/>
      <c r="K116" s="19"/>
      <c r="L116" s="16"/>
    </row>
    <row r="117" spans="1:12" x14ac:dyDescent="0.25">
      <c r="A117" s="16"/>
      <c r="B117" s="28"/>
      <c r="C117" s="28"/>
      <c r="D117" s="16"/>
      <c r="E117" s="16"/>
      <c r="F117" s="49"/>
      <c r="G117" s="129"/>
      <c r="H117" s="16"/>
      <c r="I117" s="16"/>
      <c r="J117" s="16"/>
      <c r="K117" s="19"/>
      <c r="L117" s="16"/>
    </row>
    <row r="118" spans="1:12" x14ac:dyDescent="0.25">
      <c r="A118" s="16"/>
      <c r="B118" s="28"/>
      <c r="C118" s="28"/>
      <c r="D118" s="16"/>
      <c r="E118" s="16"/>
      <c r="F118" s="49"/>
      <c r="G118" s="129"/>
      <c r="H118" s="16"/>
      <c r="I118" s="16"/>
      <c r="J118" s="16"/>
      <c r="K118" s="19"/>
      <c r="L118" s="16"/>
    </row>
    <row r="119" spans="1:12" x14ac:dyDescent="0.25">
      <c r="A119" s="16"/>
      <c r="B119" s="28"/>
      <c r="C119" s="28"/>
      <c r="D119" s="16"/>
      <c r="E119" s="16"/>
      <c r="F119" s="49"/>
      <c r="G119" s="129"/>
      <c r="H119" s="16"/>
      <c r="I119" s="16"/>
      <c r="J119" s="16"/>
      <c r="K119" s="19"/>
      <c r="L119" s="16"/>
    </row>
    <row r="120" spans="1:12" x14ac:dyDescent="0.25">
      <c r="A120" s="16"/>
      <c r="B120" s="28"/>
      <c r="C120" s="28"/>
      <c r="D120" s="16"/>
      <c r="E120" s="16"/>
      <c r="F120" s="49"/>
      <c r="G120" s="129"/>
      <c r="H120" s="16"/>
      <c r="I120" s="16"/>
      <c r="J120" s="16"/>
      <c r="K120" s="19"/>
      <c r="L120" s="16"/>
    </row>
    <row r="121" spans="1:12" x14ac:dyDescent="0.25">
      <c r="A121" s="16"/>
      <c r="B121" s="28"/>
      <c r="C121" s="28"/>
      <c r="D121" s="16"/>
      <c r="E121" s="16"/>
      <c r="F121" s="49"/>
      <c r="G121" s="129"/>
      <c r="H121" s="16"/>
      <c r="I121" s="16"/>
      <c r="J121" s="16"/>
      <c r="K121" s="19"/>
      <c r="L121" s="16"/>
    </row>
    <row r="122" spans="1:12" x14ac:dyDescent="0.25">
      <c r="A122" s="16"/>
      <c r="B122" s="28"/>
      <c r="C122" s="28"/>
      <c r="D122" s="16"/>
      <c r="E122" s="16"/>
      <c r="F122" s="49"/>
      <c r="G122" s="129"/>
      <c r="H122" s="16"/>
      <c r="I122" s="16"/>
      <c r="J122" s="16"/>
      <c r="K122" s="19"/>
      <c r="L122" s="16"/>
    </row>
    <row r="123" spans="1:12" x14ac:dyDescent="0.25">
      <c r="A123" s="16"/>
      <c r="B123" s="28"/>
      <c r="C123" s="28"/>
      <c r="D123" s="16"/>
      <c r="E123" s="16"/>
      <c r="F123" s="49"/>
      <c r="G123" s="129"/>
      <c r="H123" s="16"/>
      <c r="I123" s="16"/>
      <c r="J123" s="16"/>
      <c r="K123" s="19"/>
      <c r="L123" s="16"/>
    </row>
    <row r="124" spans="1:12" x14ac:dyDescent="0.25">
      <c r="A124" s="16"/>
      <c r="B124" s="28"/>
      <c r="C124" s="28"/>
      <c r="D124" s="16"/>
      <c r="E124" s="16"/>
      <c r="F124" s="49"/>
      <c r="G124" s="129"/>
      <c r="H124" s="16"/>
      <c r="I124" s="16"/>
      <c r="J124" s="16"/>
      <c r="K124" s="19"/>
      <c r="L124" s="16"/>
    </row>
    <row r="125" spans="1:12" x14ac:dyDescent="0.25">
      <c r="A125" s="16"/>
      <c r="B125" s="28"/>
      <c r="C125" s="28"/>
      <c r="D125" s="16"/>
      <c r="E125" s="16"/>
      <c r="F125" s="49"/>
      <c r="G125" s="129"/>
      <c r="H125" s="16"/>
      <c r="I125" s="16"/>
      <c r="J125" s="16"/>
      <c r="K125" s="19"/>
      <c r="L125" s="16"/>
    </row>
    <row r="126" spans="1:12" x14ac:dyDescent="0.25">
      <c r="A126" s="16"/>
      <c r="B126" s="28"/>
      <c r="C126" s="28"/>
      <c r="D126" s="16"/>
      <c r="E126" s="16"/>
      <c r="F126" s="49"/>
      <c r="G126" s="129"/>
      <c r="H126" s="16"/>
      <c r="I126" s="16"/>
      <c r="J126" s="16"/>
      <c r="K126" s="19"/>
      <c r="L126" s="16"/>
    </row>
    <row r="127" spans="1:12" x14ac:dyDescent="0.25">
      <c r="A127" s="16"/>
      <c r="B127" s="28"/>
      <c r="C127" s="28"/>
      <c r="D127" s="16"/>
      <c r="E127" s="16"/>
      <c r="F127" s="49"/>
      <c r="G127" s="129"/>
      <c r="H127" s="16"/>
      <c r="I127" s="16"/>
      <c r="J127" s="16"/>
      <c r="K127" s="19"/>
      <c r="L127" s="16"/>
    </row>
    <row r="128" spans="1:12" x14ac:dyDescent="0.25">
      <c r="A128" s="16"/>
      <c r="B128" s="28"/>
      <c r="C128" s="28"/>
      <c r="D128" s="16"/>
      <c r="E128" s="16"/>
      <c r="F128" s="49"/>
      <c r="G128" s="129"/>
      <c r="H128" s="16"/>
      <c r="I128" s="16"/>
      <c r="J128" s="16"/>
      <c r="K128" s="19"/>
      <c r="L128" s="16"/>
    </row>
    <row r="129" spans="1:12" x14ac:dyDescent="0.25">
      <c r="A129" s="16"/>
      <c r="B129" s="28"/>
      <c r="C129" s="28"/>
      <c r="D129" s="16"/>
      <c r="E129" s="16"/>
      <c r="F129" s="49"/>
      <c r="G129" s="129"/>
      <c r="H129" s="16"/>
      <c r="I129" s="16"/>
      <c r="J129" s="16"/>
      <c r="K129" s="19"/>
      <c r="L129" s="16"/>
    </row>
    <row r="130" spans="1:12" x14ac:dyDescent="0.25">
      <c r="A130" s="16"/>
      <c r="B130" s="28"/>
      <c r="C130" s="28"/>
      <c r="D130" s="16"/>
      <c r="E130" s="16"/>
      <c r="F130" s="49"/>
      <c r="G130" s="129"/>
      <c r="H130" s="16"/>
      <c r="I130" s="16"/>
      <c r="J130" s="16"/>
      <c r="K130" s="19"/>
      <c r="L130" s="16"/>
    </row>
    <row r="131" spans="1:12" x14ac:dyDescent="0.25">
      <c r="A131" s="16"/>
      <c r="B131" s="28"/>
      <c r="C131" s="28"/>
      <c r="D131" s="16"/>
      <c r="E131" s="16"/>
      <c r="F131" s="49"/>
      <c r="G131" s="129"/>
      <c r="H131" s="16"/>
      <c r="I131" s="16"/>
      <c r="J131" s="16"/>
      <c r="K131" s="19"/>
      <c r="L131" s="16"/>
    </row>
    <row r="132" spans="1:12" x14ac:dyDescent="0.25">
      <c r="A132" s="16"/>
      <c r="B132" s="28"/>
      <c r="C132" s="28"/>
      <c r="D132" s="16"/>
      <c r="E132" s="16"/>
      <c r="F132" s="49"/>
      <c r="G132" s="129"/>
      <c r="H132" s="16"/>
      <c r="I132" s="16"/>
      <c r="J132" s="16"/>
      <c r="K132" s="19"/>
      <c r="L132" s="16"/>
    </row>
    <row r="133" spans="1:12" x14ac:dyDescent="0.25">
      <c r="A133" s="16"/>
      <c r="B133" s="28"/>
      <c r="C133" s="28"/>
      <c r="D133" s="16"/>
      <c r="E133" s="16"/>
      <c r="F133" s="49"/>
      <c r="G133" s="129"/>
      <c r="H133" s="16"/>
      <c r="I133" s="16"/>
      <c r="J133" s="16"/>
      <c r="K133" s="19"/>
      <c r="L133" s="16"/>
    </row>
    <row r="134" spans="1:12" x14ac:dyDescent="0.25">
      <c r="A134" s="16"/>
      <c r="B134" s="28"/>
      <c r="C134" s="28"/>
      <c r="D134" s="16"/>
      <c r="E134" s="16"/>
      <c r="F134" s="49"/>
      <c r="G134" s="129"/>
      <c r="H134" s="16"/>
      <c r="I134" s="16"/>
      <c r="J134" s="16"/>
      <c r="K134" s="19"/>
      <c r="L134" s="16"/>
    </row>
    <row r="135" spans="1:12" x14ac:dyDescent="0.25">
      <c r="A135" s="16"/>
      <c r="B135" s="28"/>
      <c r="C135" s="28"/>
      <c r="D135" s="16"/>
      <c r="E135" s="16"/>
      <c r="F135" s="49"/>
      <c r="G135" s="129"/>
      <c r="H135" s="16"/>
      <c r="I135" s="16"/>
      <c r="J135" s="16"/>
      <c r="K135" s="19"/>
      <c r="L135" s="16"/>
    </row>
    <row r="136" spans="1:12" x14ac:dyDescent="0.25">
      <c r="A136" s="16"/>
      <c r="B136" s="28"/>
      <c r="C136" s="28"/>
      <c r="D136" s="16"/>
      <c r="E136" s="16"/>
      <c r="F136" s="49"/>
      <c r="G136" s="129"/>
      <c r="H136" s="16"/>
      <c r="I136" s="16"/>
      <c r="J136" s="16"/>
      <c r="K136" s="19"/>
      <c r="L136" s="16"/>
    </row>
    <row r="137" spans="1:12" x14ac:dyDescent="0.25">
      <c r="A137" s="16"/>
      <c r="B137" s="28"/>
      <c r="C137" s="28"/>
      <c r="D137" s="16"/>
      <c r="E137" s="16"/>
      <c r="F137" s="49"/>
      <c r="G137" s="129"/>
      <c r="H137" s="16"/>
      <c r="I137" s="16"/>
      <c r="J137" s="16"/>
      <c r="K137" s="19"/>
      <c r="L137" s="16"/>
    </row>
    <row r="138" spans="1:12" x14ac:dyDescent="0.25">
      <c r="A138" s="16"/>
      <c r="B138" s="28"/>
      <c r="C138" s="28"/>
      <c r="D138" s="16"/>
      <c r="E138" s="16"/>
      <c r="F138" s="49"/>
      <c r="G138" s="129"/>
      <c r="H138" s="16"/>
      <c r="I138" s="16"/>
      <c r="J138" s="16"/>
      <c r="K138" s="19"/>
      <c r="L138" s="16"/>
    </row>
    <row r="139" spans="1:12" x14ac:dyDescent="0.25">
      <c r="A139" s="16"/>
      <c r="B139" s="28"/>
      <c r="C139" s="28"/>
      <c r="D139" s="16"/>
      <c r="E139" s="16"/>
      <c r="F139" s="49"/>
      <c r="G139" s="129"/>
      <c r="H139" s="16"/>
      <c r="I139" s="16"/>
      <c r="J139" s="16"/>
      <c r="K139" s="19"/>
      <c r="L139" s="16"/>
    </row>
    <row r="140" spans="1:12" x14ac:dyDescent="0.25">
      <c r="A140" s="16"/>
      <c r="B140" s="28"/>
      <c r="C140" s="28"/>
      <c r="D140" s="16"/>
      <c r="E140" s="16"/>
      <c r="F140" s="49"/>
      <c r="G140" s="129"/>
      <c r="H140" s="16"/>
      <c r="I140" s="16"/>
      <c r="J140" s="16"/>
      <c r="K140" s="19"/>
      <c r="L140" s="16"/>
    </row>
    <row r="141" spans="1:12" x14ac:dyDescent="0.25">
      <c r="A141" s="16"/>
      <c r="B141" s="28"/>
      <c r="C141" s="28"/>
      <c r="D141" s="16"/>
      <c r="E141" s="16"/>
      <c r="F141" s="49"/>
      <c r="G141" s="129"/>
      <c r="H141" s="16"/>
      <c r="I141" s="16"/>
      <c r="J141" s="16"/>
      <c r="K141" s="19"/>
      <c r="L141" s="16"/>
    </row>
    <row r="142" spans="1:12" x14ac:dyDescent="0.25">
      <c r="A142" s="16"/>
      <c r="B142" s="28"/>
      <c r="C142" s="28"/>
      <c r="D142" s="16"/>
      <c r="E142" s="16"/>
      <c r="F142" s="49"/>
      <c r="G142" s="129"/>
      <c r="H142" s="16"/>
      <c r="I142" s="16"/>
      <c r="J142" s="16"/>
      <c r="K142" s="19"/>
      <c r="L142" s="16"/>
    </row>
    <row r="143" spans="1:12" x14ac:dyDescent="0.25">
      <c r="A143" s="16"/>
      <c r="B143" s="28"/>
      <c r="C143" s="28"/>
      <c r="D143" s="16"/>
      <c r="E143" s="16"/>
      <c r="F143" s="49"/>
      <c r="G143" s="129"/>
      <c r="H143" s="16"/>
      <c r="I143" s="16"/>
      <c r="J143" s="16"/>
      <c r="K143" s="19"/>
      <c r="L143" s="16"/>
    </row>
    <row r="144" spans="1:12" x14ac:dyDescent="0.25">
      <c r="A144" s="16"/>
      <c r="B144" s="28"/>
      <c r="C144" s="28"/>
      <c r="D144" s="16"/>
      <c r="E144" s="16"/>
      <c r="F144" s="49"/>
      <c r="G144" s="129"/>
      <c r="H144" s="16"/>
      <c r="I144" s="16"/>
      <c r="J144" s="16"/>
      <c r="K144" s="19"/>
      <c r="L144" s="16"/>
    </row>
    <row r="145" spans="1:12" x14ac:dyDescent="0.25">
      <c r="A145" s="16"/>
      <c r="B145" s="28"/>
      <c r="C145" s="28"/>
      <c r="D145" s="16"/>
      <c r="E145" s="16"/>
      <c r="F145" s="49"/>
      <c r="G145" s="129"/>
      <c r="H145" s="16"/>
      <c r="I145" s="16"/>
      <c r="J145" s="16"/>
      <c r="K145" s="19"/>
      <c r="L145" s="16"/>
    </row>
    <row r="146" spans="1:12" x14ac:dyDescent="0.25">
      <c r="A146" s="16"/>
      <c r="B146" s="28"/>
      <c r="C146" s="28"/>
      <c r="D146" s="16"/>
      <c r="E146" s="16"/>
      <c r="F146" s="49"/>
      <c r="G146" s="129"/>
      <c r="H146" s="16"/>
      <c r="I146" s="16"/>
      <c r="J146" s="16"/>
      <c r="K146" s="19"/>
      <c r="L146" s="16"/>
    </row>
    <row r="147" spans="1:12" x14ac:dyDescent="0.25">
      <c r="A147" s="16"/>
      <c r="B147" s="28"/>
      <c r="C147" s="28"/>
      <c r="D147" s="16"/>
      <c r="E147" s="16"/>
      <c r="F147" s="49"/>
      <c r="G147" s="129"/>
      <c r="H147" s="16"/>
      <c r="I147" s="16"/>
      <c r="J147" s="16"/>
      <c r="K147" s="19"/>
      <c r="L147" s="16"/>
    </row>
    <row r="148" spans="1:12" x14ac:dyDescent="0.25">
      <c r="A148" s="16"/>
      <c r="B148" s="28"/>
      <c r="C148" s="28"/>
      <c r="D148" s="16"/>
      <c r="E148" s="16"/>
      <c r="F148" s="49"/>
      <c r="G148" s="129"/>
      <c r="H148" s="16"/>
      <c r="I148" s="16"/>
      <c r="J148" s="16"/>
      <c r="K148" s="19"/>
      <c r="L148" s="16"/>
    </row>
    <row r="149" spans="1:12" x14ac:dyDescent="0.25">
      <c r="A149" s="16"/>
      <c r="B149" s="28"/>
      <c r="C149" s="28"/>
      <c r="D149" s="16"/>
      <c r="E149" s="16"/>
      <c r="F149" s="49"/>
      <c r="G149" s="129"/>
      <c r="H149" s="16"/>
      <c r="I149" s="16"/>
      <c r="J149" s="16"/>
      <c r="K149" s="19"/>
      <c r="L149" s="16"/>
    </row>
    <row r="150" spans="1:12" x14ac:dyDescent="0.25">
      <c r="A150" s="16"/>
      <c r="B150" s="28"/>
      <c r="C150" s="28"/>
      <c r="D150" s="16"/>
      <c r="E150" s="16"/>
      <c r="F150" s="49"/>
      <c r="G150" s="129"/>
      <c r="H150" s="16"/>
      <c r="I150" s="16"/>
      <c r="J150" s="16"/>
      <c r="K150" s="19"/>
      <c r="L150" s="16"/>
    </row>
    <row r="151" spans="1:12" x14ac:dyDescent="0.25">
      <c r="A151" s="16"/>
      <c r="B151" s="28"/>
      <c r="C151" s="28"/>
      <c r="D151" s="16"/>
      <c r="E151" s="16"/>
      <c r="F151" s="49"/>
      <c r="G151" s="129"/>
      <c r="H151" s="16"/>
      <c r="I151" s="16"/>
      <c r="J151" s="16"/>
      <c r="K151" s="19"/>
      <c r="L151" s="16"/>
    </row>
    <row r="152" spans="1:12" x14ac:dyDescent="0.25">
      <c r="A152" s="16"/>
      <c r="B152" s="28"/>
      <c r="C152" s="28"/>
      <c r="D152" s="16"/>
      <c r="E152" s="16"/>
      <c r="F152" s="49"/>
      <c r="G152" s="129"/>
      <c r="H152" s="16"/>
      <c r="I152" s="16"/>
      <c r="J152" s="16"/>
      <c r="K152" s="19"/>
      <c r="L152" s="16"/>
    </row>
    <row r="153" spans="1:12" x14ac:dyDescent="0.25">
      <c r="A153" s="16"/>
      <c r="B153" s="28"/>
      <c r="C153" s="28"/>
      <c r="D153" s="16"/>
      <c r="E153" s="16"/>
      <c r="F153" s="49"/>
      <c r="G153" s="129"/>
      <c r="H153" s="16"/>
      <c r="I153" s="16"/>
      <c r="J153" s="16"/>
      <c r="K153" s="19"/>
      <c r="L153" s="16"/>
    </row>
    <row r="154" spans="1:12" x14ac:dyDescent="0.25">
      <c r="A154" s="16"/>
      <c r="B154" s="28"/>
      <c r="C154" s="28"/>
      <c r="D154" s="16"/>
      <c r="E154" s="16"/>
      <c r="F154" s="49"/>
      <c r="G154" s="129"/>
      <c r="H154" s="16"/>
      <c r="I154" s="16"/>
      <c r="J154" s="16"/>
      <c r="K154" s="19"/>
      <c r="L154" s="16"/>
    </row>
    <row r="155" spans="1:12" x14ac:dyDescent="0.25">
      <c r="A155" s="16"/>
      <c r="B155" s="28"/>
      <c r="C155" s="28"/>
      <c r="D155" s="16"/>
      <c r="E155" s="16"/>
      <c r="F155" s="49"/>
      <c r="G155" s="129"/>
      <c r="H155" s="16"/>
      <c r="I155" s="16"/>
      <c r="J155" s="16"/>
      <c r="K155" s="19"/>
      <c r="L155" s="16"/>
    </row>
    <row r="156" spans="1:12" x14ac:dyDescent="0.25">
      <c r="A156" s="16"/>
      <c r="B156" s="28"/>
      <c r="C156" s="28"/>
      <c r="D156" s="16"/>
      <c r="E156" s="16"/>
      <c r="F156" s="49"/>
      <c r="G156" s="129"/>
      <c r="H156" s="16"/>
      <c r="I156" s="16"/>
      <c r="J156" s="16"/>
      <c r="K156" s="19"/>
      <c r="L156" s="16"/>
    </row>
    <row r="157" spans="1:12" x14ac:dyDescent="0.25">
      <c r="A157" s="16"/>
      <c r="B157" s="28"/>
      <c r="C157" s="28"/>
      <c r="D157" s="16"/>
      <c r="E157" s="16"/>
      <c r="F157" s="49"/>
      <c r="G157" s="129"/>
      <c r="H157" s="16"/>
      <c r="I157" s="16"/>
      <c r="J157" s="16"/>
      <c r="K157" s="19"/>
      <c r="L157" s="16"/>
    </row>
    <row r="158" spans="1:12" x14ac:dyDescent="0.25">
      <c r="A158" s="16"/>
      <c r="B158" s="28"/>
      <c r="C158" s="28"/>
      <c r="D158" s="16"/>
      <c r="E158" s="16"/>
      <c r="F158" s="49"/>
      <c r="G158" s="129"/>
      <c r="H158" s="16"/>
      <c r="I158" s="16"/>
      <c r="J158" s="16"/>
      <c r="K158" s="19"/>
      <c r="L158" s="16"/>
    </row>
    <row r="159" spans="1:12" x14ac:dyDescent="0.25">
      <c r="A159" s="16"/>
      <c r="B159" s="28"/>
      <c r="C159" s="28"/>
      <c r="D159" s="16"/>
      <c r="E159" s="16"/>
      <c r="F159" s="49"/>
      <c r="G159" s="129"/>
      <c r="H159" s="16"/>
      <c r="I159" s="16"/>
      <c r="J159" s="16"/>
      <c r="K159" s="19"/>
      <c r="L159" s="16"/>
    </row>
    <row r="160" spans="1:12" x14ac:dyDescent="0.25">
      <c r="A160" s="16"/>
      <c r="B160" s="28"/>
      <c r="C160" s="28"/>
      <c r="D160" s="16"/>
      <c r="E160" s="16"/>
      <c r="F160" s="49"/>
      <c r="G160" s="129"/>
      <c r="H160" s="16"/>
      <c r="I160" s="16"/>
      <c r="J160" s="16"/>
      <c r="K160" s="19"/>
      <c r="L160" s="16"/>
    </row>
    <row r="161" spans="1:12" x14ac:dyDescent="0.25">
      <c r="A161" s="16"/>
      <c r="B161" s="28"/>
      <c r="C161" s="28"/>
      <c r="D161" s="16"/>
      <c r="E161" s="16"/>
      <c r="F161" s="49"/>
      <c r="G161" s="129"/>
      <c r="H161" s="16"/>
      <c r="I161" s="16"/>
      <c r="J161" s="16"/>
      <c r="K161" s="19"/>
      <c r="L161" s="16"/>
    </row>
    <row r="162" spans="1:12" x14ac:dyDescent="0.25">
      <c r="A162" s="16"/>
      <c r="B162" s="28"/>
      <c r="C162" s="28"/>
      <c r="D162" s="16"/>
      <c r="E162" s="16"/>
      <c r="F162" s="49"/>
      <c r="G162" s="129"/>
      <c r="H162" s="16"/>
      <c r="I162" s="16"/>
      <c r="J162" s="16"/>
      <c r="K162" s="19"/>
      <c r="L162" s="16"/>
    </row>
    <row r="163" spans="1:12" x14ac:dyDescent="0.25">
      <c r="A163" s="16"/>
      <c r="B163" s="28"/>
      <c r="C163" s="28"/>
      <c r="D163" s="16"/>
      <c r="E163" s="16"/>
      <c r="F163" s="49"/>
      <c r="G163" s="129"/>
      <c r="H163" s="16"/>
      <c r="I163" s="16"/>
      <c r="J163" s="16"/>
      <c r="K163" s="19"/>
      <c r="L163" s="16"/>
    </row>
    <row r="164" spans="1:12" x14ac:dyDescent="0.25">
      <c r="A164" s="16"/>
      <c r="B164" s="28"/>
      <c r="C164" s="28"/>
      <c r="D164" s="16"/>
      <c r="E164" s="16"/>
      <c r="F164" s="49"/>
      <c r="G164" s="129"/>
      <c r="H164" s="16"/>
      <c r="I164" s="16"/>
      <c r="J164" s="16"/>
      <c r="K164" s="19"/>
      <c r="L164" s="16"/>
    </row>
    <row r="165" spans="1:12" x14ac:dyDescent="0.25">
      <c r="A165" s="16"/>
      <c r="B165" s="28"/>
      <c r="C165" s="28"/>
      <c r="D165" s="16"/>
      <c r="E165" s="16"/>
      <c r="F165" s="49"/>
      <c r="G165" s="129"/>
      <c r="H165" s="16"/>
      <c r="I165" s="16"/>
      <c r="J165" s="16"/>
      <c r="K165" s="19"/>
      <c r="L165" s="16"/>
    </row>
    <row r="166" spans="1:12" x14ac:dyDescent="0.25">
      <c r="A166" s="16"/>
      <c r="B166" s="28"/>
      <c r="C166" s="28"/>
      <c r="D166" s="16"/>
      <c r="E166" s="16"/>
      <c r="F166" s="49"/>
      <c r="G166" s="129"/>
      <c r="H166" s="16"/>
      <c r="I166" s="16"/>
      <c r="J166" s="16"/>
      <c r="K166" s="19"/>
      <c r="L166" s="16"/>
    </row>
    <row r="167" spans="1:12" x14ac:dyDescent="0.25">
      <c r="A167" s="16"/>
      <c r="B167" s="28"/>
      <c r="C167" s="28"/>
      <c r="D167" s="16"/>
      <c r="E167" s="16"/>
      <c r="F167" s="49"/>
      <c r="G167" s="129"/>
      <c r="H167" s="16"/>
      <c r="I167" s="16"/>
      <c r="J167" s="16"/>
      <c r="K167" s="19"/>
      <c r="L167" s="16"/>
    </row>
    <row r="168" spans="1:12" x14ac:dyDescent="0.25">
      <c r="A168" s="16"/>
      <c r="B168" s="28"/>
      <c r="C168" s="28"/>
      <c r="D168" s="16"/>
      <c r="E168" s="16"/>
      <c r="F168" s="49"/>
      <c r="G168" s="129"/>
      <c r="H168" s="16"/>
      <c r="I168" s="16"/>
      <c r="J168" s="16"/>
      <c r="K168" s="19"/>
      <c r="L168" s="16"/>
    </row>
    <row r="169" spans="1:12" x14ac:dyDescent="0.25">
      <c r="A169" s="16"/>
      <c r="B169" s="28"/>
      <c r="C169" s="28"/>
      <c r="D169" s="16"/>
      <c r="E169" s="16"/>
      <c r="F169" s="49"/>
      <c r="G169" s="129"/>
      <c r="H169" s="16"/>
      <c r="I169" s="16"/>
      <c r="J169" s="16"/>
      <c r="K169" s="19"/>
      <c r="L169" s="16"/>
    </row>
    <row r="170" spans="1:12" x14ac:dyDescent="0.25">
      <c r="A170" s="16"/>
      <c r="B170" s="28"/>
      <c r="C170" s="28"/>
      <c r="D170" s="16"/>
      <c r="E170" s="16"/>
      <c r="F170" s="49"/>
      <c r="G170" s="129"/>
      <c r="H170" s="16"/>
      <c r="I170" s="16"/>
      <c r="J170" s="16"/>
      <c r="K170" s="19"/>
      <c r="L170" s="16"/>
    </row>
    <row r="171" spans="1:12" x14ac:dyDescent="0.25">
      <c r="A171" s="16"/>
      <c r="B171" s="28"/>
      <c r="C171" s="28"/>
      <c r="D171" s="16"/>
      <c r="E171" s="16"/>
      <c r="F171" s="49"/>
      <c r="G171" s="129"/>
      <c r="H171" s="16"/>
      <c r="I171" s="16"/>
      <c r="J171" s="16"/>
      <c r="K171" s="19"/>
      <c r="L171" s="16"/>
    </row>
    <row r="172" spans="1:12" x14ac:dyDescent="0.25">
      <c r="A172" s="16"/>
      <c r="B172" s="28"/>
      <c r="C172" s="28"/>
      <c r="D172" s="16"/>
      <c r="E172" s="16"/>
      <c r="F172" s="49"/>
      <c r="G172" s="129"/>
      <c r="H172" s="16"/>
      <c r="I172" s="16"/>
      <c r="J172" s="16"/>
      <c r="K172" s="19"/>
      <c r="L172" s="16"/>
    </row>
    <row r="173" spans="1:12" x14ac:dyDescent="0.25">
      <c r="A173" s="16"/>
      <c r="B173" s="28"/>
      <c r="C173" s="28"/>
      <c r="D173" s="16"/>
      <c r="E173" s="16"/>
      <c r="F173" s="49"/>
      <c r="G173" s="129"/>
      <c r="H173" s="16"/>
      <c r="I173" s="16"/>
      <c r="J173" s="16"/>
      <c r="K173" s="19"/>
      <c r="L173" s="16"/>
    </row>
    <row r="174" spans="1:12" x14ac:dyDescent="0.25">
      <c r="A174" s="16"/>
      <c r="B174" s="28"/>
      <c r="C174" s="28"/>
      <c r="D174" s="16"/>
      <c r="E174" s="16"/>
      <c r="F174" s="49"/>
      <c r="G174" s="129"/>
      <c r="H174" s="16"/>
      <c r="I174" s="16"/>
      <c r="J174" s="16"/>
      <c r="K174" s="19"/>
      <c r="L174" s="16"/>
    </row>
    <row r="175" spans="1:12" x14ac:dyDescent="0.25">
      <c r="A175" s="16"/>
      <c r="B175" s="28"/>
      <c r="C175" s="28"/>
      <c r="D175" s="16"/>
      <c r="E175" s="16"/>
      <c r="F175" s="49"/>
      <c r="G175" s="129"/>
      <c r="H175" s="16"/>
      <c r="I175" s="16"/>
      <c r="J175" s="16"/>
      <c r="K175" s="19"/>
      <c r="L175" s="16"/>
    </row>
    <row r="176" spans="1:12" x14ac:dyDescent="0.25">
      <c r="A176" s="16"/>
      <c r="B176" s="28"/>
      <c r="C176" s="28"/>
      <c r="D176" s="16"/>
      <c r="E176" s="16"/>
      <c r="F176" s="49"/>
      <c r="G176" s="129"/>
      <c r="H176" s="16"/>
      <c r="I176" s="16"/>
      <c r="J176" s="16"/>
      <c r="K176" s="19"/>
      <c r="L176" s="16"/>
    </row>
    <row r="177" spans="1:12" x14ac:dyDescent="0.25">
      <c r="A177" s="16"/>
      <c r="B177" s="28"/>
      <c r="C177" s="28"/>
      <c r="D177" s="16"/>
      <c r="E177" s="16"/>
      <c r="F177" s="49"/>
      <c r="G177" s="129"/>
      <c r="H177" s="16"/>
      <c r="I177" s="16"/>
      <c r="J177" s="16"/>
      <c r="K177" s="19"/>
      <c r="L177" s="16"/>
    </row>
    <row r="178" spans="1:12" x14ac:dyDescent="0.25">
      <c r="A178" s="16"/>
      <c r="B178" s="28"/>
      <c r="C178" s="28"/>
      <c r="D178" s="16"/>
      <c r="E178" s="16"/>
      <c r="F178" s="49"/>
      <c r="G178" s="129"/>
      <c r="H178" s="16"/>
      <c r="I178" s="16"/>
      <c r="J178" s="16"/>
      <c r="K178" s="19"/>
      <c r="L178" s="16"/>
    </row>
    <row r="179" spans="1:12" x14ac:dyDescent="0.25">
      <c r="A179" s="16"/>
      <c r="B179" s="28"/>
      <c r="C179" s="28"/>
      <c r="D179" s="16"/>
      <c r="E179" s="16"/>
      <c r="F179" s="49"/>
      <c r="G179" s="129"/>
      <c r="H179" s="16"/>
      <c r="I179" s="16"/>
      <c r="J179" s="16"/>
      <c r="K179" s="19"/>
      <c r="L179" s="16"/>
    </row>
    <row r="180" spans="1:12" x14ac:dyDescent="0.25">
      <c r="A180" s="16"/>
      <c r="B180" s="28"/>
      <c r="C180" s="28"/>
      <c r="D180" s="16"/>
      <c r="E180" s="16"/>
      <c r="F180" s="49"/>
      <c r="G180" s="129"/>
      <c r="H180" s="16"/>
      <c r="I180" s="16"/>
      <c r="J180" s="16"/>
      <c r="K180" s="19"/>
      <c r="L180" s="16"/>
    </row>
    <row r="181" spans="1:12" x14ac:dyDescent="0.25">
      <c r="A181" s="16"/>
      <c r="B181" s="28"/>
      <c r="C181" s="28"/>
      <c r="D181" s="16"/>
      <c r="E181" s="16"/>
      <c r="F181" s="49"/>
      <c r="G181" s="129"/>
      <c r="H181" s="16"/>
      <c r="I181" s="16"/>
      <c r="J181" s="16"/>
      <c r="K181" s="19"/>
      <c r="L181" s="16"/>
    </row>
    <row r="182" spans="1:12" x14ac:dyDescent="0.25">
      <c r="A182" s="16"/>
      <c r="B182" s="28"/>
      <c r="C182" s="28"/>
      <c r="D182" s="16"/>
      <c r="E182" s="16"/>
      <c r="F182" s="49"/>
      <c r="G182" s="129"/>
      <c r="H182" s="16"/>
      <c r="I182" s="16"/>
      <c r="J182" s="16"/>
      <c r="K182" s="19"/>
      <c r="L182" s="16"/>
    </row>
    <row r="183" spans="1:12" x14ac:dyDescent="0.25">
      <c r="A183" s="16"/>
      <c r="B183" s="28"/>
      <c r="C183" s="28"/>
      <c r="D183" s="16"/>
      <c r="E183" s="16"/>
      <c r="F183" s="49"/>
      <c r="G183" s="129"/>
      <c r="H183" s="16"/>
      <c r="I183" s="16"/>
      <c r="J183" s="16"/>
      <c r="K183" s="19"/>
      <c r="L183" s="16"/>
    </row>
    <row r="184" spans="1:12" x14ac:dyDescent="0.25">
      <c r="A184" s="16"/>
      <c r="B184" s="28"/>
      <c r="C184" s="28"/>
      <c r="D184" s="16"/>
      <c r="E184" s="16"/>
      <c r="F184" s="49"/>
      <c r="G184" s="129"/>
      <c r="H184" s="16"/>
      <c r="I184" s="16"/>
      <c r="J184" s="16"/>
      <c r="K184" s="19"/>
      <c r="L184" s="16"/>
    </row>
    <row r="185" spans="1:12" x14ac:dyDescent="0.25">
      <c r="A185" s="16"/>
      <c r="B185" s="28"/>
      <c r="C185" s="28"/>
      <c r="D185" s="16"/>
      <c r="E185" s="16"/>
      <c r="F185" s="49"/>
      <c r="G185" s="129"/>
      <c r="H185" s="16"/>
      <c r="I185" s="16"/>
      <c r="J185" s="16"/>
      <c r="K185" s="19"/>
      <c r="L185" s="16"/>
    </row>
    <row r="186" spans="1:12" x14ac:dyDescent="0.25">
      <c r="A186" s="16"/>
      <c r="B186" s="28"/>
      <c r="C186" s="28"/>
      <c r="D186" s="16"/>
      <c r="E186" s="16"/>
      <c r="F186" s="49"/>
      <c r="G186" s="129"/>
      <c r="H186" s="16"/>
      <c r="I186" s="16"/>
      <c r="J186" s="16"/>
      <c r="K186" s="19"/>
      <c r="L186" s="16"/>
    </row>
    <row r="187" spans="1:12" x14ac:dyDescent="0.25">
      <c r="A187" s="16"/>
      <c r="B187" s="28"/>
      <c r="C187" s="28"/>
      <c r="D187" s="16"/>
      <c r="E187" s="16"/>
      <c r="F187" s="49"/>
      <c r="G187" s="129"/>
      <c r="H187" s="16"/>
      <c r="I187" s="16"/>
      <c r="J187" s="16"/>
      <c r="K187" s="19"/>
      <c r="L187" s="16"/>
    </row>
    <row r="188" spans="1:12" x14ac:dyDescent="0.25">
      <c r="A188" s="16"/>
      <c r="B188" s="28"/>
      <c r="C188" s="28"/>
      <c r="D188" s="16"/>
      <c r="E188" s="16"/>
      <c r="F188" s="49"/>
      <c r="G188" s="129"/>
      <c r="H188" s="16"/>
      <c r="I188" s="16"/>
      <c r="J188" s="16"/>
      <c r="K188" s="19"/>
      <c r="L188" s="16"/>
    </row>
    <row r="189" spans="1:12" x14ac:dyDescent="0.25">
      <c r="A189" s="16"/>
      <c r="B189" s="28"/>
      <c r="C189" s="28"/>
      <c r="D189" s="16"/>
      <c r="E189" s="16"/>
      <c r="F189" s="49"/>
      <c r="G189" s="129"/>
      <c r="H189" s="16"/>
      <c r="I189" s="16"/>
      <c r="J189" s="16"/>
      <c r="K189" s="19"/>
      <c r="L189" s="16"/>
    </row>
    <row r="190" spans="1:12" x14ac:dyDescent="0.25">
      <c r="A190" s="16"/>
      <c r="B190" s="28"/>
      <c r="C190" s="28"/>
      <c r="D190" s="16"/>
      <c r="E190" s="16"/>
      <c r="F190" s="49"/>
      <c r="G190" s="129"/>
      <c r="H190" s="16"/>
      <c r="I190" s="16"/>
      <c r="J190" s="16"/>
      <c r="K190" s="19"/>
      <c r="L190" s="16"/>
    </row>
    <row r="191" spans="1:12" x14ac:dyDescent="0.25">
      <c r="A191" s="16"/>
      <c r="B191" s="28"/>
      <c r="C191" s="28"/>
      <c r="D191" s="16"/>
      <c r="E191" s="16"/>
      <c r="F191" s="49"/>
      <c r="G191" s="129"/>
      <c r="H191" s="16"/>
      <c r="I191" s="16"/>
      <c r="J191" s="16"/>
      <c r="K191" s="19"/>
      <c r="L191" s="16"/>
    </row>
    <row r="192" spans="1:12" x14ac:dyDescent="0.25">
      <c r="A192" s="16"/>
      <c r="B192" s="28"/>
      <c r="C192" s="28"/>
      <c r="D192" s="16"/>
      <c r="E192" s="16"/>
      <c r="F192" s="49"/>
      <c r="G192" s="129"/>
      <c r="H192" s="16"/>
      <c r="I192" s="16"/>
      <c r="J192" s="16"/>
      <c r="K192" s="19"/>
      <c r="L192" s="16"/>
    </row>
    <row r="193" spans="1:12" x14ac:dyDescent="0.25">
      <c r="A193" s="16"/>
      <c r="B193" s="28"/>
      <c r="C193" s="28"/>
      <c r="D193" s="16"/>
      <c r="E193" s="16"/>
      <c r="F193" s="49"/>
      <c r="G193" s="129"/>
      <c r="H193" s="16"/>
      <c r="I193" s="16"/>
      <c r="J193" s="16"/>
      <c r="K193" s="19"/>
      <c r="L193" s="16"/>
    </row>
    <row r="194" spans="1:12" x14ac:dyDescent="0.25">
      <c r="A194" s="16"/>
      <c r="B194" s="28"/>
      <c r="C194" s="28"/>
      <c r="D194" s="16"/>
      <c r="E194" s="16"/>
      <c r="F194" s="49"/>
      <c r="G194" s="129"/>
      <c r="H194" s="16"/>
      <c r="I194" s="16"/>
      <c r="J194" s="16"/>
      <c r="K194" s="19"/>
      <c r="L194" s="16"/>
    </row>
    <row r="195" spans="1:12" x14ac:dyDescent="0.25">
      <c r="A195" s="16"/>
      <c r="B195" s="28"/>
      <c r="C195" s="28"/>
      <c r="D195" s="16"/>
      <c r="E195" s="16"/>
      <c r="F195" s="49"/>
      <c r="G195" s="129"/>
      <c r="H195" s="16"/>
      <c r="I195" s="16"/>
      <c r="J195" s="16"/>
      <c r="K195" s="19"/>
      <c r="L195" s="16"/>
    </row>
    <row r="196" spans="1:12" x14ac:dyDescent="0.25">
      <c r="A196" s="16"/>
      <c r="B196" s="28"/>
      <c r="C196" s="28"/>
      <c r="D196" s="16"/>
      <c r="E196" s="16"/>
      <c r="F196" s="49"/>
      <c r="G196" s="129"/>
      <c r="H196" s="16"/>
      <c r="I196" s="16"/>
      <c r="J196" s="16"/>
      <c r="K196" s="19"/>
      <c r="L196" s="16"/>
    </row>
    <row r="197" spans="1:12" x14ac:dyDescent="0.25">
      <c r="A197" s="16"/>
      <c r="B197" s="28"/>
      <c r="C197" s="28"/>
      <c r="D197" s="16"/>
      <c r="E197" s="16"/>
      <c r="F197" s="49"/>
      <c r="G197" s="129"/>
      <c r="H197" s="16"/>
      <c r="I197" s="16"/>
      <c r="J197" s="16"/>
      <c r="K197" s="19"/>
      <c r="L197" s="16"/>
    </row>
    <row r="198" spans="1:12" x14ac:dyDescent="0.25">
      <c r="A198" s="16"/>
      <c r="B198" s="28"/>
      <c r="C198" s="28"/>
      <c r="D198" s="16"/>
      <c r="E198" s="16"/>
      <c r="F198" s="49"/>
      <c r="G198" s="129"/>
      <c r="H198" s="16"/>
      <c r="I198" s="16"/>
      <c r="J198" s="16"/>
      <c r="K198" s="19"/>
      <c r="L198" s="16"/>
    </row>
    <row r="199" spans="1:12" x14ac:dyDescent="0.25">
      <c r="A199" s="16"/>
      <c r="B199" s="28"/>
      <c r="C199" s="28"/>
      <c r="D199" s="16"/>
      <c r="E199" s="16"/>
      <c r="F199" s="49"/>
      <c r="G199" s="129"/>
      <c r="H199" s="16"/>
      <c r="I199" s="16"/>
      <c r="J199" s="16"/>
      <c r="K199" s="19"/>
      <c r="L199" s="16"/>
    </row>
    <row r="200" spans="1:12" x14ac:dyDescent="0.25">
      <c r="A200" s="16"/>
      <c r="B200" s="28"/>
      <c r="C200" s="28"/>
      <c r="D200" s="16"/>
      <c r="E200" s="16"/>
      <c r="F200" s="49"/>
      <c r="G200" s="129"/>
      <c r="H200" s="16"/>
      <c r="I200" s="16"/>
      <c r="J200" s="16"/>
      <c r="K200" s="19"/>
      <c r="L200" s="16"/>
    </row>
    <row r="201" spans="1:12" x14ac:dyDescent="0.25">
      <c r="A201" s="16"/>
      <c r="B201" s="28"/>
      <c r="C201" s="28"/>
      <c r="D201" s="16"/>
      <c r="E201" s="16"/>
      <c r="F201" s="49"/>
      <c r="G201" s="129"/>
      <c r="H201" s="16"/>
      <c r="I201" s="16"/>
      <c r="J201" s="16"/>
      <c r="K201" s="19"/>
      <c r="L201" s="16"/>
    </row>
    <row r="202" spans="1:12" x14ac:dyDescent="0.25">
      <c r="A202" s="16"/>
      <c r="B202" s="28"/>
      <c r="C202" s="28"/>
      <c r="D202" s="16"/>
      <c r="E202" s="16"/>
      <c r="F202" s="49"/>
      <c r="G202" s="129"/>
      <c r="H202" s="16"/>
      <c r="I202" s="16"/>
      <c r="J202" s="16"/>
      <c r="K202" s="19"/>
      <c r="L202" s="16"/>
    </row>
    <row r="203" spans="1:12" x14ac:dyDescent="0.25">
      <c r="A203" s="16"/>
      <c r="B203" s="28"/>
      <c r="C203" s="28"/>
      <c r="D203" s="16"/>
      <c r="E203" s="16"/>
      <c r="F203" s="49"/>
      <c r="G203" s="129"/>
      <c r="H203" s="16"/>
      <c r="I203" s="16"/>
      <c r="J203" s="16"/>
      <c r="K203" s="19"/>
      <c r="L203" s="16"/>
    </row>
    <row r="204" spans="1:12" x14ac:dyDescent="0.25">
      <c r="A204" s="16"/>
      <c r="B204" s="28"/>
      <c r="C204" s="28"/>
      <c r="D204" s="16"/>
      <c r="E204" s="16"/>
      <c r="F204" s="49"/>
      <c r="G204" s="129"/>
      <c r="H204" s="16"/>
      <c r="I204" s="16"/>
      <c r="J204" s="16"/>
      <c r="K204" s="19"/>
      <c r="L204" s="16"/>
    </row>
    <row r="205" spans="1:12" x14ac:dyDescent="0.25">
      <c r="A205" s="16"/>
      <c r="B205" s="28"/>
      <c r="C205" s="28"/>
      <c r="D205" s="16"/>
      <c r="E205" s="16"/>
      <c r="F205" s="49"/>
      <c r="G205" s="129"/>
      <c r="H205" s="16"/>
      <c r="I205" s="16"/>
      <c r="J205" s="16"/>
      <c r="K205" s="19"/>
      <c r="L205" s="16"/>
    </row>
    <row r="206" spans="1:12" x14ac:dyDescent="0.25">
      <c r="A206" s="16"/>
      <c r="B206" s="28"/>
      <c r="C206" s="28"/>
      <c r="D206" s="16"/>
      <c r="E206" s="16"/>
      <c r="F206" s="49"/>
      <c r="G206" s="129"/>
      <c r="H206" s="16"/>
      <c r="I206" s="16"/>
      <c r="J206" s="16"/>
      <c r="K206" s="19"/>
      <c r="L206" s="16"/>
    </row>
    <row r="207" spans="1:12" x14ac:dyDescent="0.25">
      <c r="A207" s="16"/>
      <c r="B207" s="28"/>
      <c r="C207" s="28"/>
      <c r="D207" s="16"/>
      <c r="E207" s="16"/>
      <c r="F207" s="49"/>
      <c r="G207" s="129"/>
      <c r="H207" s="16"/>
      <c r="I207" s="16"/>
      <c r="J207" s="16"/>
      <c r="K207" s="19"/>
      <c r="L207" s="16"/>
    </row>
    <row r="208" spans="1:12" x14ac:dyDescent="0.25">
      <c r="A208" s="16"/>
      <c r="B208" s="28"/>
      <c r="C208" s="28"/>
      <c r="D208" s="16"/>
      <c r="E208" s="16"/>
      <c r="F208" s="49"/>
      <c r="G208" s="129"/>
      <c r="H208" s="16"/>
      <c r="I208" s="16"/>
      <c r="J208" s="16"/>
      <c r="K208" s="19"/>
      <c r="L208" s="16"/>
    </row>
    <row r="209" spans="1:12" x14ac:dyDescent="0.25">
      <c r="A209" s="16"/>
      <c r="B209" s="28"/>
      <c r="C209" s="28"/>
      <c r="D209" s="16"/>
      <c r="E209" s="16"/>
      <c r="F209" s="49"/>
      <c r="G209" s="129"/>
      <c r="H209" s="16"/>
      <c r="I209" s="16"/>
      <c r="J209" s="16"/>
      <c r="K209" s="19"/>
      <c r="L209" s="16"/>
    </row>
    <row r="210" spans="1:12" x14ac:dyDescent="0.25">
      <c r="A210" s="16"/>
      <c r="B210" s="28"/>
      <c r="C210" s="28"/>
      <c r="D210" s="16"/>
      <c r="E210" s="16"/>
      <c r="F210" s="49"/>
      <c r="G210" s="129"/>
      <c r="H210" s="16"/>
      <c r="I210" s="16"/>
      <c r="J210" s="16"/>
      <c r="K210" s="19"/>
      <c r="L210" s="16"/>
    </row>
    <row r="211" spans="1:12" x14ac:dyDescent="0.25">
      <c r="A211" s="16"/>
      <c r="B211" s="28"/>
      <c r="C211" s="28"/>
      <c r="D211" s="16"/>
      <c r="E211" s="16"/>
      <c r="F211" s="49"/>
      <c r="G211" s="129"/>
      <c r="H211" s="16"/>
      <c r="I211" s="16"/>
      <c r="J211" s="16"/>
      <c r="K211" s="19"/>
      <c r="L211" s="16"/>
    </row>
    <row r="212" spans="1:12" x14ac:dyDescent="0.25">
      <c r="A212" s="16"/>
      <c r="B212" s="28"/>
      <c r="C212" s="28"/>
      <c r="D212" s="16"/>
      <c r="E212" s="16"/>
      <c r="F212" s="49"/>
      <c r="G212" s="129"/>
      <c r="H212" s="16"/>
      <c r="I212" s="16"/>
      <c r="J212" s="16"/>
      <c r="K212" s="19"/>
      <c r="L212" s="16"/>
    </row>
    <row r="213" spans="1:12" x14ac:dyDescent="0.25">
      <c r="A213" s="16"/>
      <c r="B213" s="28"/>
      <c r="C213" s="28"/>
      <c r="D213" s="16"/>
      <c r="E213" s="16"/>
      <c r="F213" s="49"/>
      <c r="G213" s="129"/>
      <c r="H213" s="16"/>
      <c r="I213" s="16"/>
      <c r="J213" s="16"/>
      <c r="K213" s="19"/>
      <c r="L213" s="16"/>
    </row>
    <row r="214" spans="1:12" x14ac:dyDescent="0.25">
      <c r="A214" s="16"/>
      <c r="B214" s="28"/>
      <c r="C214" s="28"/>
      <c r="D214" s="16"/>
      <c r="E214" s="16"/>
      <c r="F214" s="49"/>
      <c r="G214" s="129"/>
      <c r="H214" s="16"/>
      <c r="I214" s="16"/>
      <c r="J214" s="16"/>
      <c r="K214" s="19"/>
      <c r="L214" s="16"/>
    </row>
    <row r="215" spans="1:12" x14ac:dyDescent="0.25">
      <c r="A215" s="16"/>
      <c r="B215" s="28"/>
      <c r="C215" s="28"/>
      <c r="D215" s="16"/>
      <c r="E215" s="16"/>
      <c r="F215" s="49"/>
      <c r="G215" s="129"/>
      <c r="H215" s="16"/>
      <c r="I215" s="16"/>
      <c r="J215" s="16"/>
      <c r="K215" s="19"/>
      <c r="L215" s="16"/>
    </row>
    <row r="216" spans="1:12" x14ac:dyDescent="0.25">
      <c r="A216" s="16"/>
      <c r="B216" s="28"/>
      <c r="C216" s="28"/>
      <c r="D216" s="16"/>
      <c r="E216" s="16"/>
      <c r="F216" s="49"/>
      <c r="G216" s="129"/>
      <c r="H216" s="16"/>
      <c r="I216" s="16"/>
      <c r="J216" s="16"/>
      <c r="K216" s="19"/>
      <c r="L216" s="16"/>
    </row>
    <row r="217" spans="1:12" x14ac:dyDescent="0.25">
      <c r="A217" s="16"/>
      <c r="B217" s="28"/>
      <c r="C217" s="28"/>
      <c r="D217" s="16"/>
      <c r="E217" s="16"/>
      <c r="F217" s="49"/>
      <c r="G217" s="129"/>
      <c r="H217" s="16"/>
      <c r="I217" s="16"/>
      <c r="J217" s="16"/>
      <c r="K217" s="19"/>
      <c r="L217" s="16"/>
    </row>
    <row r="218" spans="1:12" x14ac:dyDescent="0.25">
      <c r="A218" s="36"/>
      <c r="B218" s="44"/>
      <c r="C218" s="44"/>
      <c r="D218" s="36"/>
      <c r="E218" s="36"/>
      <c r="F218" s="50"/>
      <c r="G218" s="132"/>
      <c r="H218" s="36"/>
      <c r="I218" s="36"/>
      <c r="J218" s="36"/>
      <c r="K218" s="37"/>
      <c r="L218" s="36"/>
    </row>
    <row r="219" spans="1:12" x14ac:dyDescent="0.25">
      <c r="A219" s="36"/>
      <c r="B219" s="44"/>
      <c r="C219" s="44"/>
      <c r="D219" s="36"/>
      <c r="E219" s="36"/>
      <c r="F219" s="50"/>
      <c r="G219" s="132"/>
      <c r="H219" s="36"/>
      <c r="I219" s="36"/>
      <c r="J219" s="36"/>
      <c r="K219" s="37"/>
      <c r="L219" s="36"/>
    </row>
    <row r="220" spans="1:12" x14ac:dyDescent="0.25">
      <c r="A220" s="36"/>
      <c r="B220" s="44"/>
      <c r="C220" s="44"/>
      <c r="D220" s="36"/>
      <c r="E220" s="36"/>
      <c r="F220" s="50"/>
      <c r="G220" s="132"/>
      <c r="H220" s="36"/>
      <c r="I220" s="36"/>
      <c r="J220" s="36"/>
      <c r="K220" s="37"/>
      <c r="L220" s="36"/>
    </row>
    <row r="221" spans="1:12" x14ac:dyDescent="0.25">
      <c r="A221" s="36"/>
      <c r="B221" s="44"/>
      <c r="C221" s="44"/>
      <c r="D221" s="36"/>
      <c r="E221" s="36"/>
      <c r="F221" s="50"/>
      <c r="G221" s="132"/>
      <c r="H221" s="36"/>
      <c r="I221" s="36"/>
      <c r="J221" s="36"/>
      <c r="K221" s="37"/>
      <c r="L221" s="36"/>
    </row>
    <row r="222" spans="1:12" x14ac:dyDescent="0.25">
      <c r="A222" s="36"/>
      <c r="B222" s="44"/>
      <c r="C222" s="44"/>
      <c r="D222" s="36"/>
      <c r="E222" s="36"/>
      <c r="F222" s="50"/>
      <c r="G222" s="132"/>
      <c r="H222" s="36"/>
      <c r="I222" s="36"/>
      <c r="J222" s="36"/>
      <c r="K222" s="37"/>
      <c r="L222" s="36"/>
    </row>
    <row r="223" spans="1:12" x14ac:dyDescent="0.25">
      <c r="A223" s="36"/>
      <c r="B223" s="44"/>
      <c r="C223" s="44"/>
      <c r="D223" s="36"/>
      <c r="E223" s="36"/>
      <c r="F223" s="50"/>
      <c r="G223" s="132"/>
      <c r="H223" s="36"/>
      <c r="I223" s="36"/>
      <c r="J223" s="36"/>
      <c r="K223" s="37"/>
      <c r="L223" s="36"/>
    </row>
    <row r="224" spans="1:12" x14ac:dyDescent="0.25">
      <c r="A224" s="36"/>
      <c r="B224" s="44"/>
      <c r="C224" s="44"/>
      <c r="D224" s="36"/>
      <c r="E224" s="36"/>
      <c r="F224" s="50"/>
      <c r="G224" s="132"/>
      <c r="H224" s="36"/>
      <c r="I224" s="36"/>
      <c r="J224" s="36"/>
      <c r="K224" s="37"/>
      <c r="L224" s="36"/>
    </row>
    <row r="225" spans="1:12" x14ac:dyDescent="0.25">
      <c r="A225" s="36"/>
      <c r="B225" s="44"/>
      <c r="C225" s="44"/>
      <c r="D225" s="36"/>
      <c r="E225" s="36"/>
      <c r="F225" s="50"/>
      <c r="G225" s="132"/>
      <c r="H225" s="36"/>
      <c r="I225" s="36"/>
      <c r="J225" s="36"/>
      <c r="K225" s="37"/>
      <c r="L225" s="36"/>
    </row>
    <row r="226" spans="1:12" x14ac:dyDescent="0.25">
      <c r="A226" s="36"/>
      <c r="B226" s="44"/>
      <c r="C226" s="44"/>
      <c r="D226" s="36"/>
      <c r="E226" s="36"/>
      <c r="F226" s="50"/>
      <c r="G226" s="132"/>
      <c r="H226" s="36"/>
      <c r="I226" s="36"/>
      <c r="J226" s="36"/>
      <c r="K226" s="37"/>
      <c r="L226" s="36"/>
    </row>
    <row r="227" spans="1:12" x14ac:dyDescent="0.25">
      <c r="A227" s="36"/>
      <c r="B227" s="44"/>
      <c r="C227" s="44"/>
      <c r="D227" s="36"/>
      <c r="E227" s="36"/>
      <c r="F227" s="50"/>
      <c r="G227" s="132"/>
      <c r="H227" s="36"/>
      <c r="I227" s="36"/>
      <c r="J227" s="36"/>
      <c r="K227" s="37"/>
      <c r="L227" s="36"/>
    </row>
    <row r="228" spans="1:12" x14ac:dyDescent="0.25">
      <c r="A228" s="36"/>
      <c r="B228" s="44"/>
      <c r="C228" s="44"/>
      <c r="D228" s="36"/>
      <c r="E228" s="36"/>
      <c r="F228" s="50"/>
      <c r="G228" s="132"/>
      <c r="H228" s="36"/>
      <c r="I228" s="36"/>
      <c r="J228" s="36"/>
      <c r="K228" s="37"/>
      <c r="L228" s="36"/>
    </row>
    <row r="229" spans="1:12" x14ac:dyDescent="0.25">
      <c r="A229" s="36"/>
      <c r="B229" s="44"/>
      <c r="C229" s="44"/>
      <c r="D229" s="36"/>
      <c r="E229" s="36"/>
      <c r="F229" s="50"/>
      <c r="G229" s="132"/>
      <c r="H229" s="36"/>
      <c r="I229" s="36"/>
      <c r="J229" s="36"/>
      <c r="K229" s="37"/>
      <c r="L229" s="36"/>
    </row>
    <row r="230" spans="1:12" x14ac:dyDescent="0.25">
      <c r="A230" s="36"/>
      <c r="B230" s="44"/>
      <c r="C230" s="44"/>
      <c r="D230" s="36"/>
      <c r="E230" s="36"/>
      <c r="F230" s="50"/>
      <c r="G230" s="132"/>
      <c r="H230" s="36"/>
      <c r="I230" s="36"/>
      <c r="J230" s="36"/>
      <c r="K230" s="37"/>
      <c r="L230" s="36"/>
    </row>
    <row r="231" spans="1:12" x14ac:dyDescent="0.25">
      <c r="A231" s="36"/>
      <c r="B231" s="44"/>
      <c r="C231" s="44"/>
      <c r="D231" s="36"/>
      <c r="E231" s="36"/>
      <c r="F231" s="50"/>
      <c r="G231" s="132"/>
      <c r="H231" s="36"/>
      <c r="I231" s="36"/>
      <c r="J231" s="36"/>
      <c r="K231" s="37"/>
      <c r="L231" s="36"/>
    </row>
    <row r="232" spans="1:12" x14ac:dyDescent="0.25">
      <c r="A232" s="36"/>
      <c r="B232" s="44"/>
      <c r="C232" s="44"/>
      <c r="D232" s="36"/>
      <c r="E232" s="36"/>
      <c r="F232" s="50"/>
      <c r="G232" s="132"/>
      <c r="H232" s="36"/>
      <c r="I232" s="36"/>
      <c r="J232" s="36"/>
      <c r="K232" s="37"/>
      <c r="L232" s="36"/>
    </row>
    <row r="233" spans="1:12" x14ac:dyDescent="0.25">
      <c r="A233" s="36"/>
      <c r="B233" s="44"/>
      <c r="C233" s="44"/>
      <c r="D233" s="36"/>
      <c r="E233" s="36"/>
      <c r="F233" s="50"/>
      <c r="G233" s="132"/>
      <c r="H233" s="36"/>
      <c r="I233" s="36"/>
      <c r="J233" s="36"/>
      <c r="K233" s="37"/>
      <c r="L233" s="36"/>
    </row>
    <row r="234" spans="1:12" x14ac:dyDescent="0.25">
      <c r="A234" s="36"/>
      <c r="B234" s="44"/>
      <c r="C234" s="44"/>
      <c r="D234" s="36"/>
      <c r="E234" s="36"/>
      <c r="F234" s="50"/>
      <c r="G234" s="132"/>
      <c r="H234" s="36"/>
      <c r="I234" s="36"/>
      <c r="J234" s="36"/>
      <c r="K234" s="37"/>
      <c r="L234" s="36"/>
    </row>
    <row r="235" spans="1:12" x14ac:dyDescent="0.25">
      <c r="A235" s="36"/>
      <c r="B235" s="44"/>
      <c r="C235" s="44"/>
      <c r="D235" s="36"/>
      <c r="E235" s="36"/>
      <c r="F235" s="50"/>
      <c r="G235" s="132"/>
      <c r="H235" s="36"/>
      <c r="I235" s="36"/>
      <c r="J235" s="36"/>
      <c r="K235" s="37"/>
      <c r="L235" s="36"/>
    </row>
    <row r="236" spans="1:12" x14ac:dyDescent="0.25">
      <c r="A236" s="36"/>
      <c r="B236" s="44"/>
      <c r="C236" s="44"/>
      <c r="D236" s="36"/>
      <c r="E236" s="36"/>
      <c r="F236" s="50"/>
      <c r="G236" s="132"/>
      <c r="H236" s="36"/>
      <c r="I236" s="36"/>
      <c r="J236" s="36"/>
      <c r="K236" s="37"/>
      <c r="L236" s="36"/>
    </row>
    <row r="237" spans="1:12" x14ac:dyDescent="0.25">
      <c r="A237" s="36"/>
      <c r="B237" s="44"/>
      <c r="C237" s="44"/>
      <c r="D237" s="36"/>
      <c r="E237" s="36"/>
      <c r="F237" s="50"/>
      <c r="G237" s="132"/>
      <c r="H237" s="36"/>
      <c r="I237" s="36"/>
      <c r="J237" s="36"/>
      <c r="K237" s="37"/>
      <c r="L237" s="36"/>
    </row>
    <row r="238" spans="1:12" x14ac:dyDescent="0.25">
      <c r="A238" s="36"/>
      <c r="B238" s="44"/>
      <c r="C238" s="44"/>
      <c r="D238" s="36"/>
      <c r="E238" s="36"/>
      <c r="F238" s="50"/>
      <c r="G238" s="132"/>
      <c r="H238" s="36"/>
      <c r="I238" s="36"/>
      <c r="J238" s="36"/>
      <c r="K238" s="37"/>
      <c r="L238" s="36"/>
    </row>
    <row r="239" spans="1:12" x14ac:dyDescent="0.25">
      <c r="A239" s="36"/>
      <c r="B239" s="44"/>
      <c r="C239" s="44"/>
      <c r="D239" s="36"/>
      <c r="E239" s="36"/>
      <c r="F239" s="50"/>
      <c r="G239" s="132"/>
      <c r="H239" s="36"/>
      <c r="I239" s="36"/>
      <c r="J239" s="36"/>
      <c r="K239" s="37"/>
      <c r="L239" s="36"/>
    </row>
    <row r="240" spans="1:12" x14ac:dyDescent="0.25">
      <c r="A240" s="36"/>
      <c r="B240" s="44"/>
      <c r="C240" s="44"/>
      <c r="D240" s="36"/>
      <c r="E240" s="36"/>
      <c r="F240" s="50"/>
      <c r="G240" s="132"/>
      <c r="H240" s="36"/>
      <c r="I240" s="36"/>
      <c r="J240" s="36"/>
      <c r="K240" s="37"/>
      <c r="L240" s="36"/>
    </row>
    <row r="241" spans="1:12" x14ac:dyDescent="0.25">
      <c r="A241" s="36"/>
      <c r="B241" s="44"/>
      <c r="C241" s="44"/>
      <c r="D241" s="36"/>
      <c r="E241" s="36"/>
      <c r="F241" s="50"/>
      <c r="G241" s="132"/>
      <c r="H241" s="36"/>
      <c r="I241" s="36"/>
      <c r="J241" s="36"/>
      <c r="K241" s="37"/>
      <c r="L241" s="36"/>
    </row>
    <row r="242" spans="1:12" x14ac:dyDescent="0.25">
      <c r="A242" s="36"/>
      <c r="B242" s="44"/>
      <c r="C242" s="44"/>
      <c r="D242" s="36"/>
      <c r="E242" s="36"/>
      <c r="F242" s="50"/>
      <c r="G242" s="132"/>
      <c r="H242" s="36"/>
      <c r="I242" s="36"/>
      <c r="J242" s="36"/>
      <c r="K242" s="37"/>
      <c r="L242" s="36"/>
    </row>
    <row r="243" spans="1:12" x14ac:dyDescent="0.25">
      <c r="A243" s="36"/>
      <c r="B243" s="44"/>
      <c r="C243" s="44"/>
      <c r="D243" s="36"/>
      <c r="E243" s="36"/>
      <c r="F243" s="50"/>
      <c r="G243" s="132"/>
      <c r="H243" s="36"/>
      <c r="I243" s="36"/>
      <c r="J243" s="36"/>
      <c r="K243" s="37"/>
      <c r="L243" s="36"/>
    </row>
    <row r="244" spans="1:12" x14ac:dyDescent="0.25">
      <c r="A244" s="36"/>
      <c r="B244" s="44"/>
      <c r="C244" s="44"/>
      <c r="D244" s="36"/>
      <c r="E244" s="36"/>
      <c r="F244" s="50"/>
      <c r="G244" s="132"/>
      <c r="H244" s="36"/>
      <c r="I244" s="36"/>
      <c r="J244" s="36"/>
      <c r="K244" s="37"/>
      <c r="L244" s="36"/>
    </row>
    <row r="245" spans="1:12" x14ac:dyDescent="0.25">
      <c r="A245" s="36"/>
      <c r="B245" s="44"/>
      <c r="C245" s="44"/>
      <c r="D245" s="36"/>
      <c r="E245" s="36"/>
      <c r="F245" s="50"/>
      <c r="G245" s="132"/>
      <c r="H245" s="36"/>
      <c r="I245" s="36"/>
      <c r="J245" s="36"/>
      <c r="K245" s="37"/>
      <c r="L245" s="36"/>
    </row>
    <row r="246" spans="1:12" x14ac:dyDescent="0.25">
      <c r="A246" s="36"/>
      <c r="B246" s="44"/>
      <c r="C246" s="44"/>
      <c r="D246" s="36"/>
      <c r="E246" s="36"/>
      <c r="F246" s="50"/>
      <c r="G246" s="132"/>
      <c r="H246" s="36"/>
      <c r="I246" s="36"/>
      <c r="J246" s="36"/>
      <c r="K246" s="37"/>
      <c r="L246" s="36"/>
    </row>
    <row r="247" spans="1:12" x14ac:dyDescent="0.25">
      <c r="A247" s="36"/>
      <c r="B247" s="44"/>
      <c r="C247" s="44"/>
      <c r="D247" s="36"/>
      <c r="E247" s="36"/>
      <c r="F247" s="50"/>
      <c r="G247" s="132"/>
      <c r="H247" s="36"/>
      <c r="I247" s="36"/>
      <c r="J247" s="36"/>
      <c r="K247" s="37"/>
      <c r="L247" s="36"/>
    </row>
    <row r="248" spans="1:12" x14ac:dyDescent="0.25">
      <c r="A248" s="36"/>
      <c r="B248" s="44"/>
      <c r="C248" s="44"/>
      <c r="D248" s="36"/>
      <c r="E248" s="36"/>
      <c r="F248" s="50"/>
      <c r="G248" s="132"/>
      <c r="H248" s="36"/>
      <c r="I248" s="36"/>
      <c r="J248" s="36"/>
      <c r="K248" s="37"/>
      <c r="L248" s="36"/>
    </row>
    <row r="249" spans="1:12" x14ac:dyDescent="0.25">
      <c r="A249" s="36"/>
      <c r="B249" s="44"/>
      <c r="C249" s="44"/>
      <c r="D249" s="36"/>
      <c r="E249" s="36"/>
      <c r="F249" s="50"/>
      <c r="G249" s="132"/>
      <c r="H249" s="36"/>
      <c r="I249" s="36"/>
      <c r="J249" s="36"/>
      <c r="K249" s="37"/>
      <c r="L249" s="36"/>
    </row>
    <row r="250" spans="1:12" x14ac:dyDescent="0.25">
      <c r="A250" s="36"/>
      <c r="B250" s="44"/>
      <c r="C250" s="44"/>
      <c r="D250" s="36"/>
      <c r="E250" s="36"/>
      <c r="F250" s="50"/>
      <c r="G250" s="132"/>
      <c r="H250" s="36"/>
      <c r="I250" s="36"/>
      <c r="J250" s="36"/>
      <c r="K250" s="37"/>
      <c r="L250" s="36"/>
    </row>
    <row r="251" spans="1:12" x14ac:dyDescent="0.25">
      <c r="A251" s="36"/>
      <c r="B251" s="44"/>
      <c r="C251" s="44"/>
      <c r="D251" s="36"/>
      <c r="E251" s="36"/>
      <c r="F251" s="50"/>
      <c r="G251" s="132"/>
      <c r="H251" s="36"/>
      <c r="I251" s="36"/>
      <c r="J251" s="36"/>
      <c r="K251" s="37"/>
      <c r="L251" s="36"/>
    </row>
    <row r="252" spans="1:12" x14ac:dyDescent="0.25">
      <c r="A252" s="36"/>
      <c r="B252" s="44"/>
      <c r="C252" s="44"/>
      <c r="D252" s="36"/>
      <c r="E252" s="36"/>
      <c r="F252" s="50"/>
      <c r="G252" s="132"/>
      <c r="H252" s="36"/>
      <c r="I252" s="36"/>
      <c r="J252" s="36"/>
      <c r="K252" s="37"/>
      <c r="L252" s="36"/>
    </row>
    <row r="253" spans="1:12" x14ac:dyDescent="0.25">
      <c r="A253" s="36"/>
      <c r="B253" s="44"/>
      <c r="C253" s="44"/>
      <c r="D253" s="36"/>
      <c r="E253" s="36"/>
      <c r="F253" s="50"/>
      <c r="G253" s="132"/>
      <c r="H253" s="36"/>
      <c r="I253" s="36"/>
      <c r="J253" s="36"/>
      <c r="K253" s="37"/>
      <c r="L253" s="36"/>
    </row>
    <row r="254" spans="1:12" x14ac:dyDescent="0.25">
      <c r="A254" s="36"/>
      <c r="B254" s="44"/>
      <c r="C254" s="44"/>
      <c r="D254" s="36"/>
      <c r="E254" s="36"/>
      <c r="F254" s="50"/>
      <c r="G254" s="132"/>
      <c r="H254" s="36"/>
      <c r="I254" s="36"/>
      <c r="J254" s="36"/>
      <c r="K254" s="37"/>
      <c r="L254" s="36"/>
    </row>
    <row r="255" spans="1:12" x14ac:dyDescent="0.25">
      <c r="A255" s="36"/>
      <c r="B255" s="44"/>
      <c r="C255" s="44"/>
      <c r="D255" s="36"/>
      <c r="E255" s="36"/>
      <c r="F255" s="50"/>
      <c r="G255" s="132"/>
      <c r="H255" s="36"/>
      <c r="I255" s="36"/>
      <c r="J255" s="36"/>
      <c r="K255" s="37"/>
      <c r="L255" s="36"/>
    </row>
    <row r="256" spans="1:12" x14ac:dyDescent="0.25">
      <c r="A256" s="36"/>
      <c r="B256" s="44"/>
      <c r="C256" s="44"/>
      <c r="D256" s="36"/>
      <c r="E256" s="36"/>
      <c r="F256" s="50"/>
      <c r="G256" s="132"/>
      <c r="H256" s="36"/>
      <c r="I256" s="36"/>
      <c r="J256" s="36"/>
      <c r="K256" s="37"/>
      <c r="L256" s="36"/>
    </row>
    <row r="257" spans="1:12" x14ac:dyDescent="0.25">
      <c r="A257" s="36"/>
      <c r="B257" s="44"/>
      <c r="C257" s="44"/>
      <c r="D257" s="36"/>
      <c r="E257" s="36"/>
      <c r="F257" s="50"/>
      <c r="G257" s="132"/>
      <c r="H257" s="36"/>
      <c r="I257" s="36"/>
      <c r="J257" s="36"/>
      <c r="K257" s="37"/>
      <c r="L257" s="36"/>
    </row>
    <row r="258" spans="1:12" x14ac:dyDescent="0.25">
      <c r="A258" s="36"/>
      <c r="B258" s="44"/>
      <c r="C258" s="44"/>
      <c r="D258" s="36"/>
      <c r="E258" s="36"/>
      <c r="F258" s="50"/>
      <c r="G258" s="132"/>
      <c r="H258" s="36"/>
      <c r="I258" s="36"/>
      <c r="J258" s="36"/>
      <c r="K258" s="37"/>
      <c r="L258" s="36"/>
    </row>
    <row r="259" spans="1:12" x14ac:dyDescent="0.25">
      <c r="A259" s="36"/>
      <c r="B259" s="44"/>
      <c r="C259" s="44"/>
      <c r="D259" s="36"/>
      <c r="E259" s="36"/>
      <c r="F259" s="50"/>
      <c r="G259" s="132"/>
      <c r="H259" s="36"/>
      <c r="I259" s="36"/>
      <c r="J259" s="36"/>
      <c r="K259" s="37"/>
      <c r="L259" s="36"/>
    </row>
    <row r="260" spans="1:12" x14ac:dyDescent="0.25">
      <c r="A260" s="36"/>
      <c r="B260" s="44"/>
      <c r="C260" s="44"/>
      <c r="D260" s="36"/>
      <c r="E260" s="36"/>
      <c r="F260" s="50"/>
      <c r="G260" s="132"/>
      <c r="H260" s="36"/>
      <c r="I260" s="36"/>
      <c r="J260" s="36"/>
      <c r="K260" s="37"/>
      <c r="L260" s="36"/>
    </row>
    <row r="261" spans="1:12" x14ac:dyDescent="0.25">
      <c r="A261" s="36"/>
      <c r="B261" s="44"/>
      <c r="C261" s="44"/>
      <c r="D261" s="36"/>
      <c r="E261" s="36"/>
      <c r="F261" s="50"/>
      <c r="G261" s="132"/>
      <c r="H261" s="36"/>
      <c r="I261" s="36"/>
      <c r="J261" s="36"/>
      <c r="K261" s="37"/>
      <c r="L261" s="36"/>
    </row>
    <row r="262" spans="1:12" x14ac:dyDescent="0.25">
      <c r="A262" s="36"/>
      <c r="B262" s="44"/>
      <c r="C262" s="44"/>
      <c r="D262" s="36"/>
      <c r="E262" s="36"/>
      <c r="F262" s="50"/>
      <c r="G262" s="132"/>
      <c r="H262" s="36"/>
      <c r="I262" s="36"/>
      <c r="J262" s="36"/>
      <c r="K262" s="37"/>
      <c r="L262" s="36"/>
    </row>
    <row r="263" spans="1:12" x14ac:dyDescent="0.25">
      <c r="A263" s="36"/>
      <c r="B263" s="44"/>
      <c r="C263" s="44"/>
      <c r="D263" s="36"/>
      <c r="E263" s="36"/>
      <c r="F263" s="50"/>
      <c r="G263" s="132"/>
      <c r="H263" s="36"/>
      <c r="I263" s="36"/>
      <c r="J263" s="36"/>
      <c r="K263" s="37"/>
      <c r="L263" s="36"/>
    </row>
    <row r="264" spans="1:12" x14ac:dyDescent="0.25">
      <c r="A264" s="36"/>
      <c r="B264" s="44"/>
      <c r="C264" s="44"/>
      <c r="D264" s="36"/>
      <c r="E264" s="36"/>
      <c r="F264" s="50"/>
      <c r="G264" s="132"/>
      <c r="H264" s="36"/>
      <c r="I264" s="36"/>
      <c r="J264" s="36"/>
      <c r="K264" s="37"/>
      <c r="L264" s="36"/>
    </row>
    <row r="265" spans="1:12" x14ac:dyDescent="0.25">
      <c r="A265" s="36"/>
      <c r="B265" s="44"/>
      <c r="C265" s="44"/>
      <c r="D265" s="36"/>
      <c r="E265" s="36"/>
      <c r="F265" s="50"/>
      <c r="G265" s="132"/>
      <c r="H265" s="36"/>
      <c r="I265" s="36"/>
      <c r="J265" s="36"/>
      <c r="K265" s="37"/>
      <c r="L265" s="36"/>
    </row>
    <row r="266" spans="1:12" x14ac:dyDescent="0.25">
      <c r="A266" s="36"/>
      <c r="B266" s="44"/>
      <c r="C266" s="44"/>
      <c r="D266" s="36"/>
      <c r="E266" s="36"/>
      <c r="F266" s="50"/>
      <c r="G266" s="132"/>
      <c r="H266" s="36"/>
      <c r="I266" s="36"/>
      <c r="J266" s="36"/>
      <c r="K266" s="37"/>
      <c r="L266" s="36"/>
    </row>
    <row r="267" spans="1:12" x14ac:dyDescent="0.25">
      <c r="A267" s="36"/>
      <c r="B267" s="44"/>
      <c r="C267" s="44"/>
      <c r="D267" s="36"/>
      <c r="E267" s="36"/>
      <c r="F267" s="50"/>
      <c r="G267" s="132"/>
      <c r="H267" s="36"/>
      <c r="I267" s="36"/>
      <c r="J267" s="36"/>
      <c r="K267" s="37"/>
      <c r="L267" s="36"/>
    </row>
    <row r="268" spans="1:12" x14ac:dyDescent="0.25">
      <c r="A268" s="36"/>
      <c r="B268" s="44"/>
      <c r="C268" s="44"/>
      <c r="D268" s="36"/>
      <c r="E268" s="36"/>
      <c r="F268" s="50"/>
      <c r="G268" s="132"/>
      <c r="H268" s="36"/>
      <c r="I268" s="36"/>
      <c r="J268" s="36"/>
      <c r="K268" s="37"/>
      <c r="L268" s="36"/>
    </row>
    <row r="269" spans="1:12" x14ac:dyDescent="0.25">
      <c r="A269" s="36"/>
      <c r="B269" s="44"/>
      <c r="C269" s="44"/>
      <c r="D269" s="36"/>
      <c r="E269" s="36"/>
      <c r="F269" s="50"/>
      <c r="G269" s="132"/>
      <c r="H269" s="36"/>
      <c r="I269" s="36"/>
      <c r="J269" s="36"/>
      <c r="K269" s="37"/>
      <c r="L269" s="36"/>
    </row>
    <row r="270" spans="1:12" x14ac:dyDescent="0.25">
      <c r="A270" s="36"/>
      <c r="B270" s="44"/>
      <c r="C270" s="44"/>
      <c r="D270" s="36"/>
      <c r="E270" s="36"/>
      <c r="F270" s="50"/>
      <c r="G270" s="132"/>
      <c r="H270" s="36"/>
      <c r="I270" s="36"/>
      <c r="J270" s="36"/>
      <c r="K270" s="37"/>
      <c r="L270" s="36"/>
    </row>
    <row r="271" spans="1:12" x14ac:dyDescent="0.25">
      <c r="A271" s="36"/>
      <c r="B271" s="44"/>
      <c r="C271" s="44"/>
      <c r="D271" s="36"/>
      <c r="E271" s="36"/>
      <c r="F271" s="50"/>
      <c r="G271" s="132"/>
      <c r="H271" s="36"/>
      <c r="I271" s="36"/>
      <c r="J271" s="36"/>
      <c r="K271" s="37"/>
      <c r="L271" s="36"/>
    </row>
    <row r="272" spans="1:12" x14ac:dyDescent="0.25">
      <c r="A272" s="36"/>
      <c r="B272" s="44"/>
      <c r="C272" s="44"/>
      <c r="D272" s="36"/>
      <c r="E272" s="36"/>
      <c r="F272" s="50"/>
      <c r="G272" s="132"/>
      <c r="H272" s="36"/>
      <c r="I272" s="36"/>
      <c r="J272" s="36"/>
      <c r="K272" s="37"/>
      <c r="L272" s="36"/>
    </row>
    <row r="273" spans="1:12" x14ac:dyDescent="0.25">
      <c r="A273" s="36"/>
      <c r="B273" s="44"/>
      <c r="C273" s="44"/>
      <c r="D273" s="36"/>
      <c r="E273" s="36"/>
      <c r="F273" s="50"/>
      <c r="G273" s="132"/>
      <c r="H273" s="36"/>
      <c r="I273" s="36"/>
      <c r="J273" s="36"/>
      <c r="K273" s="37"/>
      <c r="L273" s="36"/>
    </row>
    <row r="274" spans="1:12" x14ac:dyDescent="0.25">
      <c r="A274" s="36"/>
      <c r="B274" s="44"/>
      <c r="C274" s="44"/>
      <c r="D274" s="36"/>
      <c r="E274" s="36"/>
      <c r="F274" s="50"/>
      <c r="G274" s="132"/>
      <c r="H274" s="36"/>
      <c r="I274" s="36"/>
      <c r="J274" s="36"/>
      <c r="K274" s="37"/>
      <c r="L274" s="36"/>
    </row>
    <row r="275" spans="1:12" x14ac:dyDescent="0.25">
      <c r="A275" s="36"/>
      <c r="B275" s="44"/>
      <c r="C275" s="44"/>
      <c r="D275" s="36"/>
      <c r="E275" s="36"/>
      <c r="F275" s="50"/>
      <c r="G275" s="132"/>
      <c r="H275" s="36"/>
      <c r="I275" s="36"/>
      <c r="J275" s="36"/>
      <c r="K275" s="37"/>
      <c r="L275" s="36"/>
    </row>
    <row r="276" spans="1:12" x14ac:dyDescent="0.25">
      <c r="A276" s="36"/>
      <c r="B276" s="44"/>
      <c r="C276" s="44"/>
      <c r="D276" s="36"/>
      <c r="E276" s="36"/>
      <c r="F276" s="50"/>
      <c r="G276" s="132"/>
      <c r="H276" s="36"/>
      <c r="I276" s="36"/>
      <c r="J276" s="36"/>
      <c r="K276" s="37"/>
      <c r="L276" s="36"/>
    </row>
    <row r="277" spans="1:12" x14ac:dyDescent="0.25">
      <c r="A277" s="36"/>
      <c r="B277" s="44"/>
      <c r="C277" s="44"/>
      <c r="D277" s="36"/>
      <c r="E277" s="36"/>
      <c r="F277" s="50"/>
      <c r="G277" s="132"/>
      <c r="H277" s="36"/>
      <c r="I277" s="36"/>
      <c r="J277" s="36"/>
      <c r="K277" s="37"/>
      <c r="L277" s="36"/>
    </row>
    <row r="278" spans="1:12" x14ac:dyDescent="0.25">
      <c r="A278" s="36"/>
      <c r="B278" s="44"/>
      <c r="C278" s="44"/>
      <c r="D278" s="36"/>
      <c r="E278" s="36"/>
      <c r="F278" s="50"/>
      <c r="G278" s="132"/>
      <c r="H278" s="36"/>
      <c r="I278" s="36"/>
      <c r="J278" s="36"/>
      <c r="K278" s="37"/>
      <c r="L278" s="36"/>
    </row>
    <row r="279" spans="1:12" x14ac:dyDescent="0.25">
      <c r="A279" s="36"/>
      <c r="B279" s="44"/>
      <c r="C279" s="44"/>
      <c r="D279" s="36"/>
      <c r="E279" s="36"/>
      <c r="F279" s="50"/>
      <c r="G279" s="132"/>
      <c r="H279" s="36"/>
      <c r="I279" s="36"/>
      <c r="J279" s="36"/>
      <c r="K279" s="37"/>
      <c r="L279" s="36"/>
    </row>
    <row r="280" spans="1:12" x14ac:dyDescent="0.25">
      <c r="A280" s="36"/>
      <c r="B280" s="44"/>
      <c r="C280" s="44"/>
      <c r="D280" s="36"/>
      <c r="E280" s="36"/>
      <c r="F280" s="50"/>
      <c r="G280" s="132"/>
      <c r="H280" s="36"/>
      <c r="I280" s="36"/>
      <c r="J280" s="36"/>
      <c r="K280" s="37"/>
      <c r="L280" s="36"/>
    </row>
    <row r="281" spans="1:12" x14ac:dyDescent="0.25">
      <c r="A281" s="36"/>
      <c r="B281" s="44"/>
      <c r="C281" s="44"/>
      <c r="D281" s="36"/>
      <c r="E281" s="36"/>
      <c r="F281" s="50"/>
      <c r="G281" s="132"/>
      <c r="H281" s="36"/>
      <c r="I281" s="36"/>
      <c r="J281" s="36"/>
      <c r="K281" s="37"/>
      <c r="L281" s="36"/>
    </row>
    <row r="282" spans="1:12" x14ac:dyDescent="0.25">
      <c r="A282" s="36"/>
      <c r="B282" s="44"/>
      <c r="C282" s="44"/>
      <c r="D282" s="36"/>
      <c r="E282" s="36"/>
      <c r="F282" s="50"/>
      <c r="G282" s="132"/>
      <c r="H282" s="36"/>
      <c r="I282" s="36"/>
      <c r="J282" s="36"/>
      <c r="K282" s="37"/>
      <c r="L282" s="36"/>
    </row>
    <row r="283" spans="1:12" x14ac:dyDescent="0.25">
      <c r="A283" s="36"/>
      <c r="B283" s="44"/>
      <c r="C283" s="44"/>
      <c r="D283" s="36"/>
      <c r="E283" s="36"/>
      <c r="F283" s="50"/>
      <c r="G283" s="132"/>
      <c r="H283" s="36"/>
      <c r="I283" s="36"/>
      <c r="J283" s="36"/>
      <c r="K283" s="37"/>
      <c r="L283" s="36"/>
    </row>
    <row r="284" spans="1:12" x14ac:dyDescent="0.25">
      <c r="A284" s="36"/>
      <c r="B284" s="44"/>
      <c r="C284" s="44"/>
      <c r="D284" s="36"/>
      <c r="E284" s="36"/>
      <c r="F284" s="50"/>
      <c r="G284" s="132"/>
      <c r="H284" s="36"/>
      <c r="I284" s="36"/>
      <c r="J284" s="36"/>
      <c r="K284" s="37"/>
      <c r="L284" s="36"/>
    </row>
    <row r="285" spans="1:12" x14ac:dyDescent="0.25">
      <c r="A285" s="36"/>
      <c r="B285" s="44"/>
      <c r="C285" s="44"/>
      <c r="D285" s="36"/>
      <c r="E285" s="36"/>
      <c r="F285" s="50"/>
      <c r="G285" s="132"/>
      <c r="H285" s="36"/>
      <c r="I285" s="36"/>
      <c r="J285" s="36"/>
      <c r="K285" s="37"/>
      <c r="L285" s="36"/>
    </row>
    <row r="286" spans="1:12" x14ac:dyDescent="0.25">
      <c r="A286" s="36"/>
      <c r="B286" s="44"/>
      <c r="C286" s="44"/>
      <c r="D286" s="36"/>
      <c r="E286" s="36"/>
      <c r="F286" s="50"/>
      <c r="G286" s="132"/>
      <c r="H286" s="36"/>
      <c r="I286" s="36"/>
      <c r="J286" s="36"/>
      <c r="K286" s="37"/>
      <c r="L286" s="36"/>
    </row>
    <row r="287" spans="1:12" x14ac:dyDescent="0.25">
      <c r="A287" s="36"/>
      <c r="B287" s="44"/>
      <c r="C287" s="44"/>
      <c r="D287" s="36"/>
      <c r="E287" s="36"/>
      <c r="F287" s="50"/>
      <c r="G287" s="132"/>
      <c r="H287" s="36"/>
      <c r="I287" s="36"/>
      <c r="J287" s="36"/>
      <c r="K287" s="37"/>
      <c r="L287" s="36"/>
    </row>
    <row r="288" spans="1:12" x14ac:dyDescent="0.25">
      <c r="A288" s="36"/>
      <c r="B288" s="44"/>
      <c r="C288" s="44"/>
      <c r="D288" s="36"/>
      <c r="E288" s="36"/>
      <c r="F288" s="50"/>
      <c r="G288" s="132"/>
      <c r="H288" s="36"/>
      <c r="I288" s="36"/>
      <c r="J288" s="36"/>
      <c r="K288" s="37"/>
      <c r="L288" s="36"/>
    </row>
    <row r="289" spans="1:12" x14ac:dyDescent="0.25">
      <c r="A289" s="36"/>
      <c r="B289" s="44"/>
      <c r="C289" s="44"/>
      <c r="D289" s="36"/>
      <c r="E289" s="36"/>
      <c r="F289" s="50"/>
      <c r="G289" s="132"/>
      <c r="H289" s="36"/>
      <c r="I289" s="36"/>
      <c r="J289" s="36"/>
      <c r="K289" s="37"/>
      <c r="L289" s="36"/>
    </row>
    <row r="290" spans="1:12" x14ac:dyDescent="0.25">
      <c r="A290" s="36"/>
      <c r="B290" s="44"/>
      <c r="C290" s="44"/>
      <c r="D290" s="36"/>
      <c r="E290" s="36"/>
      <c r="F290" s="50"/>
      <c r="G290" s="132"/>
      <c r="H290" s="36"/>
      <c r="I290" s="36"/>
      <c r="J290" s="36"/>
      <c r="K290" s="37"/>
      <c r="L290" s="36"/>
    </row>
    <row r="291" spans="1:12" x14ac:dyDescent="0.25">
      <c r="A291" s="36"/>
      <c r="B291" s="44"/>
      <c r="C291" s="44"/>
      <c r="D291" s="36"/>
      <c r="E291" s="36"/>
      <c r="F291" s="50"/>
      <c r="G291" s="132"/>
      <c r="H291" s="36"/>
      <c r="I291" s="36"/>
      <c r="J291" s="36"/>
      <c r="K291" s="37"/>
      <c r="L291" s="36"/>
    </row>
    <row r="292" spans="1:12" x14ac:dyDescent="0.25">
      <c r="A292" s="36"/>
      <c r="B292" s="44"/>
      <c r="C292" s="44"/>
      <c r="D292" s="36"/>
      <c r="E292" s="36"/>
      <c r="F292" s="50"/>
      <c r="G292" s="132"/>
      <c r="H292" s="36"/>
      <c r="I292" s="36"/>
      <c r="J292" s="36"/>
      <c r="K292" s="37"/>
      <c r="L292" s="36"/>
    </row>
    <row r="293" spans="1:12" x14ac:dyDescent="0.25">
      <c r="A293" s="36"/>
      <c r="B293" s="44"/>
      <c r="C293" s="44"/>
      <c r="D293" s="36"/>
      <c r="E293" s="36"/>
      <c r="F293" s="50"/>
      <c r="G293" s="132"/>
      <c r="H293" s="36"/>
      <c r="I293" s="36"/>
      <c r="J293" s="36"/>
      <c r="K293" s="37"/>
      <c r="L293" s="36"/>
    </row>
    <row r="294" spans="1:12" x14ac:dyDescent="0.25">
      <c r="A294" s="36"/>
      <c r="B294" s="44"/>
      <c r="C294" s="44"/>
      <c r="D294" s="36"/>
      <c r="E294" s="36"/>
      <c r="F294" s="50"/>
      <c r="G294" s="132"/>
      <c r="H294" s="36"/>
      <c r="I294" s="36"/>
      <c r="J294" s="36"/>
      <c r="K294" s="37"/>
      <c r="L294" s="36"/>
    </row>
    <row r="295" spans="1:12" x14ac:dyDescent="0.25">
      <c r="A295" s="36"/>
      <c r="B295" s="44"/>
      <c r="C295" s="44"/>
      <c r="D295" s="36"/>
      <c r="E295" s="36"/>
      <c r="F295" s="50"/>
      <c r="G295" s="132"/>
      <c r="H295" s="36"/>
      <c r="I295" s="36"/>
      <c r="J295" s="36"/>
      <c r="K295" s="37"/>
      <c r="L295" s="36"/>
    </row>
    <row r="296" spans="1:12" x14ac:dyDescent="0.25">
      <c r="A296" s="36"/>
      <c r="B296" s="44"/>
      <c r="C296" s="44"/>
      <c r="D296" s="36"/>
      <c r="E296" s="36"/>
      <c r="F296" s="50"/>
      <c r="G296" s="132"/>
      <c r="H296" s="36"/>
      <c r="I296" s="36"/>
      <c r="J296" s="36"/>
      <c r="K296" s="37"/>
      <c r="L296" s="36"/>
    </row>
    <row r="297" spans="1:12" x14ac:dyDescent="0.25">
      <c r="A297" s="36"/>
      <c r="B297" s="44"/>
      <c r="C297" s="44"/>
      <c r="D297" s="36"/>
      <c r="E297" s="36"/>
      <c r="F297" s="50"/>
      <c r="G297" s="132"/>
      <c r="H297" s="36"/>
      <c r="I297" s="36"/>
      <c r="J297" s="36"/>
      <c r="K297" s="37"/>
      <c r="L297" s="36"/>
    </row>
    <row r="298" spans="1:12" x14ac:dyDescent="0.25">
      <c r="A298" s="36"/>
      <c r="B298" s="44"/>
      <c r="C298" s="44"/>
      <c r="D298" s="36"/>
      <c r="E298" s="36"/>
      <c r="F298" s="50"/>
      <c r="G298" s="132"/>
      <c r="H298" s="36"/>
      <c r="I298" s="36"/>
      <c r="J298" s="36"/>
      <c r="K298" s="37"/>
      <c r="L298" s="36"/>
    </row>
    <row r="299" spans="1:12" x14ac:dyDescent="0.25">
      <c r="A299" s="36"/>
      <c r="B299" s="44"/>
      <c r="C299" s="44"/>
      <c r="D299" s="36"/>
      <c r="E299" s="36"/>
      <c r="F299" s="50"/>
      <c r="G299" s="132"/>
      <c r="H299" s="36"/>
      <c r="I299" s="36"/>
      <c r="J299" s="36"/>
      <c r="K299" s="37"/>
      <c r="L299" s="36"/>
    </row>
    <row r="300" spans="1:12" x14ac:dyDescent="0.25">
      <c r="A300" s="36"/>
      <c r="B300" s="44"/>
      <c r="C300" s="44"/>
      <c r="D300" s="36"/>
      <c r="E300" s="36"/>
      <c r="F300" s="50"/>
      <c r="G300" s="132"/>
      <c r="H300" s="36"/>
      <c r="I300" s="36"/>
      <c r="J300" s="36"/>
      <c r="K300" s="37"/>
      <c r="L300" s="36"/>
    </row>
    <row r="301" spans="1:12" x14ac:dyDescent="0.25">
      <c r="A301" s="36"/>
      <c r="B301" s="44"/>
      <c r="C301" s="44"/>
      <c r="D301" s="36"/>
      <c r="E301" s="36"/>
      <c r="F301" s="50"/>
      <c r="G301" s="132"/>
      <c r="H301" s="36"/>
      <c r="I301" s="36"/>
      <c r="J301" s="36"/>
      <c r="K301" s="37"/>
      <c r="L301" s="36"/>
    </row>
    <row r="302" spans="1:12" x14ac:dyDescent="0.25">
      <c r="A302" s="36"/>
      <c r="B302" s="44"/>
      <c r="C302" s="44"/>
      <c r="D302" s="36"/>
      <c r="E302" s="36"/>
      <c r="F302" s="50"/>
      <c r="G302" s="132"/>
      <c r="H302" s="36"/>
      <c r="I302" s="36"/>
      <c r="J302" s="36"/>
      <c r="K302" s="37"/>
      <c r="L302" s="36"/>
    </row>
    <row r="303" spans="1:12" x14ac:dyDescent="0.25">
      <c r="A303" s="36"/>
      <c r="B303" s="44"/>
      <c r="C303" s="44"/>
      <c r="D303" s="36"/>
      <c r="E303" s="36"/>
      <c r="F303" s="50"/>
      <c r="G303" s="132"/>
      <c r="H303" s="36"/>
      <c r="I303" s="36"/>
      <c r="J303" s="36"/>
      <c r="K303" s="37"/>
      <c r="L303" s="36"/>
    </row>
    <row r="304" spans="1:12" x14ac:dyDescent="0.25">
      <c r="A304" s="36"/>
      <c r="B304" s="44"/>
      <c r="C304" s="44"/>
      <c r="D304" s="36"/>
      <c r="E304" s="36"/>
      <c r="F304" s="50"/>
      <c r="G304" s="132"/>
      <c r="H304" s="36"/>
      <c r="I304" s="36"/>
      <c r="J304" s="36"/>
      <c r="K304" s="37"/>
      <c r="L304" s="36"/>
    </row>
    <row r="305" spans="1:12" x14ac:dyDescent="0.25">
      <c r="A305" s="36"/>
      <c r="B305" s="44"/>
      <c r="C305" s="44"/>
      <c r="D305" s="36"/>
      <c r="E305" s="36"/>
      <c r="F305" s="50"/>
      <c r="G305" s="132"/>
      <c r="H305" s="36"/>
      <c r="I305" s="36"/>
      <c r="J305" s="36"/>
      <c r="K305" s="37"/>
      <c r="L305" s="36"/>
    </row>
    <row r="306" spans="1:12" x14ac:dyDescent="0.25">
      <c r="A306" s="36"/>
      <c r="B306" s="44"/>
      <c r="C306" s="44"/>
      <c r="D306" s="36"/>
      <c r="E306" s="36"/>
      <c r="F306" s="50"/>
      <c r="G306" s="132"/>
      <c r="H306" s="36"/>
      <c r="I306" s="36"/>
      <c r="J306" s="36"/>
      <c r="K306" s="37"/>
      <c r="L306" s="36"/>
    </row>
  </sheetData>
  <mergeCells count="35">
    <mergeCell ref="K5:L5"/>
    <mergeCell ref="A1:A4"/>
    <mergeCell ref="B1:J4"/>
    <mergeCell ref="B5:C5"/>
    <mergeCell ref="E5:G5"/>
    <mergeCell ref="H5:J5"/>
    <mergeCell ref="B6:C6"/>
    <mergeCell ref="A7:A8"/>
    <mergeCell ref="B7:B8"/>
    <mergeCell ref="C7:C8"/>
    <mergeCell ref="D7:D8"/>
    <mergeCell ref="E45:G45"/>
    <mergeCell ref="J7:J8"/>
    <mergeCell ref="K7:K8"/>
    <mergeCell ref="L7:L8"/>
    <mergeCell ref="G33:I33"/>
    <mergeCell ref="D34:H34"/>
    <mergeCell ref="A39:G39"/>
    <mergeCell ref="E7:I7"/>
    <mergeCell ref="B56:D56"/>
    <mergeCell ref="H56:K56"/>
    <mergeCell ref="B57:D57"/>
    <mergeCell ref="H57:K57"/>
    <mergeCell ref="L9:L26"/>
    <mergeCell ref="E46:G46"/>
    <mergeCell ref="E47:G47"/>
    <mergeCell ref="A48:B48"/>
    <mergeCell ref="E48:G48"/>
    <mergeCell ref="B55:D55"/>
    <mergeCell ref="H55:K55"/>
    <mergeCell ref="E40:G40"/>
    <mergeCell ref="E41:G41"/>
    <mergeCell ref="E42:G42"/>
    <mergeCell ref="E43:G43"/>
    <mergeCell ref="E44:G4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72B498-93E4-4649-B00F-AF0A83091E48}">
  <sheetPr codeName="Hoja10"/>
  <dimension ref="A1:L288"/>
  <sheetViews>
    <sheetView showGridLines="0" zoomScale="70" zoomScaleNormal="70" workbookViewId="0">
      <selection activeCell="D17" sqref="D17"/>
    </sheetView>
  </sheetViews>
  <sheetFormatPr baseColWidth="10" defaultColWidth="11.42578125" defaultRowHeight="15" x14ac:dyDescent="0.25"/>
  <cols>
    <col min="1" max="1" width="32" customWidth="1"/>
    <col min="2" max="2" width="40" customWidth="1"/>
    <col min="3" max="3" width="21" customWidth="1"/>
    <col min="4" max="4" width="26.7109375" customWidth="1"/>
    <col min="5" max="5" width="19.7109375" customWidth="1"/>
    <col min="6" max="6" width="16.7109375" style="51" customWidth="1"/>
    <col min="7" max="7" width="17" customWidth="1"/>
    <col min="8" max="8" width="16.42578125" customWidth="1"/>
    <col min="9" max="9" width="11.28515625" customWidth="1"/>
    <col min="10" max="10" width="22" customWidth="1"/>
    <col min="11" max="12" width="31.140625" customWidth="1"/>
    <col min="13" max="15" width="9.140625" bestFit="1" customWidth="1"/>
    <col min="16" max="16" width="19.140625" bestFit="1" customWidth="1"/>
  </cols>
  <sheetData>
    <row r="1" spans="1:12" ht="15" customHeight="1" x14ac:dyDescent="0.25">
      <c r="A1" s="649"/>
      <c r="B1" s="650" t="s">
        <v>0</v>
      </c>
      <c r="C1" s="659"/>
      <c r="D1" s="622"/>
      <c r="E1" s="622"/>
      <c r="F1" s="622"/>
      <c r="G1" s="622"/>
      <c r="H1" s="622"/>
      <c r="I1" s="622"/>
      <c r="J1" s="643"/>
      <c r="K1" s="1"/>
      <c r="L1" s="2"/>
    </row>
    <row r="2" spans="1:12" x14ac:dyDescent="0.25">
      <c r="A2" s="657"/>
      <c r="B2" s="660"/>
      <c r="C2" s="639"/>
      <c r="D2" s="624"/>
      <c r="E2" s="624"/>
      <c r="F2" s="624"/>
      <c r="G2" s="624"/>
      <c r="H2" s="624"/>
      <c r="I2" s="624"/>
      <c r="J2" s="661"/>
      <c r="K2" s="3"/>
      <c r="L2" s="4"/>
    </row>
    <row r="3" spans="1:12" x14ac:dyDescent="0.25">
      <c r="A3" s="657"/>
      <c r="B3" s="660"/>
      <c r="C3" s="639"/>
      <c r="D3" s="624"/>
      <c r="E3" s="624"/>
      <c r="F3" s="624"/>
      <c r="G3" s="624"/>
      <c r="H3" s="624"/>
      <c r="I3" s="624"/>
      <c r="J3" s="661"/>
      <c r="K3" s="3"/>
      <c r="L3" s="5"/>
    </row>
    <row r="4" spans="1:12" x14ac:dyDescent="0.25">
      <c r="A4" s="658"/>
      <c r="B4" s="662"/>
      <c r="C4" s="663"/>
      <c r="D4" s="663"/>
      <c r="E4" s="663"/>
      <c r="F4" s="663"/>
      <c r="G4" s="663"/>
      <c r="H4" s="663"/>
      <c r="I4" s="663"/>
      <c r="J4" s="664"/>
      <c r="K4" s="6"/>
      <c r="L4" s="7"/>
    </row>
    <row r="5" spans="1:12" x14ac:dyDescent="0.25">
      <c r="A5" s="63" t="s">
        <v>1</v>
      </c>
      <c r="B5" s="646" t="s">
        <v>2</v>
      </c>
      <c r="C5" s="655"/>
      <c r="D5" s="64" t="s">
        <v>3</v>
      </c>
      <c r="E5" s="651">
        <v>2023</v>
      </c>
      <c r="F5" s="652"/>
      <c r="G5" s="652"/>
      <c r="H5" s="651" t="s">
        <v>4</v>
      </c>
      <c r="I5" s="651"/>
      <c r="J5" s="652"/>
      <c r="K5" s="648">
        <v>45202</v>
      </c>
      <c r="L5" s="652"/>
    </row>
    <row r="6" spans="1:12" x14ac:dyDescent="0.25">
      <c r="A6" s="63" t="s">
        <v>5</v>
      </c>
      <c r="B6" s="646" t="s">
        <v>150</v>
      </c>
      <c r="C6" s="655"/>
      <c r="D6" s="64"/>
      <c r="E6" s="64"/>
      <c r="F6" s="65"/>
      <c r="G6" s="65"/>
      <c r="H6" s="64"/>
      <c r="I6" s="64"/>
      <c r="J6" s="65"/>
      <c r="K6" s="66"/>
      <c r="L6" s="65"/>
    </row>
    <row r="7" spans="1:12" ht="23.25" customHeight="1" x14ac:dyDescent="0.25">
      <c r="A7" s="633" t="s">
        <v>7</v>
      </c>
      <c r="B7" s="647" t="s">
        <v>8</v>
      </c>
      <c r="C7" s="633" t="s">
        <v>9</v>
      </c>
      <c r="D7" s="633" t="s">
        <v>10</v>
      </c>
      <c r="E7" s="633" t="s">
        <v>11</v>
      </c>
      <c r="F7" s="652"/>
      <c r="G7" s="652"/>
      <c r="H7" s="652"/>
      <c r="I7" s="652"/>
      <c r="J7" s="633" t="s">
        <v>12</v>
      </c>
      <c r="K7" s="634" t="s">
        <v>13</v>
      </c>
      <c r="L7" s="633" t="s">
        <v>14</v>
      </c>
    </row>
    <row r="8" spans="1:12" ht="30" x14ac:dyDescent="0.25">
      <c r="A8" s="652"/>
      <c r="B8" s="652"/>
      <c r="C8" s="656"/>
      <c r="D8" s="652"/>
      <c r="E8" s="8" t="s">
        <v>60</v>
      </c>
      <c r="F8" s="68" t="s">
        <v>16</v>
      </c>
      <c r="G8" s="8" t="s">
        <v>151</v>
      </c>
      <c r="H8" s="67"/>
      <c r="I8" s="8"/>
      <c r="J8" s="652"/>
      <c r="K8" s="652"/>
      <c r="L8" s="652"/>
    </row>
    <row r="9" spans="1:12" x14ac:dyDescent="0.25">
      <c r="A9" s="106">
        <v>240722003</v>
      </c>
      <c r="B9" s="107" t="s">
        <v>152</v>
      </c>
      <c r="C9" s="107" t="s">
        <v>20</v>
      </c>
      <c r="D9" s="109">
        <v>4140690</v>
      </c>
      <c r="E9" s="107" t="s">
        <v>153</v>
      </c>
      <c r="F9" s="108" t="s">
        <v>153</v>
      </c>
      <c r="G9" s="112">
        <v>7.0000000000000001E-3</v>
      </c>
      <c r="H9" s="108" t="s">
        <v>153</v>
      </c>
      <c r="I9" s="108" t="s">
        <v>153</v>
      </c>
      <c r="J9" s="114">
        <v>28000</v>
      </c>
      <c r="K9" s="110">
        <f>28985-985</f>
        <v>28000</v>
      </c>
      <c r="L9" s="111">
        <v>28000</v>
      </c>
    </row>
    <row r="10" spans="1:12" x14ac:dyDescent="0.25">
      <c r="A10" s="8"/>
      <c r="B10" s="9"/>
      <c r="C10" s="9"/>
      <c r="D10" s="72">
        <f>SUM(D9:D9)</f>
        <v>4140690</v>
      </c>
      <c r="E10" s="8"/>
      <c r="F10" s="68"/>
      <c r="G10" s="8"/>
      <c r="H10" s="8"/>
      <c r="I10" s="8"/>
      <c r="J10" s="8"/>
      <c r="K10" s="72">
        <f>SUM(K9:K9)</f>
        <v>28000</v>
      </c>
      <c r="L10" s="72">
        <f>SUM(L9:L9)</f>
        <v>28000</v>
      </c>
    </row>
    <row r="11" spans="1:12" x14ac:dyDescent="0.25">
      <c r="A11" s="10"/>
      <c r="B11" s="11"/>
      <c r="C11" s="11"/>
      <c r="D11" s="52"/>
      <c r="E11" s="12"/>
      <c r="F11" s="47"/>
      <c r="G11" s="12"/>
      <c r="H11" s="12"/>
      <c r="I11" s="12"/>
      <c r="J11" s="10"/>
      <c r="K11" s="13"/>
      <c r="L11" s="14"/>
    </row>
    <row r="12" spans="1:12" ht="15.75" thickBot="1" x14ac:dyDescent="0.3">
      <c r="A12" s="10"/>
      <c r="B12" s="11"/>
      <c r="C12" s="11"/>
      <c r="D12" s="15"/>
      <c r="E12" s="12"/>
      <c r="F12" s="47"/>
      <c r="G12" s="12"/>
      <c r="H12" s="12"/>
      <c r="I12" s="12"/>
      <c r="J12" s="10"/>
      <c r="K12" s="13"/>
      <c r="L12" s="16"/>
    </row>
    <row r="13" spans="1:12" ht="15.75" thickTop="1" x14ac:dyDescent="0.25">
      <c r="A13" s="10"/>
      <c r="B13" s="11"/>
      <c r="C13" s="11"/>
      <c r="D13" s="13"/>
      <c r="E13" s="12"/>
      <c r="F13" s="47"/>
      <c r="G13" s="12"/>
      <c r="H13" s="12"/>
      <c r="I13" s="12"/>
      <c r="J13" s="10"/>
      <c r="K13" s="13"/>
      <c r="L13" s="16"/>
    </row>
    <row r="14" spans="1:12" x14ac:dyDescent="0.25">
      <c r="A14" s="10"/>
      <c r="B14" s="11"/>
      <c r="C14" s="11"/>
      <c r="D14" s="17"/>
      <c r="E14" s="12"/>
      <c r="F14" s="47"/>
      <c r="G14" s="12"/>
      <c r="H14" s="12"/>
      <c r="I14" s="12"/>
      <c r="J14" s="10"/>
      <c r="K14" s="13"/>
      <c r="L14" s="14"/>
    </row>
    <row r="15" spans="1:12" x14ac:dyDescent="0.25">
      <c r="A15" s="8" t="s">
        <v>44</v>
      </c>
      <c r="B15" s="9" t="s">
        <v>45</v>
      </c>
      <c r="C15" s="58"/>
      <c r="D15" s="16"/>
      <c r="E15" s="12"/>
      <c r="F15" s="47"/>
      <c r="G15" s="638"/>
      <c r="H15" s="639"/>
      <c r="I15" s="639"/>
      <c r="J15" s="18"/>
      <c r="K15" s="19"/>
      <c r="L15" s="20"/>
    </row>
    <row r="16" spans="1:12" x14ac:dyDescent="0.25">
      <c r="A16" s="21" t="s">
        <v>46</v>
      </c>
      <c r="B16" s="22"/>
      <c r="C16" s="59"/>
      <c r="D16" s="640"/>
      <c r="E16" s="624"/>
      <c r="F16" s="624"/>
      <c r="G16" s="624"/>
      <c r="H16" s="624"/>
      <c r="J16" s="23"/>
      <c r="K16" s="19"/>
      <c r="L16" s="20"/>
    </row>
    <row r="17" spans="1:12" x14ac:dyDescent="0.25">
      <c r="A17" s="21" t="s">
        <v>47</v>
      </c>
      <c r="B17" s="24">
        <f>+L10</f>
        <v>28000</v>
      </c>
      <c r="C17" s="60"/>
      <c r="D17" s="16"/>
      <c r="E17" s="10"/>
      <c r="F17" s="47"/>
      <c r="G17" s="16"/>
      <c r="H17" s="16"/>
      <c r="I17" s="16"/>
      <c r="J17" s="23"/>
      <c r="K17" s="13"/>
      <c r="L17" s="14"/>
    </row>
    <row r="18" spans="1:12" ht="30" x14ac:dyDescent="0.25">
      <c r="A18" s="8" t="s">
        <v>48</v>
      </c>
      <c r="B18" s="25">
        <f>+B16-B17</f>
        <v>-28000</v>
      </c>
      <c r="C18" s="61"/>
      <c r="D18" s="16"/>
      <c r="E18" s="13"/>
      <c r="F18" s="47"/>
      <c r="G18" s="26"/>
      <c r="H18" s="16"/>
      <c r="I18" s="16"/>
      <c r="J18" s="27"/>
      <c r="K18" s="13"/>
      <c r="L18" s="14"/>
    </row>
    <row r="19" spans="1:12" x14ac:dyDescent="0.25">
      <c r="A19" s="10"/>
      <c r="B19" s="28"/>
      <c r="C19" s="28"/>
      <c r="D19" s="29"/>
      <c r="E19" s="12"/>
      <c r="F19" s="47"/>
      <c r="G19" s="12"/>
      <c r="H19" s="12"/>
      <c r="I19" s="12"/>
      <c r="J19" s="10"/>
      <c r="K19" s="13"/>
      <c r="L19" s="14"/>
    </row>
    <row r="20" spans="1:12" x14ac:dyDescent="0.25">
      <c r="A20" s="10"/>
      <c r="B20" s="11"/>
      <c r="C20" s="11"/>
      <c r="D20" s="17"/>
      <c r="E20" s="12"/>
      <c r="F20" s="47"/>
      <c r="G20" s="12"/>
      <c r="H20" s="12"/>
      <c r="I20" s="12"/>
      <c r="J20" s="10"/>
      <c r="K20" s="13"/>
      <c r="L20" s="14"/>
    </row>
    <row r="21" spans="1:12" x14ac:dyDescent="0.25">
      <c r="A21" s="641" t="s">
        <v>49</v>
      </c>
      <c r="B21" s="642"/>
      <c r="C21" s="642"/>
      <c r="D21" s="642"/>
      <c r="E21" s="622"/>
      <c r="F21" s="622"/>
      <c r="G21" s="643"/>
      <c r="H21" s="16"/>
      <c r="I21" s="16"/>
      <c r="J21" s="16"/>
      <c r="K21" s="19"/>
      <c r="L21" s="16"/>
    </row>
    <row r="22" spans="1:12" ht="29.25" customHeight="1" x14ac:dyDescent="0.25">
      <c r="A22" s="30" t="s">
        <v>50</v>
      </c>
      <c r="B22" s="31" t="s">
        <v>51</v>
      </c>
      <c r="C22" s="32" t="s">
        <v>9</v>
      </c>
      <c r="D22" s="32" t="s">
        <v>45</v>
      </c>
      <c r="E22" s="644" t="s">
        <v>52</v>
      </c>
      <c r="F22" s="645"/>
      <c r="G22" s="645"/>
      <c r="H22" s="16"/>
      <c r="I22" s="16"/>
      <c r="J22" s="16"/>
      <c r="K22" s="19"/>
      <c r="L22" s="16"/>
    </row>
    <row r="23" spans="1:12" ht="26.25" customHeight="1" x14ac:dyDescent="0.25">
      <c r="A23" s="33">
        <v>240722003</v>
      </c>
      <c r="B23" s="73" t="s">
        <v>152</v>
      </c>
      <c r="C23" s="73" t="s">
        <v>20</v>
      </c>
      <c r="D23" s="104">
        <v>985</v>
      </c>
      <c r="E23" s="629"/>
      <c r="F23" s="629"/>
      <c r="G23" s="629"/>
      <c r="H23" s="16"/>
      <c r="I23" s="16"/>
      <c r="J23" s="16"/>
      <c r="K23" s="19"/>
      <c r="L23" s="16"/>
    </row>
    <row r="24" spans="1:12" ht="12" customHeight="1" x14ac:dyDescent="0.25">
      <c r="A24" s="33"/>
      <c r="B24" s="34"/>
      <c r="C24" s="34"/>
      <c r="D24" s="104"/>
      <c r="E24" s="629"/>
      <c r="F24" s="629"/>
      <c r="G24" s="629"/>
      <c r="H24" s="35"/>
      <c r="I24" s="35"/>
      <c r="J24" s="36"/>
      <c r="K24" s="37"/>
      <c r="L24" s="36"/>
    </row>
    <row r="25" spans="1:12" ht="12" customHeight="1" x14ac:dyDescent="0.25">
      <c r="A25" s="33"/>
      <c r="B25" s="34"/>
      <c r="C25" s="34"/>
      <c r="D25" s="104"/>
      <c r="E25" s="629"/>
      <c r="F25" s="629"/>
      <c r="G25" s="629"/>
      <c r="H25" s="35"/>
      <c r="I25" s="35"/>
      <c r="J25" s="36"/>
      <c r="K25" s="37"/>
      <c r="L25" s="36"/>
    </row>
    <row r="26" spans="1:12" ht="12" customHeight="1" x14ac:dyDescent="0.25">
      <c r="A26" s="33"/>
      <c r="B26" s="34"/>
      <c r="C26" s="34"/>
      <c r="D26" s="104"/>
      <c r="E26" s="629"/>
      <c r="F26" s="629"/>
      <c r="G26" s="629"/>
      <c r="H26" s="35"/>
      <c r="I26" s="35"/>
      <c r="J26" s="36"/>
      <c r="K26" s="37"/>
      <c r="L26" s="36"/>
    </row>
    <row r="27" spans="1:12" ht="12" customHeight="1" x14ac:dyDescent="0.25">
      <c r="A27" s="33"/>
      <c r="B27" s="34"/>
      <c r="C27" s="34"/>
      <c r="D27" s="104"/>
      <c r="E27" s="629"/>
      <c r="F27" s="629"/>
      <c r="G27" s="629"/>
      <c r="H27" s="35"/>
      <c r="I27" s="35"/>
      <c r="J27" s="36"/>
      <c r="K27" s="37"/>
      <c r="L27" s="36"/>
    </row>
    <row r="28" spans="1:12" ht="12" customHeight="1" x14ac:dyDescent="0.25">
      <c r="A28" s="33"/>
      <c r="B28" s="34"/>
      <c r="C28" s="34"/>
      <c r="D28" s="104"/>
      <c r="E28" s="629"/>
      <c r="F28" s="629"/>
      <c r="G28" s="629"/>
      <c r="H28" s="35"/>
      <c r="I28" s="35"/>
      <c r="J28" s="36"/>
      <c r="K28" s="37"/>
      <c r="L28" s="36"/>
    </row>
    <row r="29" spans="1:12" ht="12" customHeight="1" x14ac:dyDescent="0.25">
      <c r="A29" s="33"/>
      <c r="B29" s="34"/>
      <c r="C29" s="34"/>
      <c r="D29" s="104"/>
      <c r="E29" s="629"/>
      <c r="F29" s="629"/>
      <c r="G29" s="629"/>
      <c r="H29" s="35"/>
      <c r="I29" s="35"/>
      <c r="J29" s="36"/>
      <c r="K29" s="37"/>
      <c r="L29" s="36"/>
    </row>
    <row r="30" spans="1:12" ht="12" customHeight="1" x14ac:dyDescent="0.25">
      <c r="A30" s="630" t="s">
        <v>54</v>
      </c>
      <c r="B30" s="631"/>
      <c r="C30" s="53"/>
      <c r="D30" s="75">
        <f>+SUM(D23:D29)</f>
        <v>985</v>
      </c>
      <c r="E30" s="632"/>
      <c r="F30" s="631"/>
      <c r="G30" s="631"/>
      <c r="H30" s="16"/>
      <c r="I30" s="16"/>
      <c r="J30" s="16"/>
      <c r="K30" s="19"/>
      <c r="L30" s="16"/>
    </row>
    <row r="31" spans="1:12" x14ac:dyDescent="0.25">
      <c r="A31" s="38"/>
      <c r="B31" s="39"/>
      <c r="C31" s="39"/>
      <c r="D31" s="40">
        <f>+B18-D30</f>
        <v>-28985</v>
      </c>
      <c r="E31" s="41"/>
      <c r="F31" s="48"/>
      <c r="G31" s="41"/>
      <c r="H31" s="16"/>
      <c r="I31" s="16"/>
      <c r="J31" s="16"/>
      <c r="K31" s="19"/>
      <c r="L31" s="16"/>
    </row>
    <row r="32" spans="1:12" x14ac:dyDescent="0.25">
      <c r="A32" s="38"/>
      <c r="B32" s="39"/>
      <c r="C32" s="39"/>
      <c r="D32" s="40"/>
      <c r="E32" s="41"/>
      <c r="F32" s="48"/>
      <c r="G32" s="41"/>
      <c r="H32" s="16"/>
      <c r="I32" s="16"/>
      <c r="J32" s="16"/>
      <c r="K32" s="19"/>
      <c r="L32" s="16"/>
    </row>
    <row r="33" spans="1:12" x14ac:dyDescent="0.25">
      <c r="A33" s="38"/>
      <c r="B33" s="39"/>
      <c r="C33" s="39"/>
      <c r="D33" s="40"/>
      <c r="E33" s="41"/>
      <c r="F33" s="48"/>
      <c r="G33" s="41"/>
      <c r="H33" s="16"/>
      <c r="I33" s="16"/>
      <c r="J33" s="16"/>
      <c r="K33" s="19"/>
      <c r="L33" s="16"/>
    </row>
    <row r="34" spans="1:12" x14ac:dyDescent="0.25">
      <c r="A34" s="38"/>
      <c r="B34" s="39"/>
      <c r="C34" s="39"/>
      <c r="D34" s="40"/>
      <c r="E34" s="41"/>
      <c r="F34" s="48"/>
      <c r="G34" s="41"/>
      <c r="H34" s="16"/>
      <c r="I34" s="16"/>
      <c r="J34" s="16"/>
      <c r="K34" s="19"/>
      <c r="L34" s="16"/>
    </row>
    <row r="35" spans="1:12" x14ac:dyDescent="0.25">
      <c r="A35" s="38"/>
      <c r="B35" s="39"/>
      <c r="C35" s="39"/>
      <c r="D35" s="40"/>
      <c r="E35" s="41"/>
      <c r="F35" s="48"/>
      <c r="G35" s="41"/>
      <c r="H35" s="16"/>
      <c r="I35" s="16"/>
      <c r="J35" s="16"/>
      <c r="K35" s="19"/>
      <c r="L35" s="16"/>
    </row>
    <row r="36" spans="1:12" x14ac:dyDescent="0.25">
      <c r="A36" s="16"/>
      <c r="B36" s="28"/>
      <c r="C36" s="28"/>
      <c r="D36" s="23"/>
      <c r="E36" s="16"/>
      <c r="F36" s="49"/>
      <c r="G36" s="16"/>
      <c r="H36" s="16"/>
      <c r="I36" s="16"/>
      <c r="J36" s="16"/>
      <c r="K36" s="19"/>
      <c r="L36" s="16"/>
    </row>
    <row r="37" spans="1:12" x14ac:dyDescent="0.25">
      <c r="A37" s="16"/>
      <c r="B37" s="628" t="s">
        <v>55</v>
      </c>
      <c r="C37" s="628"/>
      <c r="D37" s="622"/>
      <c r="E37" s="16"/>
      <c r="F37" s="49"/>
      <c r="G37" s="16"/>
      <c r="H37" s="621" t="s">
        <v>55</v>
      </c>
      <c r="I37" s="621"/>
      <c r="J37" s="622"/>
      <c r="K37" s="622"/>
      <c r="L37" s="42"/>
    </row>
    <row r="38" spans="1:12" x14ac:dyDescent="0.25">
      <c r="A38" s="16"/>
      <c r="B38" s="623"/>
      <c r="C38" s="623"/>
      <c r="D38" s="624"/>
      <c r="E38" s="16"/>
      <c r="F38" s="49"/>
      <c r="G38" s="16"/>
      <c r="H38" s="625"/>
      <c r="I38" s="625"/>
      <c r="J38" s="624"/>
      <c r="K38" s="624"/>
      <c r="L38" s="42"/>
    </row>
    <row r="39" spans="1:12" x14ac:dyDescent="0.25">
      <c r="A39" s="16"/>
      <c r="B39" s="626" t="s">
        <v>56</v>
      </c>
      <c r="C39" s="626"/>
      <c r="D39" s="624"/>
      <c r="E39" s="16"/>
      <c r="F39" s="49"/>
      <c r="G39" s="16"/>
      <c r="H39" s="627" t="s">
        <v>57</v>
      </c>
      <c r="I39" s="627"/>
      <c r="J39" s="624"/>
      <c r="K39" s="624"/>
      <c r="L39" s="43"/>
    </row>
    <row r="40" spans="1:12" x14ac:dyDescent="0.25">
      <c r="A40" s="16"/>
      <c r="B40" s="28"/>
      <c r="C40" s="28"/>
      <c r="D40" s="16"/>
      <c r="E40" s="16"/>
      <c r="F40" s="49"/>
      <c r="G40" s="16"/>
      <c r="H40" s="16"/>
      <c r="I40" s="16"/>
      <c r="J40" s="16"/>
      <c r="K40" s="19"/>
      <c r="L40" s="16"/>
    </row>
    <row r="41" spans="1:12" x14ac:dyDescent="0.25">
      <c r="A41" s="16"/>
      <c r="B41" s="28"/>
      <c r="C41" s="28"/>
      <c r="D41" s="16"/>
      <c r="E41" s="16"/>
      <c r="F41" s="49"/>
      <c r="G41" s="16"/>
      <c r="H41" s="16"/>
      <c r="I41" s="16"/>
      <c r="J41" s="16"/>
      <c r="K41" s="19"/>
      <c r="L41" s="16"/>
    </row>
    <row r="42" spans="1:12" x14ac:dyDescent="0.25">
      <c r="A42" s="16"/>
      <c r="B42" s="28"/>
      <c r="C42" s="28"/>
      <c r="D42" s="16"/>
      <c r="E42" s="16"/>
      <c r="F42" s="49"/>
      <c r="G42" s="16"/>
      <c r="H42" s="16"/>
      <c r="I42" s="16"/>
      <c r="J42" s="16"/>
      <c r="K42" s="19"/>
      <c r="L42" s="16"/>
    </row>
    <row r="43" spans="1:12" x14ac:dyDescent="0.25">
      <c r="A43" s="16"/>
      <c r="B43" s="28"/>
      <c r="C43" s="28"/>
      <c r="D43" s="16"/>
      <c r="E43" s="16"/>
      <c r="F43" s="49"/>
      <c r="G43" s="16"/>
      <c r="H43" s="16"/>
      <c r="I43" s="16"/>
      <c r="J43" s="16"/>
      <c r="K43" s="19"/>
      <c r="L43" s="16"/>
    </row>
    <row r="44" spans="1:12" x14ac:dyDescent="0.25">
      <c r="A44" s="16"/>
      <c r="B44" s="28"/>
      <c r="C44" s="28"/>
      <c r="D44" s="16"/>
      <c r="E44" s="16"/>
      <c r="F44" s="49"/>
      <c r="G44" s="16"/>
      <c r="H44" s="16"/>
      <c r="I44" s="16"/>
      <c r="J44" s="16"/>
      <c r="K44" s="19"/>
      <c r="L44" s="16"/>
    </row>
    <row r="45" spans="1:12" x14ac:dyDescent="0.25">
      <c r="A45" s="16"/>
      <c r="B45" s="28"/>
      <c r="C45" s="28"/>
      <c r="D45" s="16"/>
      <c r="E45" s="16"/>
      <c r="F45" s="49"/>
      <c r="G45" s="16"/>
      <c r="H45" s="16"/>
      <c r="I45" s="16"/>
      <c r="J45" s="16"/>
      <c r="K45" s="19"/>
      <c r="L45" s="16"/>
    </row>
    <row r="46" spans="1:12" x14ac:dyDescent="0.25">
      <c r="A46" s="16"/>
      <c r="B46" s="28"/>
      <c r="C46" s="28"/>
      <c r="D46" s="16"/>
      <c r="E46" s="16"/>
      <c r="F46" s="49"/>
      <c r="G46" s="16"/>
      <c r="H46" s="16"/>
      <c r="I46" s="16"/>
      <c r="J46" s="16"/>
      <c r="K46" s="19"/>
      <c r="L46" s="16"/>
    </row>
    <row r="47" spans="1:12" x14ac:dyDescent="0.25">
      <c r="A47" s="16"/>
      <c r="B47" s="28"/>
      <c r="C47" s="28"/>
      <c r="D47" s="16"/>
      <c r="E47" s="16"/>
      <c r="F47" s="49"/>
      <c r="G47" s="16"/>
      <c r="H47" s="16"/>
      <c r="I47" s="16"/>
      <c r="J47" s="16"/>
      <c r="K47" s="19"/>
      <c r="L47" s="16"/>
    </row>
    <row r="48" spans="1:12" x14ac:dyDescent="0.25">
      <c r="A48" s="16"/>
      <c r="B48" s="28"/>
      <c r="C48" s="28"/>
      <c r="D48" s="16"/>
      <c r="E48" s="16"/>
      <c r="F48" s="49"/>
      <c r="G48" s="16"/>
      <c r="H48" s="16"/>
      <c r="I48" s="16"/>
      <c r="J48" s="16"/>
      <c r="K48" s="19"/>
      <c r="L48" s="16"/>
    </row>
    <row r="49" spans="1:12" x14ac:dyDescent="0.25">
      <c r="A49" s="16"/>
      <c r="B49" s="28"/>
      <c r="C49" s="28"/>
      <c r="D49" s="16"/>
      <c r="E49" s="16"/>
      <c r="F49" s="49"/>
      <c r="G49" s="16"/>
      <c r="H49" s="16"/>
      <c r="I49" s="16"/>
      <c r="J49" s="16"/>
      <c r="K49" s="19"/>
      <c r="L49" s="16"/>
    </row>
    <row r="50" spans="1:12" x14ac:dyDescent="0.25">
      <c r="A50" s="16"/>
      <c r="B50" s="28"/>
      <c r="C50" s="28"/>
      <c r="D50" s="16"/>
      <c r="E50" s="16"/>
      <c r="F50" s="49"/>
      <c r="G50" s="16"/>
      <c r="H50" s="16"/>
      <c r="I50" s="16"/>
      <c r="J50" s="16"/>
      <c r="K50" s="19"/>
      <c r="L50" s="16"/>
    </row>
    <row r="51" spans="1:12" x14ac:dyDescent="0.25">
      <c r="A51" s="16"/>
      <c r="B51" s="28"/>
      <c r="C51" s="28"/>
      <c r="D51" s="16"/>
      <c r="E51" s="16"/>
      <c r="F51" s="49"/>
      <c r="G51" s="16"/>
      <c r="H51" s="16"/>
      <c r="I51" s="16"/>
      <c r="J51" s="16"/>
      <c r="K51" s="19"/>
      <c r="L51" s="16"/>
    </row>
    <row r="52" spans="1:12" x14ac:dyDescent="0.25">
      <c r="A52" s="16"/>
      <c r="B52" s="28"/>
      <c r="C52" s="28"/>
      <c r="D52" s="16"/>
      <c r="E52" s="16"/>
      <c r="F52" s="49"/>
      <c r="G52" s="16"/>
      <c r="H52" s="16"/>
      <c r="I52" s="16"/>
      <c r="J52" s="16"/>
      <c r="K52" s="19"/>
      <c r="L52" s="16"/>
    </row>
    <row r="53" spans="1:12" x14ac:dyDescent="0.25">
      <c r="A53" s="16"/>
      <c r="B53" s="28"/>
      <c r="C53" s="28"/>
      <c r="D53" s="16"/>
      <c r="E53" s="16"/>
      <c r="F53" s="49"/>
      <c r="G53" s="16"/>
      <c r="H53" s="16"/>
      <c r="I53" s="16"/>
      <c r="J53" s="16"/>
      <c r="K53" s="19"/>
      <c r="L53" s="16"/>
    </row>
    <row r="54" spans="1:12" x14ac:dyDescent="0.25">
      <c r="A54" s="16"/>
      <c r="B54" s="28"/>
      <c r="C54" s="28"/>
      <c r="D54" s="16"/>
      <c r="E54" s="16"/>
      <c r="F54" s="49"/>
      <c r="G54" s="16"/>
      <c r="H54" s="16"/>
      <c r="I54" s="16"/>
      <c r="J54" s="16"/>
      <c r="K54" s="19"/>
      <c r="L54" s="16"/>
    </row>
    <row r="55" spans="1:12" x14ac:dyDescent="0.25">
      <c r="A55" s="16"/>
      <c r="B55" s="28"/>
      <c r="C55" s="28"/>
      <c r="D55" s="16"/>
      <c r="E55" s="16"/>
      <c r="F55" s="49"/>
      <c r="G55" s="16"/>
      <c r="H55" s="16"/>
      <c r="I55" s="16"/>
      <c r="J55" s="16"/>
      <c r="K55" s="19"/>
      <c r="L55" s="16"/>
    </row>
    <row r="56" spans="1:12" x14ac:dyDescent="0.25">
      <c r="A56" s="16"/>
      <c r="B56" s="28"/>
      <c r="C56" s="28"/>
      <c r="D56" s="16"/>
      <c r="E56" s="16"/>
      <c r="F56" s="49"/>
      <c r="G56" s="16"/>
      <c r="H56" s="16"/>
      <c r="I56" s="16"/>
      <c r="J56" s="16"/>
      <c r="K56" s="19"/>
      <c r="L56" s="16"/>
    </row>
    <row r="57" spans="1:12" x14ac:dyDescent="0.25">
      <c r="A57" s="16"/>
      <c r="B57" s="28"/>
      <c r="C57" s="28"/>
      <c r="D57" s="16"/>
      <c r="E57" s="16"/>
      <c r="F57" s="49"/>
      <c r="G57" s="16"/>
      <c r="H57" s="16"/>
      <c r="I57" s="16"/>
      <c r="J57" s="16"/>
      <c r="K57" s="19"/>
      <c r="L57" s="16"/>
    </row>
    <row r="58" spans="1:12" x14ac:dyDescent="0.25">
      <c r="A58" s="16"/>
      <c r="B58" s="28"/>
      <c r="C58" s="28"/>
      <c r="D58" s="16"/>
      <c r="E58" s="16"/>
      <c r="F58" s="49"/>
      <c r="G58" s="16"/>
      <c r="H58" s="16"/>
      <c r="I58" s="16"/>
      <c r="J58" s="16"/>
      <c r="K58" s="19"/>
      <c r="L58" s="16"/>
    </row>
    <row r="59" spans="1:12" x14ac:dyDescent="0.25">
      <c r="A59" s="16"/>
      <c r="B59" s="28"/>
      <c r="C59" s="28"/>
      <c r="D59" s="16"/>
      <c r="E59" s="16"/>
      <c r="F59" s="49"/>
      <c r="G59" s="16"/>
      <c r="H59" s="16"/>
      <c r="I59" s="16"/>
      <c r="J59" s="16"/>
      <c r="K59" s="19"/>
      <c r="L59" s="16"/>
    </row>
    <row r="60" spans="1:12" x14ac:dyDescent="0.25">
      <c r="A60" s="16"/>
      <c r="B60" s="28"/>
      <c r="C60" s="28"/>
      <c r="D60" s="16"/>
      <c r="E60" s="16"/>
      <c r="F60" s="49"/>
      <c r="G60" s="16"/>
      <c r="H60" s="16"/>
      <c r="I60" s="16"/>
      <c r="J60" s="16"/>
      <c r="K60" s="19"/>
      <c r="L60" s="16"/>
    </row>
    <row r="61" spans="1:12" x14ac:dyDescent="0.25">
      <c r="A61" s="16"/>
      <c r="B61" s="28"/>
      <c r="C61" s="28"/>
      <c r="D61" s="16"/>
      <c r="E61" s="16"/>
      <c r="F61" s="49"/>
      <c r="G61" s="16"/>
      <c r="H61" s="16"/>
      <c r="I61" s="16"/>
      <c r="J61" s="16"/>
      <c r="K61" s="19"/>
      <c r="L61" s="16"/>
    </row>
    <row r="62" spans="1:12" x14ac:dyDescent="0.25">
      <c r="A62" s="16"/>
      <c r="B62" s="28"/>
      <c r="C62" s="28"/>
      <c r="D62" s="16"/>
      <c r="E62" s="16"/>
      <c r="F62" s="49"/>
      <c r="G62" s="16"/>
      <c r="H62" s="16"/>
      <c r="I62" s="16"/>
      <c r="J62" s="16"/>
      <c r="K62" s="19"/>
      <c r="L62" s="16"/>
    </row>
    <row r="63" spans="1:12" x14ac:dyDescent="0.25">
      <c r="A63" s="16"/>
      <c r="B63" s="28"/>
      <c r="C63" s="28"/>
      <c r="D63" s="16"/>
      <c r="E63" s="16"/>
      <c r="F63" s="49"/>
      <c r="G63" s="16"/>
      <c r="H63" s="16"/>
      <c r="I63" s="16"/>
      <c r="J63" s="16"/>
      <c r="K63" s="19"/>
      <c r="L63" s="16"/>
    </row>
    <row r="64" spans="1:12" x14ac:dyDescent="0.25">
      <c r="A64" s="16"/>
      <c r="B64" s="28"/>
      <c r="C64" s="28"/>
      <c r="D64" s="16"/>
      <c r="E64" s="16"/>
      <c r="F64" s="49"/>
      <c r="G64" s="16"/>
      <c r="H64" s="16"/>
      <c r="I64" s="16"/>
      <c r="J64" s="16"/>
      <c r="K64" s="19"/>
      <c r="L64" s="16"/>
    </row>
    <row r="65" spans="1:12" x14ac:dyDescent="0.25">
      <c r="A65" s="16"/>
      <c r="B65" s="28"/>
      <c r="C65" s="28"/>
      <c r="D65" s="16"/>
      <c r="E65" s="16"/>
      <c r="F65" s="49"/>
      <c r="G65" s="16"/>
      <c r="H65" s="16"/>
      <c r="I65" s="16"/>
      <c r="J65" s="16"/>
      <c r="K65" s="19"/>
      <c r="L65" s="16"/>
    </row>
    <row r="66" spans="1:12" x14ac:dyDescent="0.25">
      <c r="A66" s="16"/>
      <c r="B66" s="28"/>
      <c r="C66" s="28"/>
      <c r="D66" s="16"/>
      <c r="E66" s="16"/>
      <c r="F66" s="49"/>
      <c r="G66" s="16"/>
      <c r="H66" s="16"/>
      <c r="I66" s="16"/>
      <c r="J66" s="16"/>
      <c r="K66" s="19"/>
      <c r="L66" s="16"/>
    </row>
    <row r="67" spans="1:12" x14ac:dyDescent="0.25">
      <c r="A67" s="16"/>
      <c r="B67" s="28"/>
      <c r="C67" s="28"/>
      <c r="D67" s="16"/>
      <c r="E67" s="16"/>
      <c r="F67" s="49"/>
      <c r="G67" s="16"/>
      <c r="H67" s="16"/>
      <c r="I67" s="16"/>
      <c r="J67" s="16"/>
      <c r="K67" s="19"/>
      <c r="L67" s="16"/>
    </row>
    <row r="68" spans="1:12" x14ac:dyDescent="0.25">
      <c r="A68" s="16"/>
      <c r="B68" s="28"/>
      <c r="C68" s="28"/>
      <c r="D68" s="16"/>
      <c r="E68" s="16"/>
      <c r="F68" s="49"/>
      <c r="G68" s="16"/>
      <c r="H68" s="16"/>
      <c r="I68" s="16"/>
      <c r="J68" s="16"/>
      <c r="K68" s="19"/>
      <c r="L68" s="16"/>
    </row>
    <row r="69" spans="1:12" x14ac:dyDescent="0.25">
      <c r="A69" s="16"/>
      <c r="B69" s="28"/>
      <c r="C69" s="28"/>
      <c r="D69" s="16"/>
      <c r="E69" s="16"/>
      <c r="F69" s="49"/>
      <c r="G69" s="16"/>
      <c r="H69" s="16"/>
      <c r="I69" s="16"/>
      <c r="J69" s="16"/>
      <c r="K69" s="19"/>
      <c r="L69" s="16"/>
    </row>
    <row r="70" spans="1:12" x14ac:dyDescent="0.25">
      <c r="A70" s="16"/>
      <c r="B70" s="28"/>
      <c r="C70" s="28"/>
      <c r="D70" s="16"/>
      <c r="E70" s="16"/>
      <c r="F70" s="49"/>
      <c r="G70" s="16"/>
      <c r="H70" s="16"/>
      <c r="I70" s="16"/>
      <c r="J70" s="16"/>
      <c r="K70" s="19"/>
      <c r="L70" s="16"/>
    </row>
    <row r="71" spans="1:12" x14ac:dyDescent="0.25">
      <c r="A71" s="16"/>
      <c r="B71" s="28"/>
      <c r="C71" s="28"/>
      <c r="D71" s="16"/>
      <c r="E71" s="16"/>
      <c r="F71" s="49"/>
      <c r="G71" s="16"/>
      <c r="H71" s="16"/>
      <c r="I71" s="16"/>
      <c r="J71" s="16"/>
      <c r="K71" s="19"/>
      <c r="L71" s="16"/>
    </row>
    <row r="72" spans="1:12" x14ac:dyDescent="0.25">
      <c r="A72" s="16"/>
      <c r="B72" s="28"/>
      <c r="C72" s="28"/>
      <c r="D72" s="16"/>
      <c r="E72" s="16"/>
      <c r="F72" s="49"/>
      <c r="G72" s="16"/>
      <c r="H72" s="16"/>
      <c r="I72" s="16"/>
      <c r="J72" s="16"/>
      <c r="K72" s="19"/>
      <c r="L72" s="16"/>
    </row>
    <row r="73" spans="1:12" x14ac:dyDescent="0.25">
      <c r="A73" s="16"/>
      <c r="B73" s="28"/>
      <c r="C73" s="28"/>
      <c r="D73" s="16"/>
      <c r="E73" s="16"/>
      <c r="F73" s="49"/>
      <c r="G73" s="16"/>
      <c r="H73" s="16"/>
      <c r="I73" s="16"/>
      <c r="J73" s="16"/>
      <c r="K73" s="19"/>
      <c r="L73" s="16"/>
    </row>
    <row r="74" spans="1:12" x14ac:dyDescent="0.25">
      <c r="A74" s="16"/>
      <c r="B74" s="28"/>
      <c r="C74" s="28"/>
      <c r="D74" s="16"/>
      <c r="E74" s="16"/>
      <c r="F74" s="49"/>
      <c r="G74" s="16"/>
      <c r="H74" s="16"/>
      <c r="I74" s="16"/>
      <c r="J74" s="16"/>
      <c r="K74" s="19"/>
      <c r="L74" s="16"/>
    </row>
    <row r="75" spans="1:12" x14ac:dyDescent="0.25">
      <c r="A75" s="16"/>
      <c r="B75" s="28"/>
      <c r="C75" s="28"/>
      <c r="D75" s="16"/>
      <c r="E75" s="16"/>
      <c r="F75" s="49"/>
      <c r="G75" s="16"/>
      <c r="H75" s="16"/>
      <c r="I75" s="16"/>
      <c r="J75" s="16"/>
      <c r="K75" s="19"/>
      <c r="L75" s="16"/>
    </row>
    <row r="76" spans="1:12" x14ac:dyDescent="0.25">
      <c r="A76" s="16"/>
      <c r="B76" s="28"/>
      <c r="C76" s="28"/>
      <c r="D76" s="16"/>
      <c r="E76" s="16"/>
      <c r="F76" s="49"/>
      <c r="G76" s="16"/>
      <c r="H76" s="16"/>
      <c r="I76" s="16"/>
      <c r="J76" s="16"/>
      <c r="K76" s="19"/>
      <c r="L76" s="16"/>
    </row>
    <row r="77" spans="1:12" x14ac:dyDescent="0.25">
      <c r="A77" s="16"/>
      <c r="B77" s="28"/>
      <c r="C77" s="28"/>
      <c r="D77" s="16"/>
      <c r="E77" s="16"/>
      <c r="F77" s="49"/>
      <c r="G77" s="16"/>
      <c r="H77" s="16"/>
      <c r="I77" s="16"/>
      <c r="J77" s="16"/>
      <c r="K77" s="19"/>
      <c r="L77" s="16"/>
    </row>
    <row r="78" spans="1:12" x14ac:dyDescent="0.25">
      <c r="A78" s="16"/>
      <c r="B78" s="28"/>
      <c r="C78" s="28"/>
      <c r="D78" s="16"/>
      <c r="E78" s="16"/>
      <c r="F78" s="49"/>
      <c r="G78" s="16"/>
      <c r="H78" s="16"/>
      <c r="I78" s="16"/>
      <c r="J78" s="16"/>
      <c r="K78" s="19"/>
      <c r="L78" s="16"/>
    </row>
    <row r="79" spans="1:12" x14ac:dyDescent="0.25">
      <c r="A79" s="16"/>
      <c r="B79" s="28"/>
      <c r="C79" s="28"/>
      <c r="D79" s="16"/>
      <c r="E79" s="16"/>
      <c r="F79" s="49"/>
      <c r="G79" s="16"/>
      <c r="H79" s="16"/>
      <c r="I79" s="16"/>
      <c r="J79" s="16"/>
      <c r="K79" s="19"/>
      <c r="L79" s="16"/>
    </row>
    <row r="80" spans="1:12" x14ac:dyDescent="0.25">
      <c r="A80" s="16"/>
      <c r="B80" s="28"/>
      <c r="C80" s="28"/>
      <c r="D80" s="16"/>
      <c r="E80" s="16"/>
      <c r="F80" s="49"/>
      <c r="G80" s="16"/>
      <c r="H80" s="16"/>
      <c r="I80" s="16"/>
      <c r="J80" s="16"/>
      <c r="K80" s="19"/>
      <c r="L80" s="16"/>
    </row>
    <row r="81" spans="1:12" x14ac:dyDescent="0.25">
      <c r="A81" s="16"/>
      <c r="B81" s="28"/>
      <c r="C81" s="28"/>
      <c r="D81" s="16"/>
      <c r="E81" s="16"/>
      <c r="F81" s="49"/>
      <c r="G81" s="16"/>
      <c r="H81" s="16"/>
      <c r="I81" s="16"/>
      <c r="J81" s="16"/>
      <c r="K81" s="19"/>
      <c r="L81" s="16"/>
    </row>
    <row r="82" spans="1:12" x14ac:dyDescent="0.25">
      <c r="A82" s="16"/>
      <c r="B82" s="28"/>
      <c r="C82" s="28"/>
      <c r="D82" s="16"/>
      <c r="E82" s="16"/>
      <c r="F82" s="49"/>
      <c r="G82" s="16"/>
      <c r="H82" s="16"/>
      <c r="I82" s="16"/>
      <c r="J82" s="16"/>
      <c r="K82" s="19"/>
      <c r="L82" s="16"/>
    </row>
    <row r="83" spans="1:12" x14ac:dyDescent="0.25">
      <c r="A83" s="16"/>
      <c r="B83" s="28"/>
      <c r="C83" s="28"/>
      <c r="D83" s="16"/>
      <c r="E83" s="16"/>
      <c r="F83" s="49"/>
      <c r="G83" s="16"/>
      <c r="H83" s="16"/>
      <c r="I83" s="16"/>
      <c r="J83" s="16"/>
      <c r="K83" s="19"/>
      <c r="L83" s="16"/>
    </row>
    <row r="84" spans="1:12" x14ac:dyDescent="0.25">
      <c r="A84" s="16"/>
      <c r="B84" s="28"/>
      <c r="C84" s="28"/>
      <c r="D84" s="16"/>
      <c r="E84" s="16"/>
      <c r="F84" s="49"/>
      <c r="G84" s="16"/>
      <c r="H84" s="16"/>
      <c r="I84" s="16"/>
      <c r="J84" s="16"/>
      <c r="K84" s="19"/>
      <c r="L84" s="16"/>
    </row>
    <row r="85" spans="1:12" x14ac:dyDescent="0.25">
      <c r="A85" s="16"/>
      <c r="B85" s="28"/>
      <c r="C85" s="28"/>
      <c r="D85" s="16"/>
      <c r="E85" s="16"/>
      <c r="F85" s="49"/>
      <c r="G85" s="16"/>
      <c r="H85" s="16"/>
      <c r="I85" s="16"/>
      <c r="J85" s="16"/>
      <c r="K85" s="19"/>
      <c r="L85" s="16"/>
    </row>
    <row r="86" spans="1:12" x14ac:dyDescent="0.25">
      <c r="A86" s="16"/>
      <c r="B86" s="28"/>
      <c r="C86" s="28"/>
      <c r="D86" s="16"/>
      <c r="E86" s="16"/>
      <c r="F86" s="49"/>
      <c r="G86" s="16"/>
      <c r="H86" s="16"/>
      <c r="I86" s="16"/>
      <c r="J86" s="16"/>
      <c r="K86" s="19"/>
      <c r="L86" s="16"/>
    </row>
    <row r="87" spans="1:12" x14ac:dyDescent="0.25">
      <c r="A87" s="16"/>
      <c r="B87" s="28"/>
      <c r="C87" s="28"/>
      <c r="D87" s="16"/>
      <c r="E87" s="16"/>
      <c r="F87" s="49"/>
      <c r="G87" s="16"/>
      <c r="H87" s="16"/>
      <c r="I87" s="16"/>
      <c r="J87" s="16"/>
      <c r="K87" s="19"/>
      <c r="L87" s="16"/>
    </row>
    <row r="88" spans="1:12" x14ac:dyDescent="0.25">
      <c r="A88" s="16"/>
      <c r="B88" s="28"/>
      <c r="C88" s="28"/>
      <c r="D88" s="16"/>
      <c r="E88" s="16"/>
      <c r="F88" s="49"/>
      <c r="G88" s="16"/>
      <c r="H88" s="16"/>
      <c r="I88" s="16"/>
      <c r="J88" s="16"/>
      <c r="K88" s="19"/>
      <c r="L88" s="16"/>
    </row>
    <row r="89" spans="1:12" x14ac:dyDescent="0.25">
      <c r="A89" s="16"/>
      <c r="B89" s="28"/>
      <c r="C89" s="28"/>
      <c r="D89" s="16"/>
      <c r="E89" s="16"/>
      <c r="F89" s="49"/>
      <c r="G89" s="16"/>
      <c r="H89" s="16"/>
      <c r="I89" s="16"/>
      <c r="J89" s="16"/>
      <c r="K89" s="19"/>
      <c r="L89" s="16"/>
    </row>
    <row r="90" spans="1:12" x14ac:dyDescent="0.25">
      <c r="A90" s="16"/>
      <c r="B90" s="28"/>
      <c r="C90" s="28"/>
      <c r="D90" s="16"/>
      <c r="E90" s="16"/>
      <c r="F90" s="49"/>
      <c r="G90" s="16"/>
      <c r="H90" s="16"/>
      <c r="I90" s="16"/>
      <c r="J90" s="16"/>
      <c r="K90" s="19"/>
      <c r="L90" s="16"/>
    </row>
    <row r="91" spans="1:12" x14ac:dyDescent="0.25">
      <c r="A91" s="16"/>
      <c r="B91" s="28"/>
      <c r="C91" s="28"/>
      <c r="D91" s="16"/>
      <c r="E91" s="16"/>
      <c r="F91" s="49"/>
      <c r="G91" s="16"/>
      <c r="H91" s="16"/>
      <c r="I91" s="16"/>
      <c r="J91" s="16"/>
      <c r="K91" s="19"/>
      <c r="L91" s="16"/>
    </row>
    <row r="92" spans="1:12" x14ac:dyDescent="0.25">
      <c r="A92" s="16"/>
      <c r="B92" s="28"/>
      <c r="C92" s="28"/>
      <c r="D92" s="16"/>
      <c r="E92" s="16"/>
      <c r="F92" s="49"/>
      <c r="G92" s="16"/>
      <c r="H92" s="16"/>
      <c r="I92" s="16"/>
      <c r="J92" s="16"/>
      <c r="K92" s="19"/>
      <c r="L92" s="16"/>
    </row>
    <row r="93" spans="1:12" x14ac:dyDescent="0.25">
      <c r="A93" s="16"/>
      <c r="B93" s="28"/>
      <c r="C93" s="28"/>
      <c r="D93" s="16"/>
      <c r="E93" s="16"/>
      <c r="F93" s="49"/>
      <c r="G93" s="16"/>
      <c r="H93" s="16"/>
      <c r="I93" s="16"/>
      <c r="J93" s="16"/>
      <c r="K93" s="19"/>
      <c r="L93" s="16"/>
    </row>
    <row r="94" spans="1:12" x14ac:dyDescent="0.25">
      <c r="A94" s="16"/>
      <c r="B94" s="28"/>
      <c r="C94" s="28"/>
      <c r="D94" s="16"/>
      <c r="E94" s="16"/>
      <c r="F94" s="49"/>
      <c r="G94" s="16"/>
      <c r="H94" s="16"/>
      <c r="I94" s="16"/>
      <c r="J94" s="16"/>
      <c r="K94" s="19"/>
      <c r="L94" s="16"/>
    </row>
    <row r="95" spans="1:12" x14ac:dyDescent="0.25">
      <c r="A95" s="16"/>
      <c r="B95" s="28"/>
      <c r="C95" s="28"/>
      <c r="D95" s="16"/>
      <c r="E95" s="16"/>
      <c r="F95" s="49"/>
      <c r="G95" s="16"/>
      <c r="H95" s="16"/>
      <c r="I95" s="16"/>
      <c r="J95" s="16"/>
      <c r="K95" s="19"/>
      <c r="L95" s="16"/>
    </row>
    <row r="96" spans="1:12" x14ac:dyDescent="0.25">
      <c r="A96" s="16"/>
      <c r="B96" s="28"/>
      <c r="C96" s="28"/>
      <c r="D96" s="16"/>
      <c r="E96" s="16"/>
      <c r="F96" s="49"/>
      <c r="G96" s="16"/>
      <c r="H96" s="16"/>
      <c r="I96" s="16"/>
      <c r="J96" s="16"/>
      <c r="K96" s="19"/>
      <c r="L96" s="16"/>
    </row>
    <row r="97" spans="1:12" x14ac:dyDescent="0.25">
      <c r="A97" s="16"/>
      <c r="B97" s="28"/>
      <c r="C97" s="28"/>
      <c r="D97" s="16"/>
      <c r="E97" s="16"/>
      <c r="F97" s="49"/>
      <c r="G97" s="16"/>
      <c r="H97" s="16"/>
      <c r="I97" s="16"/>
      <c r="J97" s="16"/>
      <c r="K97" s="19"/>
      <c r="L97" s="16"/>
    </row>
    <row r="98" spans="1:12" x14ac:dyDescent="0.25">
      <c r="A98" s="16"/>
      <c r="B98" s="28"/>
      <c r="C98" s="28"/>
      <c r="D98" s="16"/>
      <c r="E98" s="16"/>
      <c r="F98" s="49"/>
      <c r="G98" s="16"/>
      <c r="H98" s="16"/>
      <c r="I98" s="16"/>
      <c r="J98" s="16"/>
      <c r="K98" s="19"/>
      <c r="L98" s="16"/>
    </row>
    <row r="99" spans="1:12" x14ac:dyDescent="0.25">
      <c r="A99" s="16"/>
      <c r="B99" s="28"/>
      <c r="C99" s="28"/>
      <c r="D99" s="16"/>
      <c r="E99" s="16"/>
      <c r="F99" s="49"/>
      <c r="G99" s="16"/>
      <c r="H99" s="16"/>
      <c r="I99" s="16"/>
      <c r="J99" s="16"/>
      <c r="K99" s="19"/>
      <c r="L99" s="16"/>
    </row>
    <row r="100" spans="1:12" x14ac:dyDescent="0.25">
      <c r="A100" s="16"/>
      <c r="B100" s="28"/>
      <c r="C100" s="28"/>
      <c r="D100" s="16"/>
      <c r="E100" s="16"/>
      <c r="F100" s="49"/>
      <c r="G100" s="16"/>
      <c r="H100" s="16"/>
      <c r="I100" s="16"/>
      <c r="J100" s="16"/>
      <c r="K100" s="19"/>
      <c r="L100" s="16"/>
    </row>
    <row r="101" spans="1:12" x14ac:dyDescent="0.25">
      <c r="A101" s="16"/>
      <c r="B101" s="28"/>
      <c r="C101" s="28"/>
      <c r="D101" s="16"/>
      <c r="E101" s="16"/>
      <c r="F101" s="49"/>
      <c r="G101" s="16"/>
      <c r="H101" s="16"/>
      <c r="I101" s="16"/>
      <c r="J101" s="16"/>
      <c r="K101" s="19"/>
      <c r="L101" s="16"/>
    </row>
    <row r="102" spans="1:12" x14ac:dyDescent="0.25">
      <c r="A102" s="16"/>
      <c r="B102" s="28"/>
      <c r="C102" s="28"/>
      <c r="D102" s="16"/>
      <c r="E102" s="16"/>
      <c r="F102" s="49"/>
      <c r="G102" s="16"/>
      <c r="H102" s="16"/>
      <c r="I102" s="16"/>
      <c r="J102" s="16"/>
      <c r="K102" s="19"/>
      <c r="L102" s="16"/>
    </row>
    <row r="103" spans="1:12" x14ac:dyDescent="0.25">
      <c r="A103" s="16"/>
      <c r="B103" s="28"/>
      <c r="C103" s="28"/>
      <c r="D103" s="16"/>
      <c r="E103" s="16"/>
      <c r="F103" s="49"/>
      <c r="G103" s="16"/>
      <c r="H103" s="16"/>
      <c r="I103" s="16"/>
      <c r="J103" s="16"/>
      <c r="K103" s="19"/>
      <c r="L103" s="16"/>
    </row>
    <row r="104" spans="1:12" x14ac:dyDescent="0.25">
      <c r="A104" s="16"/>
      <c r="B104" s="28"/>
      <c r="C104" s="28"/>
      <c r="D104" s="16"/>
      <c r="E104" s="16"/>
      <c r="F104" s="49"/>
      <c r="G104" s="16"/>
      <c r="H104" s="16"/>
      <c r="I104" s="16"/>
      <c r="J104" s="16"/>
      <c r="K104" s="19"/>
      <c r="L104" s="16"/>
    </row>
    <row r="105" spans="1:12" x14ac:dyDescent="0.25">
      <c r="A105" s="16"/>
      <c r="B105" s="28"/>
      <c r="C105" s="28"/>
      <c r="D105" s="16"/>
      <c r="E105" s="16"/>
      <c r="F105" s="49"/>
      <c r="G105" s="16"/>
      <c r="H105" s="16"/>
      <c r="I105" s="16"/>
      <c r="J105" s="16"/>
      <c r="K105" s="19"/>
      <c r="L105" s="16"/>
    </row>
    <row r="106" spans="1:12" x14ac:dyDescent="0.25">
      <c r="A106" s="16"/>
      <c r="B106" s="28"/>
      <c r="C106" s="28"/>
      <c r="D106" s="16"/>
      <c r="E106" s="16"/>
      <c r="F106" s="49"/>
      <c r="G106" s="16"/>
      <c r="H106" s="16"/>
      <c r="I106" s="16"/>
      <c r="J106" s="16"/>
      <c r="K106" s="19"/>
      <c r="L106" s="16"/>
    </row>
    <row r="107" spans="1:12" x14ac:dyDescent="0.25">
      <c r="A107" s="16"/>
      <c r="B107" s="28"/>
      <c r="C107" s="28"/>
      <c r="D107" s="16"/>
      <c r="E107" s="16"/>
      <c r="F107" s="49"/>
      <c r="G107" s="16"/>
      <c r="H107" s="16"/>
      <c r="I107" s="16"/>
      <c r="J107" s="16"/>
      <c r="K107" s="19"/>
      <c r="L107" s="16"/>
    </row>
    <row r="108" spans="1:12" x14ac:dyDescent="0.25">
      <c r="A108" s="16"/>
      <c r="B108" s="28"/>
      <c r="C108" s="28"/>
      <c r="D108" s="16"/>
      <c r="E108" s="16"/>
      <c r="F108" s="49"/>
      <c r="G108" s="16"/>
      <c r="H108" s="16"/>
      <c r="I108" s="16"/>
      <c r="J108" s="16"/>
      <c r="K108" s="19"/>
      <c r="L108" s="16"/>
    </row>
    <row r="109" spans="1:12" x14ac:dyDescent="0.25">
      <c r="A109" s="16"/>
      <c r="B109" s="28"/>
      <c r="C109" s="28"/>
      <c r="D109" s="16"/>
      <c r="E109" s="16"/>
      <c r="F109" s="49"/>
      <c r="G109" s="16"/>
      <c r="H109" s="16"/>
      <c r="I109" s="16"/>
      <c r="J109" s="16"/>
      <c r="K109" s="19"/>
      <c r="L109" s="16"/>
    </row>
    <row r="110" spans="1:12" x14ac:dyDescent="0.25">
      <c r="A110" s="16"/>
      <c r="B110" s="28"/>
      <c r="C110" s="28"/>
      <c r="D110" s="16"/>
      <c r="E110" s="16"/>
      <c r="F110" s="49"/>
      <c r="G110" s="16"/>
      <c r="H110" s="16"/>
      <c r="I110" s="16"/>
      <c r="J110" s="16"/>
      <c r="K110" s="19"/>
      <c r="L110" s="16"/>
    </row>
    <row r="111" spans="1:12" x14ac:dyDescent="0.25">
      <c r="A111" s="16"/>
      <c r="B111" s="28"/>
      <c r="C111" s="28"/>
      <c r="D111" s="16"/>
      <c r="E111" s="16"/>
      <c r="F111" s="49"/>
      <c r="G111" s="16"/>
      <c r="H111" s="16"/>
      <c r="I111" s="16"/>
      <c r="J111" s="16"/>
      <c r="K111" s="19"/>
      <c r="L111" s="16"/>
    </row>
    <row r="112" spans="1:12" x14ac:dyDescent="0.25">
      <c r="A112" s="16"/>
      <c r="B112" s="28"/>
      <c r="C112" s="28"/>
      <c r="D112" s="16"/>
      <c r="E112" s="16"/>
      <c r="F112" s="49"/>
      <c r="G112" s="16"/>
      <c r="H112" s="16"/>
      <c r="I112" s="16"/>
      <c r="J112" s="16"/>
      <c r="K112" s="19"/>
      <c r="L112" s="16"/>
    </row>
    <row r="113" spans="1:12" x14ac:dyDescent="0.25">
      <c r="A113" s="16"/>
      <c r="B113" s="28"/>
      <c r="C113" s="28"/>
      <c r="D113" s="16"/>
      <c r="E113" s="16"/>
      <c r="F113" s="49"/>
      <c r="G113" s="16"/>
      <c r="H113" s="16"/>
      <c r="I113" s="16"/>
      <c r="J113" s="16"/>
      <c r="K113" s="19"/>
      <c r="L113" s="16"/>
    </row>
    <row r="114" spans="1:12" x14ac:dyDescent="0.25">
      <c r="A114" s="16"/>
      <c r="B114" s="28"/>
      <c r="C114" s="28"/>
      <c r="D114" s="16"/>
      <c r="E114" s="16"/>
      <c r="F114" s="49"/>
      <c r="G114" s="16"/>
      <c r="H114" s="16"/>
      <c r="I114" s="16"/>
      <c r="J114" s="16"/>
      <c r="K114" s="19"/>
      <c r="L114" s="16"/>
    </row>
    <row r="115" spans="1:12" x14ac:dyDescent="0.25">
      <c r="A115" s="16"/>
      <c r="B115" s="28"/>
      <c r="C115" s="28"/>
      <c r="D115" s="16"/>
      <c r="E115" s="16"/>
      <c r="F115" s="49"/>
      <c r="G115" s="16"/>
      <c r="H115" s="16"/>
      <c r="I115" s="16"/>
      <c r="J115" s="16"/>
      <c r="K115" s="19"/>
      <c r="L115" s="16"/>
    </row>
    <row r="116" spans="1:12" x14ac:dyDescent="0.25">
      <c r="A116" s="16"/>
      <c r="B116" s="28"/>
      <c r="C116" s="28"/>
      <c r="D116" s="16"/>
      <c r="E116" s="16"/>
      <c r="F116" s="49"/>
      <c r="G116" s="16"/>
      <c r="H116" s="16"/>
      <c r="I116" s="16"/>
      <c r="J116" s="16"/>
      <c r="K116" s="19"/>
      <c r="L116" s="16"/>
    </row>
    <row r="117" spans="1:12" x14ac:dyDescent="0.25">
      <c r="A117" s="16"/>
      <c r="B117" s="28"/>
      <c r="C117" s="28"/>
      <c r="D117" s="16"/>
      <c r="E117" s="16"/>
      <c r="F117" s="49"/>
      <c r="G117" s="16"/>
      <c r="H117" s="16"/>
      <c r="I117" s="16"/>
      <c r="J117" s="16"/>
      <c r="K117" s="19"/>
      <c r="L117" s="16"/>
    </row>
    <row r="118" spans="1:12" x14ac:dyDescent="0.25">
      <c r="A118" s="16"/>
      <c r="B118" s="28"/>
      <c r="C118" s="28"/>
      <c r="D118" s="16"/>
      <c r="E118" s="16"/>
      <c r="F118" s="49"/>
      <c r="G118" s="16"/>
      <c r="H118" s="16"/>
      <c r="I118" s="16"/>
      <c r="J118" s="16"/>
      <c r="K118" s="19"/>
      <c r="L118" s="16"/>
    </row>
    <row r="119" spans="1:12" x14ac:dyDescent="0.25">
      <c r="A119" s="16"/>
      <c r="B119" s="28"/>
      <c r="C119" s="28"/>
      <c r="D119" s="16"/>
      <c r="E119" s="16"/>
      <c r="F119" s="49"/>
      <c r="G119" s="16"/>
      <c r="H119" s="16"/>
      <c r="I119" s="16"/>
      <c r="J119" s="16"/>
      <c r="K119" s="19"/>
      <c r="L119" s="16"/>
    </row>
    <row r="120" spans="1:12" x14ac:dyDescent="0.25">
      <c r="A120" s="16"/>
      <c r="B120" s="28"/>
      <c r="C120" s="28"/>
      <c r="D120" s="16"/>
      <c r="E120" s="16"/>
      <c r="F120" s="49"/>
      <c r="G120" s="16"/>
      <c r="H120" s="16"/>
      <c r="I120" s="16"/>
      <c r="J120" s="16"/>
      <c r="K120" s="19"/>
      <c r="L120" s="16"/>
    </row>
    <row r="121" spans="1:12" x14ac:dyDescent="0.25">
      <c r="A121" s="16"/>
      <c r="B121" s="28"/>
      <c r="C121" s="28"/>
      <c r="D121" s="16"/>
      <c r="E121" s="16"/>
      <c r="F121" s="49"/>
      <c r="G121" s="16"/>
      <c r="H121" s="16"/>
      <c r="I121" s="16"/>
      <c r="J121" s="16"/>
      <c r="K121" s="19"/>
      <c r="L121" s="16"/>
    </row>
    <row r="122" spans="1:12" x14ac:dyDescent="0.25">
      <c r="A122" s="16"/>
      <c r="B122" s="28"/>
      <c r="C122" s="28"/>
      <c r="D122" s="16"/>
      <c r="E122" s="16"/>
      <c r="F122" s="49"/>
      <c r="G122" s="16"/>
      <c r="H122" s="16"/>
      <c r="I122" s="16"/>
      <c r="J122" s="16"/>
      <c r="K122" s="19"/>
      <c r="L122" s="16"/>
    </row>
    <row r="123" spans="1:12" x14ac:dyDescent="0.25">
      <c r="A123" s="16"/>
      <c r="B123" s="28"/>
      <c r="C123" s="28"/>
      <c r="D123" s="16"/>
      <c r="E123" s="16"/>
      <c r="F123" s="49"/>
      <c r="G123" s="16"/>
      <c r="H123" s="16"/>
      <c r="I123" s="16"/>
      <c r="J123" s="16"/>
      <c r="K123" s="19"/>
      <c r="L123" s="16"/>
    </row>
    <row r="124" spans="1:12" x14ac:dyDescent="0.25">
      <c r="A124" s="16"/>
      <c r="B124" s="28"/>
      <c r="C124" s="28"/>
      <c r="D124" s="16"/>
      <c r="E124" s="16"/>
      <c r="F124" s="49"/>
      <c r="G124" s="16"/>
      <c r="H124" s="16"/>
      <c r="I124" s="16"/>
      <c r="J124" s="16"/>
      <c r="K124" s="19"/>
      <c r="L124" s="16"/>
    </row>
    <row r="125" spans="1:12" x14ac:dyDescent="0.25">
      <c r="A125" s="16"/>
      <c r="B125" s="28"/>
      <c r="C125" s="28"/>
      <c r="D125" s="16"/>
      <c r="E125" s="16"/>
      <c r="F125" s="49"/>
      <c r="G125" s="16"/>
      <c r="H125" s="16"/>
      <c r="I125" s="16"/>
      <c r="J125" s="16"/>
      <c r="K125" s="19"/>
      <c r="L125" s="16"/>
    </row>
    <row r="126" spans="1:12" x14ac:dyDescent="0.25">
      <c r="A126" s="16"/>
      <c r="B126" s="28"/>
      <c r="C126" s="28"/>
      <c r="D126" s="16"/>
      <c r="E126" s="16"/>
      <c r="F126" s="49"/>
      <c r="G126" s="16"/>
      <c r="H126" s="16"/>
      <c r="I126" s="16"/>
      <c r="J126" s="16"/>
      <c r="K126" s="19"/>
      <c r="L126" s="16"/>
    </row>
    <row r="127" spans="1:12" x14ac:dyDescent="0.25">
      <c r="A127" s="16"/>
      <c r="B127" s="28"/>
      <c r="C127" s="28"/>
      <c r="D127" s="16"/>
      <c r="E127" s="16"/>
      <c r="F127" s="49"/>
      <c r="G127" s="16"/>
      <c r="H127" s="16"/>
      <c r="I127" s="16"/>
      <c r="J127" s="16"/>
      <c r="K127" s="19"/>
      <c r="L127" s="16"/>
    </row>
    <row r="128" spans="1:12" x14ac:dyDescent="0.25">
      <c r="A128" s="16"/>
      <c r="B128" s="28"/>
      <c r="C128" s="28"/>
      <c r="D128" s="16"/>
      <c r="E128" s="16"/>
      <c r="F128" s="49"/>
      <c r="G128" s="16"/>
      <c r="H128" s="16"/>
      <c r="I128" s="16"/>
      <c r="J128" s="16"/>
      <c r="K128" s="19"/>
      <c r="L128" s="16"/>
    </row>
    <row r="129" spans="1:12" x14ac:dyDescent="0.25">
      <c r="A129" s="16"/>
      <c r="B129" s="28"/>
      <c r="C129" s="28"/>
      <c r="D129" s="16"/>
      <c r="E129" s="16"/>
      <c r="F129" s="49"/>
      <c r="G129" s="16"/>
      <c r="H129" s="16"/>
      <c r="I129" s="16"/>
      <c r="J129" s="16"/>
      <c r="K129" s="19"/>
      <c r="L129" s="16"/>
    </row>
    <row r="130" spans="1:12" x14ac:dyDescent="0.25">
      <c r="A130" s="16"/>
      <c r="B130" s="28"/>
      <c r="C130" s="28"/>
      <c r="D130" s="16"/>
      <c r="E130" s="16"/>
      <c r="F130" s="49"/>
      <c r="G130" s="16"/>
      <c r="H130" s="16"/>
      <c r="I130" s="16"/>
      <c r="J130" s="16"/>
      <c r="K130" s="19"/>
      <c r="L130" s="16"/>
    </row>
    <row r="131" spans="1:12" x14ac:dyDescent="0.25">
      <c r="A131" s="16"/>
      <c r="B131" s="28"/>
      <c r="C131" s="28"/>
      <c r="D131" s="16"/>
      <c r="E131" s="16"/>
      <c r="F131" s="49"/>
      <c r="G131" s="16"/>
      <c r="H131" s="16"/>
      <c r="I131" s="16"/>
      <c r="J131" s="16"/>
      <c r="K131" s="19"/>
      <c r="L131" s="16"/>
    </row>
    <row r="132" spans="1:12" x14ac:dyDescent="0.25">
      <c r="A132" s="16"/>
      <c r="B132" s="28"/>
      <c r="C132" s="28"/>
      <c r="D132" s="16"/>
      <c r="E132" s="16"/>
      <c r="F132" s="49"/>
      <c r="G132" s="16"/>
      <c r="H132" s="16"/>
      <c r="I132" s="16"/>
      <c r="J132" s="16"/>
      <c r="K132" s="19"/>
      <c r="L132" s="16"/>
    </row>
    <row r="133" spans="1:12" x14ac:dyDescent="0.25">
      <c r="A133" s="16"/>
      <c r="B133" s="28"/>
      <c r="C133" s="28"/>
      <c r="D133" s="16"/>
      <c r="E133" s="16"/>
      <c r="F133" s="49"/>
      <c r="G133" s="16"/>
      <c r="H133" s="16"/>
      <c r="I133" s="16"/>
      <c r="J133" s="16"/>
      <c r="K133" s="19"/>
      <c r="L133" s="16"/>
    </row>
    <row r="134" spans="1:12" x14ac:dyDescent="0.25">
      <c r="A134" s="16"/>
      <c r="B134" s="28"/>
      <c r="C134" s="28"/>
      <c r="D134" s="16"/>
      <c r="E134" s="16"/>
      <c r="F134" s="49"/>
      <c r="G134" s="16"/>
      <c r="H134" s="16"/>
      <c r="I134" s="16"/>
      <c r="J134" s="16"/>
      <c r="K134" s="19"/>
      <c r="L134" s="16"/>
    </row>
    <row r="135" spans="1:12" x14ac:dyDescent="0.25">
      <c r="A135" s="16"/>
      <c r="B135" s="28"/>
      <c r="C135" s="28"/>
      <c r="D135" s="16"/>
      <c r="E135" s="16"/>
      <c r="F135" s="49"/>
      <c r="G135" s="16"/>
      <c r="H135" s="16"/>
      <c r="I135" s="16"/>
      <c r="J135" s="16"/>
      <c r="K135" s="19"/>
      <c r="L135" s="16"/>
    </row>
    <row r="136" spans="1:12" x14ac:dyDescent="0.25">
      <c r="A136" s="16"/>
      <c r="B136" s="28"/>
      <c r="C136" s="28"/>
      <c r="D136" s="16"/>
      <c r="E136" s="16"/>
      <c r="F136" s="49"/>
      <c r="G136" s="16"/>
      <c r="H136" s="16"/>
      <c r="I136" s="16"/>
      <c r="J136" s="16"/>
      <c r="K136" s="19"/>
      <c r="L136" s="16"/>
    </row>
    <row r="137" spans="1:12" x14ac:dyDescent="0.25">
      <c r="A137" s="16"/>
      <c r="B137" s="28"/>
      <c r="C137" s="28"/>
      <c r="D137" s="16"/>
      <c r="E137" s="16"/>
      <c r="F137" s="49"/>
      <c r="G137" s="16"/>
      <c r="H137" s="16"/>
      <c r="I137" s="16"/>
      <c r="J137" s="16"/>
      <c r="K137" s="19"/>
      <c r="L137" s="16"/>
    </row>
    <row r="138" spans="1:12" x14ac:dyDescent="0.25">
      <c r="A138" s="16"/>
      <c r="B138" s="28"/>
      <c r="C138" s="28"/>
      <c r="D138" s="16"/>
      <c r="E138" s="16"/>
      <c r="F138" s="49"/>
      <c r="G138" s="16"/>
      <c r="H138" s="16"/>
      <c r="I138" s="16"/>
      <c r="J138" s="16"/>
      <c r="K138" s="19"/>
      <c r="L138" s="16"/>
    </row>
    <row r="139" spans="1:12" x14ac:dyDescent="0.25">
      <c r="A139" s="16"/>
      <c r="B139" s="28"/>
      <c r="C139" s="28"/>
      <c r="D139" s="16"/>
      <c r="E139" s="16"/>
      <c r="F139" s="49"/>
      <c r="G139" s="16"/>
      <c r="H139" s="16"/>
      <c r="I139" s="16"/>
      <c r="J139" s="16"/>
      <c r="K139" s="19"/>
      <c r="L139" s="16"/>
    </row>
    <row r="140" spans="1:12" x14ac:dyDescent="0.25">
      <c r="A140" s="16"/>
      <c r="B140" s="28"/>
      <c r="C140" s="28"/>
      <c r="D140" s="16"/>
      <c r="E140" s="16"/>
      <c r="F140" s="49"/>
      <c r="G140" s="16"/>
      <c r="H140" s="16"/>
      <c r="I140" s="16"/>
      <c r="J140" s="16"/>
      <c r="K140" s="19"/>
      <c r="L140" s="16"/>
    </row>
    <row r="141" spans="1:12" x14ac:dyDescent="0.25">
      <c r="A141" s="16"/>
      <c r="B141" s="28"/>
      <c r="C141" s="28"/>
      <c r="D141" s="16"/>
      <c r="E141" s="16"/>
      <c r="F141" s="49"/>
      <c r="G141" s="16"/>
      <c r="H141" s="16"/>
      <c r="I141" s="16"/>
      <c r="J141" s="16"/>
      <c r="K141" s="19"/>
      <c r="L141" s="16"/>
    </row>
    <row r="142" spans="1:12" x14ac:dyDescent="0.25">
      <c r="A142" s="16"/>
      <c r="B142" s="28"/>
      <c r="C142" s="28"/>
      <c r="D142" s="16"/>
      <c r="E142" s="16"/>
      <c r="F142" s="49"/>
      <c r="G142" s="16"/>
      <c r="H142" s="16"/>
      <c r="I142" s="16"/>
      <c r="J142" s="16"/>
      <c r="K142" s="19"/>
      <c r="L142" s="16"/>
    </row>
    <row r="143" spans="1:12" x14ac:dyDescent="0.25">
      <c r="A143" s="16"/>
      <c r="B143" s="28"/>
      <c r="C143" s="28"/>
      <c r="D143" s="16"/>
      <c r="E143" s="16"/>
      <c r="F143" s="49"/>
      <c r="G143" s="16"/>
      <c r="H143" s="16"/>
      <c r="I143" s="16"/>
      <c r="J143" s="16"/>
      <c r="K143" s="19"/>
      <c r="L143" s="16"/>
    </row>
    <row r="144" spans="1:12" x14ac:dyDescent="0.25">
      <c r="A144" s="16"/>
      <c r="B144" s="28"/>
      <c r="C144" s="28"/>
      <c r="D144" s="16"/>
      <c r="E144" s="16"/>
      <c r="F144" s="49"/>
      <c r="G144" s="16"/>
      <c r="H144" s="16"/>
      <c r="I144" s="16"/>
      <c r="J144" s="16"/>
      <c r="K144" s="19"/>
      <c r="L144" s="16"/>
    </row>
    <row r="145" spans="1:12" x14ac:dyDescent="0.25">
      <c r="A145" s="16"/>
      <c r="B145" s="28"/>
      <c r="C145" s="28"/>
      <c r="D145" s="16"/>
      <c r="E145" s="16"/>
      <c r="F145" s="49"/>
      <c r="G145" s="16"/>
      <c r="H145" s="16"/>
      <c r="I145" s="16"/>
      <c r="J145" s="16"/>
      <c r="K145" s="19"/>
      <c r="L145" s="16"/>
    </row>
    <row r="146" spans="1:12" x14ac:dyDescent="0.25">
      <c r="A146" s="16"/>
      <c r="B146" s="28"/>
      <c r="C146" s="28"/>
      <c r="D146" s="16"/>
      <c r="E146" s="16"/>
      <c r="F146" s="49"/>
      <c r="G146" s="16"/>
      <c r="H146" s="16"/>
      <c r="I146" s="16"/>
      <c r="J146" s="16"/>
      <c r="K146" s="19"/>
      <c r="L146" s="16"/>
    </row>
    <row r="147" spans="1:12" x14ac:dyDescent="0.25">
      <c r="A147" s="16"/>
      <c r="B147" s="28"/>
      <c r="C147" s="28"/>
      <c r="D147" s="16"/>
      <c r="E147" s="16"/>
      <c r="F147" s="49"/>
      <c r="G147" s="16"/>
      <c r="H147" s="16"/>
      <c r="I147" s="16"/>
      <c r="J147" s="16"/>
      <c r="K147" s="19"/>
      <c r="L147" s="16"/>
    </row>
    <row r="148" spans="1:12" x14ac:dyDescent="0.25">
      <c r="A148" s="16"/>
      <c r="B148" s="28"/>
      <c r="C148" s="28"/>
      <c r="D148" s="16"/>
      <c r="E148" s="16"/>
      <c r="F148" s="49"/>
      <c r="G148" s="16"/>
      <c r="H148" s="16"/>
      <c r="I148" s="16"/>
      <c r="J148" s="16"/>
      <c r="K148" s="19"/>
      <c r="L148" s="16"/>
    </row>
    <row r="149" spans="1:12" x14ac:dyDescent="0.25">
      <c r="A149" s="16"/>
      <c r="B149" s="28"/>
      <c r="C149" s="28"/>
      <c r="D149" s="16"/>
      <c r="E149" s="16"/>
      <c r="F149" s="49"/>
      <c r="G149" s="16"/>
      <c r="H149" s="16"/>
      <c r="I149" s="16"/>
      <c r="J149" s="16"/>
      <c r="K149" s="19"/>
      <c r="L149" s="16"/>
    </row>
    <row r="150" spans="1:12" x14ac:dyDescent="0.25">
      <c r="A150" s="16"/>
      <c r="B150" s="28"/>
      <c r="C150" s="28"/>
      <c r="D150" s="16"/>
      <c r="E150" s="16"/>
      <c r="F150" s="49"/>
      <c r="G150" s="16"/>
      <c r="H150" s="16"/>
      <c r="I150" s="16"/>
      <c r="J150" s="16"/>
      <c r="K150" s="19"/>
      <c r="L150" s="16"/>
    </row>
    <row r="151" spans="1:12" x14ac:dyDescent="0.25">
      <c r="A151" s="16"/>
      <c r="B151" s="28"/>
      <c r="C151" s="28"/>
      <c r="D151" s="16"/>
      <c r="E151" s="16"/>
      <c r="F151" s="49"/>
      <c r="G151" s="16"/>
      <c r="H151" s="16"/>
      <c r="I151" s="16"/>
      <c r="J151" s="16"/>
      <c r="K151" s="19"/>
      <c r="L151" s="16"/>
    </row>
    <row r="152" spans="1:12" x14ac:dyDescent="0.25">
      <c r="A152" s="16"/>
      <c r="B152" s="28"/>
      <c r="C152" s="28"/>
      <c r="D152" s="16"/>
      <c r="E152" s="16"/>
      <c r="F152" s="49"/>
      <c r="G152" s="16"/>
      <c r="H152" s="16"/>
      <c r="I152" s="16"/>
      <c r="J152" s="16"/>
      <c r="K152" s="19"/>
      <c r="L152" s="16"/>
    </row>
    <row r="153" spans="1:12" x14ac:dyDescent="0.25">
      <c r="A153" s="16"/>
      <c r="B153" s="28"/>
      <c r="C153" s="28"/>
      <c r="D153" s="16"/>
      <c r="E153" s="16"/>
      <c r="F153" s="49"/>
      <c r="G153" s="16"/>
      <c r="H153" s="16"/>
      <c r="I153" s="16"/>
      <c r="J153" s="16"/>
      <c r="K153" s="19"/>
      <c r="L153" s="16"/>
    </row>
    <row r="154" spans="1:12" x14ac:dyDescent="0.25">
      <c r="A154" s="16"/>
      <c r="B154" s="28"/>
      <c r="C154" s="28"/>
      <c r="D154" s="16"/>
      <c r="E154" s="16"/>
      <c r="F154" s="49"/>
      <c r="G154" s="16"/>
      <c r="H154" s="16"/>
      <c r="I154" s="16"/>
      <c r="J154" s="16"/>
      <c r="K154" s="19"/>
      <c r="L154" s="16"/>
    </row>
    <row r="155" spans="1:12" x14ac:dyDescent="0.25">
      <c r="A155" s="16"/>
      <c r="B155" s="28"/>
      <c r="C155" s="28"/>
      <c r="D155" s="16"/>
      <c r="E155" s="16"/>
      <c r="F155" s="49"/>
      <c r="G155" s="16"/>
      <c r="H155" s="16"/>
      <c r="I155" s="16"/>
      <c r="J155" s="16"/>
      <c r="K155" s="19"/>
      <c r="L155" s="16"/>
    </row>
    <row r="156" spans="1:12" x14ac:dyDescent="0.25">
      <c r="A156" s="16"/>
      <c r="B156" s="28"/>
      <c r="C156" s="28"/>
      <c r="D156" s="16"/>
      <c r="E156" s="16"/>
      <c r="F156" s="49"/>
      <c r="G156" s="16"/>
      <c r="H156" s="16"/>
      <c r="I156" s="16"/>
      <c r="J156" s="16"/>
      <c r="K156" s="19"/>
      <c r="L156" s="16"/>
    </row>
    <row r="157" spans="1:12" x14ac:dyDescent="0.25">
      <c r="A157" s="16"/>
      <c r="B157" s="28"/>
      <c r="C157" s="28"/>
      <c r="D157" s="16"/>
      <c r="E157" s="16"/>
      <c r="F157" s="49"/>
      <c r="G157" s="16"/>
      <c r="H157" s="16"/>
      <c r="I157" s="16"/>
      <c r="J157" s="16"/>
      <c r="K157" s="19"/>
      <c r="L157" s="16"/>
    </row>
    <row r="158" spans="1:12" x14ac:dyDescent="0.25">
      <c r="A158" s="16"/>
      <c r="B158" s="28"/>
      <c r="C158" s="28"/>
      <c r="D158" s="16"/>
      <c r="E158" s="16"/>
      <c r="F158" s="49"/>
      <c r="G158" s="16"/>
      <c r="H158" s="16"/>
      <c r="I158" s="16"/>
      <c r="J158" s="16"/>
      <c r="K158" s="19"/>
      <c r="L158" s="16"/>
    </row>
    <row r="159" spans="1:12" x14ac:dyDescent="0.25">
      <c r="A159" s="16"/>
      <c r="B159" s="28"/>
      <c r="C159" s="28"/>
      <c r="D159" s="16"/>
      <c r="E159" s="16"/>
      <c r="F159" s="49"/>
      <c r="G159" s="16"/>
      <c r="H159" s="16"/>
      <c r="I159" s="16"/>
      <c r="J159" s="16"/>
      <c r="K159" s="19"/>
      <c r="L159" s="16"/>
    </row>
    <row r="160" spans="1:12" x14ac:dyDescent="0.25">
      <c r="A160" s="16"/>
      <c r="B160" s="28"/>
      <c r="C160" s="28"/>
      <c r="D160" s="16"/>
      <c r="E160" s="16"/>
      <c r="F160" s="49"/>
      <c r="G160" s="16"/>
      <c r="H160" s="16"/>
      <c r="I160" s="16"/>
      <c r="J160" s="16"/>
      <c r="K160" s="19"/>
      <c r="L160" s="16"/>
    </row>
    <row r="161" spans="1:12" x14ac:dyDescent="0.25">
      <c r="A161" s="16"/>
      <c r="B161" s="28"/>
      <c r="C161" s="28"/>
      <c r="D161" s="16"/>
      <c r="E161" s="16"/>
      <c r="F161" s="49"/>
      <c r="G161" s="16"/>
      <c r="H161" s="16"/>
      <c r="I161" s="16"/>
      <c r="J161" s="16"/>
      <c r="K161" s="19"/>
      <c r="L161" s="16"/>
    </row>
    <row r="162" spans="1:12" x14ac:dyDescent="0.25">
      <c r="A162" s="16"/>
      <c r="B162" s="28"/>
      <c r="C162" s="28"/>
      <c r="D162" s="16"/>
      <c r="E162" s="16"/>
      <c r="F162" s="49"/>
      <c r="G162" s="16"/>
      <c r="H162" s="16"/>
      <c r="I162" s="16"/>
      <c r="J162" s="16"/>
      <c r="K162" s="19"/>
      <c r="L162" s="16"/>
    </row>
    <row r="163" spans="1:12" x14ac:dyDescent="0.25">
      <c r="A163" s="16"/>
      <c r="B163" s="28"/>
      <c r="C163" s="28"/>
      <c r="D163" s="16"/>
      <c r="E163" s="16"/>
      <c r="F163" s="49"/>
      <c r="G163" s="16"/>
      <c r="H163" s="16"/>
      <c r="I163" s="16"/>
      <c r="J163" s="16"/>
      <c r="K163" s="19"/>
      <c r="L163" s="16"/>
    </row>
    <row r="164" spans="1:12" x14ac:dyDescent="0.25">
      <c r="A164" s="16"/>
      <c r="B164" s="28"/>
      <c r="C164" s="28"/>
      <c r="D164" s="16"/>
      <c r="E164" s="16"/>
      <c r="F164" s="49"/>
      <c r="G164" s="16"/>
      <c r="H164" s="16"/>
      <c r="I164" s="16"/>
      <c r="J164" s="16"/>
      <c r="K164" s="19"/>
      <c r="L164" s="16"/>
    </row>
    <row r="165" spans="1:12" x14ac:dyDescent="0.25">
      <c r="A165" s="16"/>
      <c r="B165" s="28"/>
      <c r="C165" s="28"/>
      <c r="D165" s="16"/>
      <c r="E165" s="16"/>
      <c r="F165" s="49"/>
      <c r="G165" s="16"/>
      <c r="H165" s="16"/>
      <c r="I165" s="16"/>
      <c r="J165" s="16"/>
      <c r="K165" s="19"/>
      <c r="L165" s="16"/>
    </row>
    <row r="166" spans="1:12" x14ac:dyDescent="0.25">
      <c r="A166" s="16"/>
      <c r="B166" s="28"/>
      <c r="C166" s="28"/>
      <c r="D166" s="16"/>
      <c r="E166" s="16"/>
      <c r="F166" s="49"/>
      <c r="G166" s="16"/>
      <c r="H166" s="16"/>
      <c r="I166" s="16"/>
      <c r="J166" s="16"/>
      <c r="K166" s="19"/>
      <c r="L166" s="16"/>
    </row>
    <row r="167" spans="1:12" x14ac:dyDescent="0.25">
      <c r="A167" s="16"/>
      <c r="B167" s="28"/>
      <c r="C167" s="28"/>
      <c r="D167" s="16"/>
      <c r="E167" s="16"/>
      <c r="F167" s="49"/>
      <c r="G167" s="16"/>
      <c r="H167" s="16"/>
      <c r="I167" s="16"/>
      <c r="J167" s="16"/>
      <c r="K167" s="19"/>
      <c r="L167" s="16"/>
    </row>
    <row r="168" spans="1:12" x14ac:dyDescent="0.25">
      <c r="A168" s="16"/>
      <c r="B168" s="28"/>
      <c r="C168" s="28"/>
      <c r="D168" s="16"/>
      <c r="E168" s="16"/>
      <c r="F168" s="49"/>
      <c r="G168" s="16"/>
      <c r="H168" s="16"/>
      <c r="I168" s="16"/>
      <c r="J168" s="16"/>
      <c r="K168" s="19"/>
      <c r="L168" s="16"/>
    </row>
    <row r="169" spans="1:12" x14ac:dyDescent="0.25">
      <c r="A169" s="16"/>
      <c r="B169" s="28"/>
      <c r="C169" s="28"/>
      <c r="D169" s="16"/>
      <c r="E169" s="16"/>
      <c r="F169" s="49"/>
      <c r="G169" s="16"/>
      <c r="H169" s="16"/>
      <c r="I169" s="16"/>
      <c r="J169" s="16"/>
      <c r="K169" s="19"/>
      <c r="L169" s="16"/>
    </row>
    <row r="170" spans="1:12" x14ac:dyDescent="0.25">
      <c r="A170" s="16"/>
      <c r="B170" s="28"/>
      <c r="C170" s="28"/>
      <c r="D170" s="16"/>
      <c r="E170" s="16"/>
      <c r="F170" s="49"/>
      <c r="G170" s="16"/>
      <c r="H170" s="16"/>
      <c r="I170" s="16"/>
      <c r="J170" s="16"/>
      <c r="K170" s="19"/>
      <c r="L170" s="16"/>
    </row>
    <row r="171" spans="1:12" x14ac:dyDescent="0.25">
      <c r="A171" s="16"/>
      <c r="B171" s="28"/>
      <c r="C171" s="28"/>
      <c r="D171" s="16"/>
      <c r="E171" s="16"/>
      <c r="F171" s="49"/>
      <c r="G171" s="16"/>
      <c r="H171" s="16"/>
      <c r="I171" s="16"/>
      <c r="J171" s="16"/>
      <c r="K171" s="19"/>
      <c r="L171" s="16"/>
    </row>
    <row r="172" spans="1:12" x14ac:dyDescent="0.25">
      <c r="A172" s="16"/>
      <c r="B172" s="28"/>
      <c r="C172" s="28"/>
      <c r="D172" s="16"/>
      <c r="E172" s="16"/>
      <c r="F172" s="49"/>
      <c r="G172" s="16"/>
      <c r="H172" s="16"/>
      <c r="I172" s="16"/>
      <c r="J172" s="16"/>
      <c r="K172" s="19"/>
      <c r="L172" s="16"/>
    </row>
    <row r="173" spans="1:12" x14ac:dyDescent="0.25">
      <c r="A173" s="16"/>
      <c r="B173" s="28"/>
      <c r="C173" s="28"/>
      <c r="D173" s="16"/>
      <c r="E173" s="16"/>
      <c r="F173" s="49"/>
      <c r="G173" s="16"/>
      <c r="H173" s="16"/>
      <c r="I173" s="16"/>
      <c r="J173" s="16"/>
      <c r="K173" s="19"/>
      <c r="L173" s="16"/>
    </row>
    <row r="174" spans="1:12" x14ac:dyDescent="0.25">
      <c r="A174" s="16"/>
      <c r="B174" s="28"/>
      <c r="C174" s="28"/>
      <c r="D174" s="16"/>
      <c r="E174" s="16"/>
      <c r="F174" s="49"/>
      <c r="G174" s="16"/>
      <c r="H174" s="16"/>
      <c r="I174" s="16"/>
      <c r="J174" s="16"/>
      <c r="K174" s="19"/>
      <c r="L174" s="16"/>
    </row>
    <row r="175" spans="1:12" x14ac:dyDescent="0.25">
      <c r="A175" s="16"/>
      <c r="B175" s="28"/>
      <c r="C175" s="28"/>
      <c r="D175" s="16"/>
      <c r="E175" s="16"/>
      <c r="F175" s="49"/>
      <c r="G175" s="16"/>
      <c r="H175" s="16"/>
      <c r="I175" s="16"/>
      <c r="J175" s="16"/>
      <c r="K175" s="19"/>
      <c r="L175" s="16"/>
    </row>
    <row r="176" spans="1:12" x14ac:dyDescent="0.25">
      <c r="A176" s="16"/>
      <c r="B176" s="28"/>
      <c r="C176" s="28"/>
      <c r="D176" s="16"/>
      <c r="E176" s="16"/>
      <c r="F176" s="49"/>
      <c r="G176" s="16"/>
      <c r="H176" s="16"/>
      <c r="I176" s="16"/>
      <c r="J176" s="16"/>
      <c r="K176" s="19"/>
      <c r="L176" s="16"/>
    </row>
    <row r="177" spans="1:12" x14ac:dyDescent="0.25">
      <c r="A177" s="16"/>
      <c r="B177" s="28"/>
      <c r="C177" s="28"/>
      <c r="D177" s="16"/>
      <c r="E177" s="16"/>
      <c r="F177" s="49"/>
      <c r="G177" s="16"/>
      <c r="H177" s="16"/>
      <c r="I177" s="16"/>
      <c r="J177" s="16"/>
      <c r="K177" s="19"/>
      <c r="L177" s="16"/>
    </row>
    <row r="178" spans="1:12" x14ac:dyDescent="0.25">
      <c r="A178" s="16"/>
      <c r="B178" s="28"/>
      <c r="C178" s="28"/>
      <c r="D178" s="16"/>
      <c r="E178" s="16"/>
      <c r="F178" s="49"/>
      <c r="G178" s="16"/>
      <c r="H178" s="16"/>
      <c r="I178" s="16"/>
      <c r="J178" s="16"/>
      <c r="K178" s="19"/>
      <c r="L178" s="16"/>
    </row>
    <row r="179" spans="1:12" x14ac:dyDescent="0.25">
      <c r="A179" s="16"/>
      <c r="B179" s="28"/>
      <c r="C179" s="28"/>
      <c r="D179" s="16"/>
      <c r="E179" s="16"/>
      <c r="F179" s="49"/>
      <c r="G179" s="16"/>
      <c r="H179" s="16"/>
      <c r="I179" s="16"/>
      <c r="J179" s="16"/>
      <c r="K179" s="19"/>
      <c r="L179" s="16"/>
    </row>
    <row r="180" spans="1:12" x14ac:dyDescent="0.25">
      <c r="A180" s="16"/>
      <c r="B180" s="28"/>
      <c r="C180" s="28"/>
      <c r="D180" s="16"/>
      <c r="E180" s="16"/>
      <c r="F180" s="49"/>
      <c r="G180" s="16"/>
      <c r="H180" s="16"/>
      <c r="I180" s="16"/>
      <c r="J180" s="16"/>
      <c r="K180" s="19"/>
      <c r="L180" s="16"/>
    </row>
    <row r="181" spans="1:12" x14ac:dyDescent="0.25">
      <c r="A181" s="16"/>
      <c r="B181" s="28"/>
      <c r="C181" s="28"/>
      <c r="D181" s="16"/>
      <c r="E181" s="16"/>
      <c r="F181" s="49"/>
      <c r="G181" s="16"/>
      <c r="H181" s="16"/>
      <c r="I181" s="16"/>
      <c r="J181" s="16"/>
      <c r="K181" s="19"/>
      <c r="L181" s="16"/>
    </row>
    <row r="182" spans="1:12" x14ac:dyDescent="0.25">
      <c r="A182" s="16"/>
      <c r="B182" s="28"/>
      <c r="C182" s="28"/>
      <c r="D182" s="16"/>
      <c r="E182" s="16"/>
      <c r="F182" s="49"/>
      <c r="G182" s="16"/>
      <c r="H182" s="16"/>
      <c r="I182" s="16"/>
      <c r="J182" s="16"/>
      <c r="K182" s="19"/>
      <c r="L182" s="16"/>
    </row>
    <row r="183" spans="1:12" x14ac:dyDescent="0.25">
      <c r="A183" s="16"/>
      <c r="B183" s="28"/>
      <c r="C183" s="28"/>
      <c r="D183" s="16"/>
      <c r="E183" s="16"/>
      <c r="F183" s="49"/>
      <c r="G183" s="16"/>
      <c r="H183" s="16"/>
      <c r="I183" s="16"/>
      <c r="J183" s="16"/>
      <c r="K183" s="19"/>
      <c r="L183" s="16"/>
    </row>
    <row r="184" spans="1:12" x14ac:dyDescent="0.25">
      <c r="A184" s="16"/>
      <c r="B184" s="28"/>
      <c r="C184" s="28"/>
      <c r="D184" s="16"/>
      <c r="E184" s="16"/>
      <c r="F184" s="49"/>
      <c r="G184" s="16"/>
      <c r="H184" s="16"/>
      <c r="I184" s="16"/>
      <c r="J184" s="16"/>
      <c r="K184" s="19"/>
      <c r="L184" s="16"/>
    </row>
    <row r="185" spans="1:12" x14ac:dyDescent="0.25">
      <c r="A185" s="16"/>
      <c r="B185" s="28"/>
      <c r="C185" s="28"/>
      <c r="D185" s="16"/>
      <c r="E185" s="16"/>
      <c r="F185" s="49"/>
      <c r="G185" s="16"/>
      <c r="H185" s="16"/>
      <c r="I185" s="16"/>
      <c r="J185" s="16"/>
      <c r="K185" s="19"/>
      <c r="L185" s="16"/>
    </row>
    <row r="186" spans="1:12" x14ac:dyDescent="0.25">
      <c r="A186" s="16"/>
      <c r="B186" s="28"/>
      <c r="C186" s="28"/>
      <c r="D186" s="16"/>
      <c r="E186" s="16"/>
      <c r="F186" s="49"/>
      <c r="G186" s="16"/>
      <c r="H186" s="16"/>
      <c r="I186" s="16"/>
      <c r="J186" s="16"/>
      <c r="K186" s="19"/>
      <c r="L186" s="16"/>
    </row>
    <row r="187" spans="1:12" x14ac:dyDescent="0.25">
      <c r="A187" s="16"/>
      <c r="B187" s="28"/>
      <c r="C187" s="28"/>
      <c r="D187" s="16"/>
      <c r="E187" s="16"/>
      <c r="F187" s="49"/>
      <c r="G187" s="16"/>
      <c r="H187" s="16"/>
      <c r="I187" s="16"/>
      <c r="J187" s="16"/>
      <c r="K187" s="19"/>
      <c r="L187" s="16"/>
    </row>
    <row r="188" spans="1:12" x14ac:dyDescent="0.25">
      <c r="A188" s="16"/>
      <c r="B188" s="28"/>
      <c r="C188" s="28"/>
      <c r="D188" s="16"/>
      <c r="E188" s="16"/>
      <c r="F188" s="49"/>
      <c r="G188" s="16"/>
      <c r="H188" s="16"/>
      <c r="I188" s="16"/>
      <c r="J188" s="16"/>
      <c r="K188" s="19"/>
      <c r="L188" s="16"/>
    </row>
    <row r="189" spans="1:12" x14ac:dyDescent="0.25">
      <c r="A189" s="16"/>
      <c r="B189" s="28"/>
      <c r="C189" s="28"/>
      <c r="D189" s="16"/>
      <c r="E189" s="16"/>
      <c r="F189" s="49"/>
      <c r="G189" s="16"/>
      <c r="H189" s="16"/>
      <c r="I189" s="16"/>
      <c r="J189" s="16"/>
      <c r="K189" s="19"/>
      <c r="L189" s="16"/>
    </row>
    <row r="190" spans="1:12" x14ac:dyDescent="0.25">
      <c r="A190" s="16"/>
      <c r="B190" s="28"/>
      <c r="C190" s="28"/>
      <c r="D190" s="16"/>
      <c r="E190" s="16"/>
      <c r="F190" s="49"/>
      <c r="G190" s="16"/>
      <c r="H190" s="16"/>
      <c r="I190" s="16"/>
      <c r="J190" s="16"/>
      <c r="K190" s="19"/>
      <c r="L190" s="16"/>
    </row>
    <row r="191" spans="1:12" x14ac:dyDescent="0.25">
      <c r="A191" s="16"/>
      <c r="B191" s="28"/>
      <c r="C191" s="28"/>
      <c r="D191" s="16"/>
      <c r="E191" s="16"/>
      <c r="F191" s="49"/>
      <c r="G191" s="16"/>
      <c r="H191" s="16"/>
      <c r="I191" s="16"/>
      <c r="J191" s="16"/>
      <c r="K191" s="19"/>
      <c r="L191" s="16"/>
    </row>
    <row r="192" spans="1:12" x14ac:dyDescent="0.25">
      <c r="A192" s="16"/>
      <c r="B192" s="28"/>
      <c r="C192" s="28"/>
      <c r="D192" s="16"/>
      <c r="E192" s="16"/>
      <c r="F192" s="49"/>
      <c r="G192" s="16"/>
      <c r="H192" s="16"/>
      <c r="I192" s="16"/>
      <c r="J192" s="16"/>
      <c r="K192" s="19"/>
      <c r="L192" s="16"/>
    </row>
    <row r="193" spans="1:12" x14ac:dyDescent="0.25">
      <c r="A193" s="16"/>
      <c r="B193" s="28"/>
      <c r="C193" s="28"/>
      <c r="D193" s="16"/>
      <c r="E193" s="16"/>
      <c r="F193" s="49"/>
      <c r="G193" s="16"/>
      <c r="H193" s="16"/>
      <c r="I193" s="16"/>
      <c r="J193" s="16"/>
      <c r="K193" s="19"/>
      <c r="L193" s="16"/>
    </row>
    <row r="194" spans="1:12" x14ac:dyDescent="0.25">
      <c r="A194" s="16"/>
      <c r="B194" s="28"/>
      <c r="C194" s="28"/>
      <c r="D194" s="16"/>
      <c r="E194" s="16"/>
      <c r="F194" s="49"/>
      <c r="G194" s="16"/>
      <c r="H194" s="16"/>
      <c r="I194" s="16"/>
      <c r="J194" s="16"/>
      <c r="K194" s="19"/>
      <c r="L194" s="16"/>
    </row>
    <row r="195" spans="1:12" x14ac:dyDescent="0.25">
      <c r="A195" s="16"/>
      <c r="B195" s="28"/>
      <c r="C195" s="28"/>
      <c r="D195" s="16"/>
      <c r="E195" s="16"/>
      <c r="F195" s="49"/>
      <c r="G195" s="16"/>
      <c r="H195" s="16"/>
      <c r="I195" s="16"/>
      <c r="J195" s="16"/>
      <c r="K195" s="19"/>
      <c r="L195" s="16"/>
    </row>
    <row r="196" spans="1:12" x14ac:dyDescent="0.25">
      <c r="A196" s="16"/>
      <c r="B196" s="28"/>
      <c r="C196" s="28"/>
      <c r="D196" s="16"/>
      <c r="E196" s="16"/>
      <c r="F196" s="49"/>
      <c r="G196" s="16"/>
      <c r="H196" s="16"/>
      <c r="I196" s="16"/>
      <c r="J196" s="16"/>
      <c r="K196" s="19"/>
      <c r="L196" s="16"/>
    </row>
    <row r="197" spans="1:12" x14ac:dyDescent="0.25">
      <c r="A197" s="16"/>
      <c r="B197" s="28"/>
      <c r="C197" s="28"/>
      <c r="D197" s="16"/>
      <c r="E197" s="16"/>
      <c r="F197" s="49"/>
      <c r="G197" s="16"/>
      <c r="H197" s="16"/>
      <c r="I197" s="16"/>
      <c r="J197" s="16"/>
      <c r="K197" s="19"/>
      <c r="L197" s="16"/>
    </row>
    <row r="198" spans="1:12" x14ac:dyDescent="0.25">
      <c r="A198" s="16"/>
      <c r="B198" s="28"/>
      <c r="C198" s="28"/>
      <c r="D198" s="16"/>
      <c r="E198" s="16"/>
      <c r="F198" s="49"/>
      <c r="G198" s="16"/>
      <c r="H198" s="16"/>
      <c r="I198" s="16"/>
      <c r="J198" s="16"/>
      <c r="K198" s="19"/>
      <c r="L198" s="16"/>
    </row>
    <row r="199" spans="1:12" x14ac:dyDescent="0.25">
      <c r="A199" s="16"/>
      <c r="B199" s="28"/>
      <c r="C199" s="28"/>
      <c r="D199" s="16"/>
      <c r="E199" s="16"/>
      <c r="F199" s="49"/>
      <c r="G199" s="16"/>
      <c r="H199" s="16"/>
      <c r="I199" s="16"/>
      <c r="J199" s="16"/>
      <c r="K199" s="19"/>
      <c r="L199" s="16"/>
    </row>
    <row r="200" spans="1:12" x14ac:dyDescent="0.25">
      <c r="A200" s="36"/>
      <c r="B200" s="44"/>
      <c r="C200" s="44"/>
      <c r="D200" s="36"/>
      <c r="E200" s="36"/>
      <c r="F200" s="50"/>
      <c r="G200" s="36"/>
      <c r="H200" s="36"/>
      <c r="I200" s="36"/>
      <c r="J200" s="36"/>
      <c r="K200" s="37"/>
      <c r="L200" s="36"/>
    </row>
    <row r="201" spans="1:12" x14ac:dyDescent="0.25">
      <c r="A201" s="36"/>
      <c r="B201" s="44"/>
      <c r="C201" s="44"/>
      <c r="D201" s="36"/>
      <c r="E201" s="36"/>
      <c r="F201" s="50"/>
      <c r="G201" s="36"/>
      <c r="H201" s="36"/>
      <c r="I201" s="36"/>
      <c r="J201" s="36"/>
      <c r="K201" s="37"/>
      <c r="L201" s="36"/>
    </row>
    <row r="202" spans="1:12" x14ac:dyDescent="0.25">
      <c r="A202" s="36"/>
      <c r="B202" s="44"/>
      <c r="C202" s="44"/>
      <c r="D202" s="36"/>
      <c r="E202" s="36"/>
      <c r="F202" s="50"/>
      <c r="G202" s="36"/>
      <c r="H202" s="36"/>
      <c r="I202" s="36"/>
      <c r="J202" s="36"/>
      <c r="K202" s="37"/>
      <c r="L202" s="36"/>
    </row>
    <row r="203" spans="1:12" x14ac:dyDescent="0.25">
      <c r="A203" s="36"/>
      <c r="B203" s="44"/>
      <c r="C203" s="44"/>
      <c r="D203" s="36"/>
      <c r="E203" s="36"/>
      <c r="F203" s="50"/>
      <c r="G203" s="36"/>
      <c r="H203" s="36"/>
      <c r="I203" s="36"/>
      <c r="J203" s="36"/>
      <c r="K203" s="37"/>
      <c r="L203" s="36"/>
    </row>
    <row r="204" spans="1:12" x14ac:dyDescent="0.25">
      <c r="A204" s="36"/>
      <c r="B204" s="44"/>
      <c r="C204" s="44"/>
      <c r="D204" s="36"/>
      <c r="E204" s="36"/>
      <c r="F204" s="50"/>
      <c r="G204" s="36"/>
      <c r="H204" s="36"/>
      <c r="I204" s="36"/>
      <c r="J204" s="36"/>
      <c r="K204" s="37"/>
      <c r="L204" s="36"/>
    </row>
    <row r="205" spans="1:12" x14ac:dyDescent="0.25">
      <c r="A205" s="36"/>
      <c r="B205" s="44"/>
      <c r="C205" s="44"/>
      <c r="D205" s="36"/>
      <c r="E205" s="36"/>
      <c r="F205" s="50"/>
      <c r="G205" s="36"/>
      <c r="H205" s="36"/>
      <c r="I205" s="36"/>
      <c r="J205" s="36"/>
      <c r="K205" s="37"/>
      <c r="L205" s="36"/>
    </row>
    <row r="206" spans="1:12" x14ac:dyDescent="0.25">
      <c r="A206" s="36"/>
      <c r="B206" s="44"/>
      <c r="C206" s="44"/>
      <c r="D206" s="36"/>
      <c r="E206" s="36"/>
      <c r="F206" s="50"/>
      <c r="G206" s="36"/>
      <c r="H206" s="36"/>
      <c r="I206" s="36"/>
      <c r="J206" s="36"/>
      <c r="K206" s="37"/>
      <c r="L206" s="36"/>
    </row>
    <row r="207" spans="1:12" x14ac:dyDescent="0.25">
      <c r="A207" s="36"/>
      <c r="B207" s="44"/>
      <c r="C207" s="44"/>
      <c r="D207" s="36"/>
      <c r="E207" s="36"/>
      <c r="F207" s="50"/>
      <c r="G207" s="36"/>
      <c r="H207" s="36"/>
      <c r="I207" s="36"/>
      <c r="J207" s="36"/>
      <c r="K207" s="37"/>
      <c r="L207" s="36"/>
    </row>
    <row r="208" spans="1:12" x14ac:dyDescent="0.25">
      <c r="A208" s="36"/>
      <c r="B208" s="44"/>
      <c r="C208" s="44"/>
      <c r="D208" s="36"/>
      <c r="E208" s="36"/>
      <c r="F208" s="50"/>
      <c r="G208" s="36"/>
      <c r="H208" s="36"/>
      <c r="I208" s="36"/>
      <c r="J208" s="36"/>
      <c r="K208" s="37"/>
      <c r="L208" s="36"/>
    </row>
    <row r="209" spans="1:12" x14ac:dyDescent="0.25">
      <c r="A209" s="36"/>
      <c r="B209" s="44"/>
      <c r="C209" s="44"/>
      <c r="D209" s="36"/>
      <c r="E209" s="36"/>
      <c r="F209" s="50"/>
      <c r="G209" s="36"/>
      <c r="H209" s="36"/>
      <c r="I209" s="36"/>
      <c r="J209" s="36"/>
      <c r="K209" s="37"/>
      <c r="L209" s="36"/>
    </row>
    <row r="210" spans="1:12" x14ac:dyDescent="0.25">
      <c r="A210" s="36"/>
      <c r="B210" s="44"/>
      <c r="C210" s="44"/>
      <c r="D210" s="36"/>
      <c r="E210" s="36"/>
      <c r="F210" s="50"/>
      <c r="G210" s="36"/>
      <c r="H210" s="36"/>
      <c r="I210" s="36"/>
      <c r="J210" s="36"/>
      <c r="K210" s="37"/>
      <c r="L210" s="36"/>
    </row>
    <row r="211" spans="1:12" x14ac:dyDescent="0.25">
      <c r="A211" s="36"/>
      <c r="B211" s="44"/>
      <c r="C211" s="44"/>
      <c r="D211" s="36"/>
      <c r="E211" s="36"/>
      <c r="F211" s="50"/>
      <c r="G211" s="36"/>
      <c r="H211" s="36"/>
      <c r="I211" s="36"/>
      <c r="J211" s="36"/>
      <c r="K211" s="37"/>
      <c r="L211" s="36"/>
    </row>
    <row r="212" spans="1:12" x14ac:dyDescent="0.25">
      <c r="A212" s="36"/>
      <c r="B212" s="44"/>
      <c r="C212" s="44"/>
      <c r="D212" s="36"/>
      <c r="E212" s="36"/>
      <c r="F212" s="50"/>
      <c r="G212" s="36"/>
      <c r="H212" s="36"/>
      <c r="I212" s="36"/>
      <c r="J212" s="36"/>
      <c r="K212" s="37"/>
      <c r="L212" s="36"/>
    </row>
    <row r="213" spans="1:12" x14ac:dyDescent="0.25">
      <c r="A213" s="36"/>
      <c r="B213" s="44"/>
      <c r="C213" s="44"/>
      <c r="D213" s="36"/>
      <c r="E213" s="36"/>
      <c r="F213" s="50"/>
      <c r="G213" s="36"/>
      <c r="H213" s="36"/>
      <c r="I213" s="36"/>
      <c r="J213" s="36"/>
      <c r="K213" s="37"/>
      <c r="L213" s="36"/>
    </row>
    <row r="214" spans="1:12" x14ac:dyDescent="0.25">
      <c r="A214" s="36"/>
      <c r="B214" s="44"/>
      <c r="C214" s="44"/>
      <c r="D214" s="36"/>
      <c r="E214" s="36"/>
      <c r="F214" s="50"/>
      <c r="G214" s="36"/>
      <c r="H214" s="36"/>
      <c r="I214" s="36"/>
      <c r="J214" s="36"/>
      <c r="K214" s="37"/>
      <c r="L214" s="36"/>
    </row>
    <row r="215" spans="1:12" x14ac:dyDescent="0.25">
      <c r="A215" s="36"/>
      <c r="B215" s="44"/>
      <c r="C215" s="44"/>
      <c r="D215" s="36"/>
      <c r="E215" s="36"/>
      <c r="F215" s="50"/>
      <c r="G215" s="36"/>
      <c r="H215" s="36"/>
      <c r="I215" s="36"/>
      <c r="J215" s="36"/>
      <c r="K215" s="37"/>
      <c r="L215" s="36"/>
    </row>
    <row r="216" spans="1:12" x14ac:dyDescent="0.25">
      <c r="A216" s="36"/>
      <c r="B216" s="44"/>
      <c r="C216" s="44"/>
      <c r="D216" s="36"/>
      <c r="E216" s="36"/>
      <c r="F216" s="50"/>
      <c r="G216" s="36"/>
      <c r="H216" s="36"/>
      <c r="I216" s="36"/>
      <c r="J216" s="36"/>
      <c r="K216" s="37"/>
      <c r="L216" s="36"/>
    </row>
    <row r="217" spans="1:12" x14ac:dyDescent="0.25">
      <c r="A217" s="36"/>
      <c r="B217" s="44"/>
      <c r="C217" s="44"/>
      <c r="D217" s="36"/>
      <c r="E217" s="36"/>
      <c r="F217" s="50"/>
      <c r="G217" s="36"/>
      <c r="H217" s="36"/>
      <c r="I217" s="36"/>
      <c r="J217" s="36"/>
      <c r="K217" s="37"/>
      <c r="L217" s="36"/>
    </row>
    <row r="218" spans="1:12" x14ac:dyDescent="0.25">
      <c r="A218" s="36"/>
      <c r="B218" s="44"/>
      <c r="C218" s="44"/>
      <c r="D218" s="36"/>
      <c r="E218" s="36"/>
      <c r="F218" s="50"/>
      <c r="G218" s="36"/>
      <c r="H218" s="36"/>
      <c r="I218" s="36"/>
      <c r="J218" s="36"/>
      <c r="K218" s="37"/>
      <c r="L218" s="36"/>
    </row>
    <row r="219" spans="1:12" x14ac:dyDescent="0.25">
      <c r="A219" s="36"/>
      <c r="B219" s="44"/>
      <c r="C219" s="44"/>
      <c r="D219" s="36"/>
      <c r="E219" s="36"/>
      <c r="F219" s="50"/>
      <c r="G219" s="36"/>
      <c r="H219" s="36"/>
      <c r="I219" s="36"/>
      <c r="J219" s="36"/>
      <c r="K219" s="37"/>
      <c r="L219" s="36"/>
    </row>
    <row r="220" spans="1:12" x14ac:dyDescent="0.25">
      <c r="A220" s="36"/>
      <c r="B220" s="44"/>
      <c r="C220" s="44"/>
      <c r="D220" s="36"/>
      <c r="E220" s="36"/>
      <c r="F220" s="50"/>
      <c r="G220" s="36"/>
      <c r="H220" s="36"/>
      <c r="I220" s="36"/>
      <c r="J220" s="36"/>
      <c r="K220" s="37"/>
      <c r="L220" s="36"/>
    </row>
    <row r="221" spans="1:12" x14ac:dyDescent="0.25">
      <c r="A221" s="36"/>
      <c r="B221" s="44"/>
      <c r="C221" s="44"/>
      <c r="D221" s="36"/>
      <c r="E221" s="36"/>
      <c r="F221" s="50"/>
      <c r="G221" s="36"/>
      <c r="H221" s="36"/>
      <c r="I221" s="36"/>
      <c r="J221" s="36"/>
      <c r="K221" s="37"/>
      <c r="L221" s="36"/>
    </row>
    <row r="222" spans="1:12" x14ac:dyDescent="0.25">
      <c r="A222" s="36"/>
      <c r="B222" s="44"/>
      <c r="C222" s="44"/>
      <c r="D222" s="36"/>
      <c r="E222" s="36"/>
      <c r="F222" s="50"/>
      <c r="G222" s="36"/>
      <c r="H222" s="36"/>
      <c r="I222" s="36"/>
      <c r="J222" s="36"/>
      <c r="K222" s="37"/>
      <c r="L222" s="36"/>
    </row>
    <row r="223" spans="1:12" x14ac:dyDescent="0.25">
      <c r="A223" s="36"/>
      <c r="B223" s="44"/>
      <c r="C223" s="44"/>
      <c r="D223" s="36"/>
      <c r="E223" s="36"/>
      <c r="F223" s="50"/>
      <c r="G223" s="36"/>
      <c r="H223" s="36"/>
      <c r="I223" s="36"/>
      <c r="J223" s="36"/>
      <c r="K223" s="37"/>
      <c r="L223" s="36"/>
    </row>
    <row r="224" spans="1:12" x14ac:dyDescent="0.25">
      <c r="A224" s="36"/>
      <c r="B224" s="44"/>
      <c r="C224" s="44"/>
      <c r="D224" s="36"/>
      <c r="E224" s="36"/>
      <c r="F224" s="50"/>
      <c r="G224" s="36"/>
      <c r="H224" s="36"/>
      <c r="I224" s="36"/>
      <c r="J224" s="36"/>
      <c r="K224" s="37"/>
      <c r="L224" s="36"/>
    </row>
    <row r="225" spans="1:12" x14ac:dyDescent="0.25">
      <c r="A225" s="36"/>
      <c r="B225" s="44"/>
      <c r="C225" s="44"/>
      <c r="D225" s="36"/>
      <c r="E225" s="36"/>
      <c r="F225" s="50"/>
      <c r="G225" s="36"/>
      <c r="H225" s="36"/>
      <c r="I225" s="36"/>
      <c r="J225" s="36"/>
      <c r="K225" s="37"/>
      <c r="L225" s="36"/>
    </row>
    <row r="226" spans="1:12" x14ac:dyDescent="0.25">
      <c r="A226" s="36"/>
      <c r="B226" s="44"/>
      <c r="C226" s="44"/>
      <c r="D226" s="36"/>
      <c r="E226" s="36"/>
      <c r="F226" s="50"/>
      <c r="G226" s="36"/>
      <c r="H226" s="36"/>
      <c r="I226" s="36"/>
      <c r="J226" s="36"/>
      <c r="K226" s="37"/>
      <c r="L226" s="36"/>
    </row>
    <row r="227" spans="1:12" x14ac:dyDescent="0.25">
      <c r="A227" s="36"/>
      <c r="B227" s="44"/>
      <c r="C227" s="44"/>
      <c r="D227" s="36"/>
      <c r="E227" s="36"/>
      <c r="F227" s="50"/>
      <c r="G227" s="36"/>
      <c r="H227" s="36"/>
      <c r="I227" s="36"/>
      <c r="J227" s="36"/>
      <c r="K227" s="37"/>
      <c r="L227" s="36"/>
    </row>
    <row r="228" spans="1:12" x14ac:dyDescent="0.25">
      <c r="A228" s="36"/>
      <c r="B228" s="44"/>
      <c r="C228" s="44"/>
      <c r="D228" s="36"/>
      <c r="E228" s="36"/>
      <c r="F228" s="50"/>
      <c r="G228" s="36"/>
      <c r="H228" s="36"/>
      <c r="I228" s="36"/>
      <c r="J228" s="36"/>
      <c r="K228" s="37"/>
      <c r="L228" s="36"/>
    </row>
    <row r="229" spans="1:12" x14ac:dyDescent="0.25">
      <c r="A229" s="36"/>
      <c r="B229" s="44"/>
      <c r="C229" s="44"/>
      <c r="D229" s="36"/>
      <c r="E229" s="36"/>
      <c r="F229" s="50"/>
      <c r="G229" s="36"/>
      <c r="H229" s="36"/>
      <c r="I229" s="36"/>
      <c r="J229" s="36"/>
      <c r="K229" s="37"/>
      <c r="L229" s="36"/>
    </row>
    <row r="230" spans="1:12" x14ac:dyDescent="0.25">
      <c r="A230" s="36"/>
      <c r="B230" s="44"/>
      <c r="C230" s="44"/>
      <c r="D230" s="36"/>
      <c r="E230" s="36"/>
      <c r="F230" s="50"/>
      <c r="G230" s="36"/>
      <c r="H230" s="36"/>
      <c r="I230" s="36"/>
      <c r="J230" s="36"/>
      <c r="K230" s="37"/>
      <c r="L230" s="36"/>
    </row>
    <row r="231" spans="1:12" x14ac:dyDescent="0.25">
      <c r="A231" s="36"/>
      <c r="B231" s="44"/>
      <c r="C231" s="44"/>
      <c r="D231" s="36"/>
      <c r="E231" s="36"/>
      <c r="F231" s="50"/>
      <c r="G231" s="36"/>
      <c r="H231" s="36"/>
      <c r="I231" s="36"/>
      <c r="J231" s="36"/>
      <c r="K231" s="37"/>
      <c r="L231" s="36"/>
    </row>
    <row r="232" spans="1:12" x14ac:dyDescent="0.25">
      <c r="A232" s="36"/>
      <c r="B232" s="44"/>
      <c r="C232" s="44"/>
      <c r="D232" s="36"/>
      <c r="E232" s="36"/>
      <c r="F232" s="50"/>
      <c r="G232" s="36"/>
      <c r="H232" s="36"/>
      <c r="I232" s="36"/>
      <c r="J232" s="36"/>
      <c r="K232" s="37"/>
      <c r="L232" s="36"/>
    </row>
    <row r="233" spans="1:12" x14ac:dyDescent="0.25">
      <c r="A233" s="36"/>
      <c r="B233" s="44"/>
      <c r="C233" s="44"/>
      <c r="D233" s="36"/>
      <c r="E233" s="36"/>
      <c r="F233" s="50"/>
      <c r="G233" s="36"/>
      <c r="H233" s="36"/>
      <c r="I233" s="36"/>
      <c r="J233" s="36"/>
      <c r="K233" s="37"/>
      <c r="L233" s="36"/>
    </row>
    <row r="234" spans="1:12" x14ac:dyDescent="0.25">
      <c r="A234" s="36"/>
      <c r="B234" s="44"/>
      <c r="C234" s="44"/>
      <c r="D234" s="36"/>
      <c r="E234" s="36"/>
      <c r="F234" s="50"/>
      <c r="G234" s="36"/>
      <c r="H234" s="36"/>
      <c r="I234" s="36"/>
      <c r="J234" s="36"/>
      <c r="K234" s="37"/>
      <c r="L234" s="36"/>
    </row>
    <row r="235" spans="1:12" x14ac:dyDescent="0.25">
      <c r="A235" s="36"/>
      <c r="B235" s="44"/>
      <c r="C235" s="44"/>
      <c r="D235" s="36"/>
      <c r="E235" s="36"/>
      <c r="F235" s="50"/>
      <c r="G235" s="36"/>
      <c r="H235" s="36"/>
      <c r="I235" s="36"/>
      <c r="J235" s="36"/>
      <c r="K235" s="37"/>
      <c r="L235" s="36"/>
    </row>
    <row r="236" spans="1:12" x14ac:dyDescent="0.25">
      <c r="A236" s="36"/>
      <c r="B236" s="44"/>
      <c r="C236" s="44"/>
      <c r="D236" s="36"/>
      <c r="E236" s="36"/>
      <c r="F236" s="50"/>
      <c r="G236" s="36"/>
      <c r="H236" s="36"/>
      <c r="I236" s="36"/>
      <c r="J236" s="36"/>
      <c r="K236" s="37"/>
      <c r="L236" s="36"/>
    </row>
    <row r="237" spans="1:12" x14ac:dyDescent="0.25">
      <c r="A237" s="36"/>
      <c r="B237" s="44"/>
      <c r="C237" s="44"/>
      <c r="D237" s="36"/>
      <c r="E237" s="36"/>
      <c r="F237" s="50"/>
      <c r="G237" s="36"/>
      <c r="H237" s="36"/>
      <c r="I237" s="36"/>
      <c r="J237" s="36"/>
      <c r="K237" s="37"/>
      <c r="L237" s="36"/>
    </row>
    <row r="238" spans="1:12" x14ac:dyDescent="0.25">
      <c r="A238" s="36"/>
      <c r="B238" s="44"/>
      <c r="C238" s="44"/>
      <c r="D238" s="36"/>
      <c r="E238" s="36"/>
      <c r="F238" s="50"/>
      <c r="G238" s="36"/>
      <c r="H238" s="36"/>
      <c r="I238" s="36"/>
      <c r="J238" s="36"/>
      <c r="K238" s="37"/>
      <c r="L238" s="36"/>
    </row>
    <row r="239" spans="1:12" x14ac:dyDescent="0.25">
      <c r="A239" s="36"/>
      <c r="B239" s="44"/>
      <c r="C239" s="44"/>
      <c r="D239" s="36"/>
      <c r="E239" s="36"/>
      <c r="F239" s="50"/>
      <c r="G239" s="36"/>
      <c r="H239" s="36"/>
      <c r="I239" s="36"/>
      <c r="J239" s="36"/>
      <c r="K239" s="37"/>
      <c r="L239" s="36"/>
    </row>
    <row r="240" spans="1:12" x14ac:dyDescent="0.25">
      <c r="A240" s="36"/>
      <c r="B240" s="44"/>
      <c r="C240" s="44"/>
      <c r="D240" s="36"/>
      <c r="E240" s="36"/>
      <c r="F240" s="50"/>
      <c r="G240" s="36"/>
      <c r="H240" s="36"/>
      <c r="I240" s="36"/>
      <c r="J240" s="36"/>
      <c r="K240" s="37"/>
      <c r="L240" s="36"/>
    </row>
    <row r="241" spans="1:12" x14ac:dyDescent="0.25">
      <c r="A241" s="36"/>
      <c r="B241" s="44"/>
      <c r="C241" s="44"/>
      <c r="D241" s="36"/>
      <c r="E241" s="36"/>
      <c r="F241" s="50"/>
      <c r="G241" s="36"/>
      <c r="H241" s="36"/>
      <c r="I241" s="36"/>
      <c r="J241" s="36"/>
      <c r="K241" s="37"/>
      <c r="L241" s="36"/>
    </row>
    <row r="242" spans="1:12" x14ac:dyDescent="0.25">
      <c r="A242" s="36"/>
      <c r="B242" s="44"/>
      <c r="C242" s="44"/>
      <c r="D242" s="36"/>
      <c r="E242" s="36"/>
      <c r="F242" s="50"/>
      <c r="G242" s="36"/>
      <c r="H242" s="36"/>
      <c r="I242" s="36"/>
      <c r="J242" s="36"/>
      <c r="K242" s="37"/>
      <c r="L242" s="36"/>
    </row>
    <row r="243" spans="1:12" x14ac:dyDescent="0.25">
      <c r="A243" s="36"/>
      <c r="B243" s="44"/>
      <c r="C243" s="44"/>
      <c r="D243" s="36"/>
      <c r="E243" s="36"/>
      <c r="F243" s="50"/>
      <c r="G243" s="36"/>
      <c r="H243" s="36"/>
      <c r="I243" s="36"/>
      <c r="J243" s="36"/>
      <c r="K243" s="37"/>
      <c r="L243" s="36"/>
    </row>
    <row r="244" spans="1:12" x14ac:dyDescent="0.25">
      <c r="A244" s="36"/>
      <c r="B244" s="44"/>
      <c r="C244" s="44"/>
      <c r="D244" s="36"/>
      <c r="E244" s="36"/>
      <c r="F244" s="50"/>
      <c r="G244" s="36"/>
      <c r="H244" s="36"/>
      <c r="I244" s="36"/>
      <c r="J244" s="36"/>
      <c r="K244" s="37"/>
      <c r="L244" s="36"/>
    </row>
    <row r="245" spans="1:12" x14ac:dyDescent="0.25">
      <c r="A245" s="36"/>
      <c r="B245" s="44"/>
      <c r="C245" s="44"/>
      <c r="D245" s="36"/>
      <c r="E245" s="36"/>
      <c r="F245" s="50"/>
      <c r="G245" s="36"/>
      <c r="H245" s="36"/>
      <c r="I245" s="36"/>
      <c r="J245" s="36"/>
      <c r="K245" s="37"/>
      <c r="L245" s="36"/>
    </row>
    <row r="246" spans="1:12" x14ac:dyDescent="0.25">
      <c r="A246" s="36"/>
      <c r="B246" s="44"/>
      <c r="C246" s="44"/>
      <c r="D246" s="36"/>
      <c r="E246" s="36"/>
      <c r="F246" s="50"/>
      <c r="G246" s="36"/>
      <c r="H246" s="36"/>
      <c r="I246" s="36"/>
      <c r="J246" s="36"/>
      <c r="K246" s="37"/>
      <c r="L246" s="36"/>
    </row>
    <row r="247" spans="1:12" x14ac:dyDescent="0.25">
      <c r="A247" s="36"/>
      <c r="B247" s="44"/>
      <c r="C247" s="44"/>
      <c r="D247" s="36"/>
      <c r="E247" s="36"/>
      <c r="F247" s="50"/>
      <c r="G247" s="36"/>
      <c r="H247" s="36"/>
      <c r="I247" s="36"/>
      <c r="J247" s="36"/>
      <c r="K247" s="37"/>
      <c r="L247" s="36"/>
    </row>
    <row r="248" spans="1:12" x14ac:dyDescent="0.25">
      <c r="A248" s="36"/>
      <c r="B248" s="44"/>
      <c r="C248" s="44"/>
      <c r="D248" s="36"/>
      <c r="E248" s="36"/>
      <c r="F248" s="50"/>
      <c r="G248" s="36"/>
      <c r="H248" s="36"/>
      <c r="I248" s="36"/>
      <c r="J248" s="36"/>
      <c r="K248" s="37"/>
      <c r="L248" s="36"/>
    </row>
    <row r="249" spans="1:12" x14ac:dyDescent="0.25">
      <c r="A249" s="36"/>
      <c r="B249" s="44"/>
      <c r="C249" s="44"/>
      <c r="D249" s="36"/>
      <c r="E249" s="36"/>
      <c r="F249" s="50"/>
      <c r="G249" s="36"/>
      <c r="H249" s="36"/>
      <c r="I249" s="36"/>
      <c r="J249" s="36"/>
      <c r="K249" s="37"/>
      <c r="L249" s="36"/>
    </row>
    <row r="250" spans="1:12" x14ac:dyDescent="0.25">
      <c r="A250" s="36"/>
      <c r="B250" s="44"/>
      <c r="C250" s="44"/>
      <c r="D250" s="36"/>
      <c r="E250" s="36"/>
      <c r="F250" s="50"/>
      <c r="G250" s="36"/>
      <c r="H250" s="36"/>
      <c r="I250" s="36"/>
      <c r="J250" s="36"/>
      <c r="K250" s="37"/>
      <c r="L250" s="36"/>
    </row>
    <row r="251" spans="1:12" x14ac:dyDescent="0.25">
      <c r="A251" s="36"/>
      <c r="B251" s="44"/>
      <c r="C251" s="44"/>
      <c r="D251" s="36"/>
      <c r="E251" s="36"/>
      <c r="F251" s="50"/>
      <c r="G251" s="36"/>
      <c r="H251" s="36"/>
      <c r="I251" s="36"/>
      <c r="J251" s="36"/>
      <c r="K251" s="37"/>
      <c r="L251" s="36"/>
    </row>
    <row r="252" spans="1:12" x14ac:dyDescent="0.25">
      <c r="A252" s="36"/>
      <c r="B252" s="44"/>
      <c r="C252" s="44"/>
      <c r="D252" s="36"/>
      <c r="E252" s="36"/>
      <c r="F252" s="50"/>
      <c r="G252" s="36"/>
      <c r="H252" s="36"/>
      <c r="I252" s="36"/>
      <c r="J252" s="36"/>
      <c r="K252" s="37"/>
      <c r="L252" s="36"/>
    </row>
    <row r="253" spans="1:12" x14ac:dyDescent="0.25">
      <c r="A253" s="36"/>
      <c r="B253" s="44"/>
      <c r="C253" s="44"/>
      <c r="D253" s="36"/>
      <c r="E253" s="36"/>
      <c r="F253" s="50"/>
      <c r="G253" s="36"/>
      <c r="H253" s="36"/>
      <c r="I253" s="36"/>
      <c r="J253" s="36"/>
      <c r="K253" s="37"/>
      <c r="L253" s="36"/>
    </row>
    <row r="254" spans="1:12" x14ac:dyDescent="0.25">
      <c r="A254" s="36"/>
      <c r="B254" s="44"/>
      <c r="C254" s="44"/>
      <c r="D254" s="36"/>
      <c r="E254" s="36"/>
      <c r="F254" s="50"/>
      <c r="G254" s="36"/>
      <c r="H254" s="36"/>
      <c r="I254" s="36"/>
      <c r="J254" s="36"/>
      <c r="K254" s="37"/>
      <c r="L254" s="36"/>
    </row>
    <row r="255" spans="1:12" x14ac:dyDescent="0.25">
      <c r="A255" s="36"/>
      <c r="B255" s="44"/>
      <c r="C255" s="44"/>
      <c r="D255" s="36"/>
      <c r="E255" s="36"/>
      <c r="F255" s="50"/>
      <c r="G255" s="36"/>
      <c r="H255" s="36"/>
      <c r="I255" s="36"/>
      <c r="J255" s="36"/>
      <c r="K255" s="37"/>
      <c r="L255" s="36"/>
    </row>
    <row r="256" spans="1:12" x14ac:dyDescent="0.25">
      <c r="A256" s="36"/>
      <c r="B256" s="44"/>
      <c r="C256" s="44"/>
      <c r="D256" s="36"/>
      <c r="E256" s="36"/>
      <c r="F256" s="50"/>
      <c r="G256" s="36"/>
      <c r="H256" s="36"/>
      <c r="I256" s="36"/>
      <c r="J256" s="36"/>
      <c r="K256" s="37"/>
      <c r="L256" s="36"/>
    </row>
    <row r="257" spans="1:12" x14ac:dyDescent="0.25">
      <c r="A257" s="36"/>
      <c r="B257" s="44"/>
      <c r="C257" s="44"/>
      <c r="D257" s="36"/>
      <c r="E257" s="36"/>
      <c r="F257" s="50"/>
      <c r="G257" s="36"/>
      <c r="H257" s="36"/>
      <c r="I257" s="36"/>
      <c r="J257" s="36"/>
      <c r="K257" s="37"/>
      <c r="L257" s="36"/>
    </row>
    <row r="258" spans="1:12" x14ac:dyDescent="0.25">
      <c r="A258" s="36"/>
      <c r="B258" s="44"/>
      <c r="C258" s="44"/>
      <c r="D258" s="36"/>
      <c r="E258" s="36"/>
      <c r="F258" s="50"/>
      <c r="G258" s="36"/>
      <c r="H258" s="36"/>
      <c r="I258" s="36"/>
      <c r="J258" s="36"/>
      <c r="K258" s="37"/>
      <c r="L258" s="36"/>
    </row>
    <row r="259" spans="1:12" x14ac:dyDescent="0.25">
      <c r="A259" s="36"/>
      <c r="B259" s="44"/>
      <c r="C259" s="44"/>
      <c r="D259" s="36"/>
      <c r="E259" s="36"/>
      <c r="F259" s="50"/>
      <c r="G259" s="36"/>
      <c r="H259" s="36"/>
      <c r="I259" s="36"/>
      <c r="J259" s="36"/>
      <c r="K259" s="37"/>
      <c r="L259" s="36"/>
    </row>
    <row r="260" spans="1:12" x14ac:dyDescent="0.25">
      <c r="A260" s="36"/>
      <c r="B260" s="44"/>
      <c r="C260" s="44"/>
      <c r="D260" s="36"/>
      <c r="E260" s="36"/>
      <c r="F260" s="50"/>
      <c r="G260" s="36"/>
      <c r="H260" s="36"/>
      <c r="I260" s="36"/>
      <c r="J260" s="36"/>
      <c r="K260" s="37"/>
      <c r="L260" s="36"/>
    </row>
    <row r="261" spans="1:12" x14ac:dyDescent="0.25">
      <c r="A261" s="36"/>
      <c r="B261" s="44"/>
      <c r="C261" s="44"/>
      <c r="D261" s="36"/>
      <c r="E261" s="36"/>
      <c r="F261" s="50"/>
      <c r="G261" s="36"/>
      <c r="H261" s="36"/>
      <c r="I261" s="36"/>
      <c r="J261" s="36"/>
      <c r="K261" s="37"/>
      <c r="L261" s="36"/>
    </row>
    <row r="262" spans="1:12" x14ac:dyDescent="0.25">
      <c r="A262" s="36"/>
      <c r="B262" s="44"/>
      <c r="C262" s="44"/>
      <c r="D262" s="36"/>
      <c r="E262" s="36"/>
      <c r="F262" s="50"/>
      <c r="G262" s="36"/>
      <c r="H262" s="36"/>
      <c r="I262" s="36"/>
      <c r="J262" s="36"/>
      <c r="K262" s="37"/>
      <c r="L262" s="36"/>
    </row>
    <row r="263" spans="1:12" x14ac:dyDescent="0.25">
      <c r="A263" s="36"/>
      <c r="B263" s="44"/>
      <c r="C263" s="44"/>
      <c r="D263" s="36"/>
      <c r="E263" s="36"/>
      <c r="F263" s="50"/>
      <c r="G263" s="36"/>
      <c r="H263" s="36"/>
      <c r="I263" s="36"/>
      <c r="J263" s="36"/>
      <c r="K263" s="37"/>
      <c r="L263" s="36"/>
    </row>
    <row r="264" spans="1:12" x14ac:dyDescent="0.25">
      <c r="A264" s="36"/>
      <c r="B264" s="44"/>
      <c r="C264" s="44"/>
      <c r="D264" s="36"/>
      <c r="E264" s="36"/>
      <c r="F264" s="50"/>
      <c r="G264" s="36"/>
      <c r="H264" s="36"/>
      <c r="I264" s="36"/>
      <c r="J264" s="36"/>
      <c r="K264" s="37"/>
      <c r="L264" s="36"/>
    </row>
    <row r="265" spans="1:12" x14ac:dyDescent="0.25">
      <c r="A265" s="36"/>
      <c r="B265" s="44"/>
      <c r="C265" s="44"/>
      <c r="D265" s="36"/>
      <c r="E265" s="36"/>
      <c r="F265" s="50"/>
      <c r="G265" s="36"/>
      <c r="H265" s="36"/>
      <c r="I265" s="36"/>
      <c r="J265" s="36"/>
      <c r="K265" s="37"/>
      <c r="L265" s="36"/>
    </row>
    <row r="266" spans="1:12" x14ac:dyDescent="0.25">
      <c r="A266" s="36"/>
      <c r="B266" s="44"/>
      <c r="C266" s="44"/>
      <c r="D266" s="36"/>
      <c r="E266" s="36"/>
      <c r="F266" s="50"/>
      <c r="G266" s="36"/>
      <c r="H266" s="36"/>
      <c r="I266" s="36"/>
      <c r="J266" s="36"/>
      <c r="K266" s="37"/>
      <c r="L266" s="36"/>
    </row>
    <row r="267" spans="1:12" x14ac:dyDescent="0.25">
      <c r="A267" s="36"/>
      <c r="B267" s="44"/>
      <c r="C267" s="44"/>
      <c r="D267" s="36"/>
      <c r="E267" s="36"/>
      <c r="F267" s="50"/>
      <c r="G267" s="36"/>
      <c r="H267" s="36"/>
      <c r="I267" s="36"/>
      <c r="J267" s="36"/>
      <c r="K267" s="37"/>
      <c r="L267" s="36"/>
    </row>
    <row r="268" spans="1:12" x14ac:dyDescent="0.25">
      <c r="A268" s="36"/>
      <c r="B268" s="44"/>
      <c r="C268" s="44"/>
      <c r="D268" s="36"/>
      <c r="E268" s="36"/>
      <c r="F268" s="50"/>
      <c r="G268" s="36"/>
      <c r="H268" s="36"/>
      <c r="I268" s="36"/>
      <c r="J268" s="36"/>
      <c r="K268" s="37"/>
      <c r="L268" s="36"/>
    </row>
    <row r="269" spans="1:12" x14ac:dyDescent="0.25">
      <c r="A269" s="36"/>
      <c r="B269" s="44"/>
      <c r="C269" s="44"/>
      <c r="D269" s="36"/>
      <c r="E269" s="36"/>
      <c r="F269" s="50"/>
      <c r="G269" s="36"/>
      <c r="H269" s="36"/>
      <c r="I269" s="36"/>
      <c r="J269" s="36"/>
      <c r="K269" s="37"/>
      <c r="L269" s="36"/>
    </row>
    <row r="270" spans="1:12" x14ac:dyDescent="0.25">
      <c r="A270" s="36"/>
      <c r="B270" s="44"/>
      <c r="C270" s="44"/>
      <c r="D270" s="36"/>
      <c r="E270" s="36"/>
      <c r="F270" s="50"/>
      <c r="G270" s="36"/>
      <c r="H270" s="36"/>
      <c r="I270" s="36"/>
      <c r="J270" s="36"/>
      <c r="K270" s="37"/>
      <c r="L270" s="36"/>
    </row>
    <row r="271" spans="1:12" x14ac:dyDescent="0.25">
      <c r="A271" s="36"/>
      <c r="B271" s="44"/>
      <c r="C271" s="44"/>
      <c r="D271" s="36"/>
      <c r="E271" s="36"/>
      <c r="F271" s="50"/>
      <c r="G271" s="36"/>
      <c r="H271" s="36"/>
      <c r="I271" s="36"/>
      <c r="J271" s="36"/>
      <c r="K271" s="37"/>
      <c r="L271" s="36"/>
    </row>
    <row r="272" spans="1:12" x14ac:dyDescent="0.25">
      <c r="A272" s="36"/>
      <c r="B272" s="44"/>
      <c r="C272" s="44"/>
      <c r="D272" s="36"/>
      <c r="E272" s="36"/>
      <c r="F272" s="50"/>
      <c r="G272" s="36"/>
      <c r="H272" s="36"/>
      <c r="I272" s="36"/>
      <c r="J272" s="36"/>
      <c r="K272" s="37"/>
      <c r="L272" s="36"/>
    </row>
    <row r="273" spans="1:12" x14ac:dyDescent="0.25">
      <c r="A273" s="36"/>
      <c r="B273" s="44"/>
      <c r="C273" s="44"/>
      <c r="D273" s="36"/>
      <c r="E273" s="36"/>
      <c r="F273" s="50"/>
      <c r="G273" s="36"/>
      <c r="H273" s="36"/>
      <c r="I273" s="36"/>
      <c r="J273" s="36"/>
      <c r="K273" s="37"/>
      <c r="L273" s="36"/>
    </row>
    <row r="274" spans="1:12" x14ac:dyDescent="0.25">
      <c r="A274" s="36"/>
      <c r="B274" s="44"/>
      <c r="C274" s="44"/>
      <c r="D274" s="36"/>
      <c r="E274" s="36"/>
      <c r="F274" s="50"/>
      <c r="G274" s="36"/>
      <c r="H274" s="36"/>
      <c r="I274" s="36"/>
      <c r="J274" s="36"/>
      <c r="K274" s="37"/>
      <c r="L274" s="36"/>
    </row>
    <row r="275" spans="1:12" x14ac:dyDescent="0.25">
      <c r="A275" s="36"/>
      <c r="B275" s="44"/>
      <c r="C275" s="44"/>
      <c r="D275" s="36"/>
      <c r="E275" s="36"/>
      <c r="F275" s="50"/>
      <c r="G275" s="36"/>
      <c r="H275" s="36"/>
      <c r="I275" s="36"/>
      <c r="J275" s="36"/>
      <c r="K275" s="37"/>
      <c r="L275" s="36"/>
    </row>
    <row r="276" spans="1:12" x14ac:dyDescent="0.25">
      <c r="A276" s="36"/>
      <c r="B276" s="44"/>
      <c r="C276" s="44"/>
      <c r="D276" s="36"/>
      <c r="E276" s="36"/>
      <c r="F276" s="50"/>
      <c r="G276" s="36"/>
      <c r="H276" s="36"/>
      <c r="I276" s="36"/>
      <c r="J276" s="36"/>
      <c r="K276" s="37"/>
      <c r="L276" s="36"/>
    </row>
    <row r="277" spans="1:12" x14ac:dyDescent="0.25">
      <c r="A277" s="36"/>
      <c r="B277" s="44"/>
      <c r="C277" s="44"/>
      <c r="D277" s="36"/>
      <c r="E277" s="36"/>
      <c r="F277" s="50"/>
      <c r="G277" s="36"/>
      <c r="H277" s="36"/>
      <c r="I277" s="36"/>
      <c r="J277" s="36"/>
      <c r="K277" s="37"/>
      <c r="L277" s="36"/>
    </row>
    <row r="278" spans="1:12" x14ac:dyDescent="0.25">
      <c r="A278" s="36"/>
      <c r="B278" s="44"/>
      <c r="C278" s="44"/>
      <c r="D278" s="36"/>
      <c r="E278" s="36"/>
      <c r="F278" s="50"/>
      <c r="G278" s="36"/>
      <c r="H278" s="36"/>
      <c r="I278" s="36"/>
      <c r="J278" s="36"/>
      <c r="K278" s="37"/>
      <c r="L278" s="36"/>
    </row>
    <row r="279" spans="1:12" x14ac:dyDescent="0.25">
      <c r="A279" s="36"/>
      <c r="B279" s="44"/>
      <c r="C279" s="44"/>
      <c r="D279" s="36"/>
      <c r="E279" s="36"/>
      <c r="F279" s="50"/>
      <c r="G279" s="36"/>
      <c r="H279" s="36"/>
      <c r="I279" s="36"/>
      <c r="J279" s="36"/>
      <c r="K279" s="37"/>
      <c r="L279" s="36"/>
    </row>
    <row r="280" spans="1:12" x14ac:dyDescent="0.25">
      <c r="A280" s="36"/>
      <c r="B280" s="44"/>
      <c r="C280" s="44"/>
      <c r="D280" s="36"/>
      <c r="E280" s="36"/>
      <c r="F280" s="50"/>
      <c r="G280" s="36"/>
      <c r="H280" s="36"/>
      <c r="I280" s="36"/>
      <c r="J280" s="36"/>
      <c r="K280" s="37"/>
      <c r="L280" s="36"/>
    </row>
    <row r="281" spans="1:12" x14ac:dyDescent="0.25">
      <c r="A281" s="36"/>
      <c r="B281" s="44"/>
      <c r="C281" s="44"/>
      <c r="D281" s="36"/>
      <c r="E281" s="36"/>
      <c r="F281" s="50"/>
      <c r="G281" s="36"/>
      <c r="H281" s="36"/>
      <c r="I281" s="36"/>
      <c r="J281" s="36"/>
      <c r="K281" s="37"/>
      <c r="L281" s="36"/>
    </row>
    <row r="282" spans="1:12" x14ac:dyDescent="0.25">
      <c r="A282" s="36"/>
      <c r="B282" s="44"/>
      <c r="C282" s="44"/>
      <c r="D282" s="36"/>
      <c r="E282" s="36"/>
      <c r="F282" s="50"/>
      <c r="G282" s="36"/>
      <c r="H282" s="36"/>
      <c r="I282" s="36"/>
      <c r="J282" s="36"/>
      <c r="K282" s="37"/>
      <c r="L282" s="36"/>
    </row>
    <row r="283" spans="1:12" x14ac:dyDescent="0.25">
      <c r="A283" s="36"/>
      <c r="B283" s="44"/>
      <c r="C283" s="44"/>
      <c r="D283" s="36"/>
      <c r="E283" s="36"/>
      <c r="F283" s="50"/>
      <c r="G283" s="36"/>
      <c r="H283" s="36"/>
      <c r="I283" s="36"/>
      <c r="J283" s="36"/>
      <c r="K283" s="37"/>
      <c r="L283" s="36"/>
    </row>
    <row r="284" spans="1:12" x14ac:dyDescent="0.25">
      <c r="A284" s="36"/>
      <c r="B284" s="44"/>
      <c r="C284" s="44"/>
      <c r="D284" s="36"/>
      <c r="E284" s="36"/>
      <c r="F284" s="50"/>
      <c r="G284" s="36"/>
      <c r="H284" s="36"/>
      <c r="I284" s="36"/>
      <c r="J284" s="36"/>
      <c r="K284" s="37"/>
      <c r="L284" s="36"/>
    </row>
    <row r="285" spans="1:12" x14ac:dyDescent="0.25">
      <c r="A285" s="36"/>
      <c r="B285" s="44"/>
      <c r="C285" s="44"/>
      <c r="D285" s="36"/>
      <c r="E285" s="36"/>
      <c r="F285" s="50"/>
      <c r="G285" s="36"/>
      <c r="H285" s="36"/>
      <c r="I285" s="36"/>
      <c r="J285" s="36"/>
      <c r="K285" s="37"/>
      <c r="L285" s="36"/>
    </row>
    <row r="286" spans="1:12" x14ac:dyDescent="0.25">
      <c r="A286" s="36"/>
      <c r="B286" s="44"/>
      <c r="C286" s="44"/>
      <c r="D286" s="36"/>
      <c r="E286" s="36"/>
      <c r="F286" s="50"/>
      <c r="G286" s="36"/>
      <c r="H286" s="36"/>
      <c r="I286" s="36"/>
      <c r="J286" s="36"/>
      <c r="K286" s="37"/>
      <c r="L286" s="36"/>
    </row>
    <row r="287" spans="1:12" x14ac:dyDescent="0.25">
      <c r="A287" s="36"/>
      <c r="B287" s="44"/>
      <c r="C287" s="44"/>
      <c r="D287" s="36"/>
      <c r="E287" s="36"/>
      <c r="F287" s="50"/>
      <c r="G287" s="36"/>
      <c r="H287" s="36"/>
      <c r="I287" s="36"/>
      <c r="J287" s="36"/>
      <c r="K287" s="37"/>
      <c r="L287" s="36"/>
    </row>
    <row r="288" spans="1:12" x14ac:dyDescent="0.25">
      <c r="A288" s="36"/>
      <c r="B288" s="44"/>
      <c r="C288" s="44"/>
      <c r="D288" s="36"/>
      <c r="E288" s="36"/>
      <c r="F288" s="50"/>
      <c r="G288" s="36"/>
      <c r="H288" s="36"/>
      <c r="I288" s="36"/>
      <c r="J288" s="36"/>
      <c r="K288" s="37"/>
      <c r="L288" s="36"/>
    </row>
  </sheetData>
  <mergeCells count="34">
    <mergeCell ref="K5:L5"/>
    <mergeCell ref="A1:A4"/>
    <mergeCell ref="B1:J4"/>
    <mergeCell ref="B5:C5"/>
    <mergeCell ref="E5:G5"/>
    <mergeCell ref="H5:J5"/>
    <mergeCell ref="B6:C6"/>
    <mergeCell ref="A7:A8"/>
    <mergeCell ref="B7:B8"/>
    <mergeCell ref="C7:C8"/>
    <mergeCell ref="D7:D8"/>
    <mergeCell ref="E25:G25"/>
    <mergeCell ref="J7:J8"/>
    <mergeCell ref="K7:K8"/>
    <mergeCell ref="L7:L8"/>
    <mergeCell ref="G15:I15"/>
    <mergeCell ref="E7:I7"/>
    <mergeCell ref="D16:H16"/>
    <mergeCell ref="A21:G21"/>
    <mergeCell ref="E22:G22"/>
    <mergeCell ref="E23:G23"/>
    <mergeCell ref="E24:G24"/>
    <mergeCell ref="E26:G26"/>
    <mergeCell ref="E27:G27"/>
    <mergeCell ref="E28:G28"/>
    <mergeCell ref="E29:G29"/>
    <mergeCell ref="A30:B30"/>
    <mergeCell ref="E30:G30"/>
    <mergeCell ref="B37:D37"/>
    <mergeCell ref="H37:K37"/>
    <mergeCell ref="B38:D38"/>
    <mergeCell ref="H38:K38"/>
    <mergeCell ref="B39:D39"/>
    <mergeCell ref="H39:K3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07B3FA-AD80-40A4-B009-A69B422853A7}">
  <sheetPr codeName="Hoja12"/>
  <dimension ref="A1:L295"/>
  <sheetViews>
    <sheetView showGridLines="0" topLeftCell="A12" zoomScale="70" zoomScaleNormal="70" workbookViewId="0">
      <selection activeCell="B24" sqref="B24"/>
    </sheetView>
  </sheetViews>
  <sheetFormatPr baseColWidth="10" defaultColWidth="11.42578125" defaultRowHeight="15" x14ac:dyDescent="0.25"/>
  <cols>
    <col min="1" max="1" width="32" customWidth="1"/>
    <col min="2" max="2" width="40" customWidth="1"/>
    <col min="3" max="3" width="21" customWidth="1"/>
    <col min="4" max="4" width="26.7109375" customWidth="1"/>
    <col min="5" max="5" width="19.7109375" customWidth="1"/>
    <col min="6" max="6" width="16.7109375" style="51" customWidth="1"/>
    <col min="7" max="7" width="17" customWidth="1"/>
    <col min="8" max="8" width="16.42578125" customWidth="1"/>
    <col min="9" max="9" width="11.28515625" customWidth="1"/>
    <col min="10" max="10" width="22" customWidth="1"/>
    <col min="11" max="12" width="31.140625" customWidth="1"/>
    <col min="16" max="16" width="19.140625" bestFit="1" customWidth="1"/>
  </cols>
  <sheetData>
    <row r="1" spans="1:12" ht="15" customHeight="1" x14ac:dyDescent="0.25">
      <c r="A1" s="649"/>
      <c r="B1" s="650" t="s">
        <v>0</v>
      </c>
      <c r="C1" s="659"/>
      <c r="D1" s="622"/>
      <c r="E1" s="622"/>
      <c r="F1" s="622"/>
      <c r="G1" s="622"/>
      <c r="H1" s="622"/>
      <c r="I1" s="622"/>
      <c r="J1" s="643"/>
      <c r="K1" s="1"/>
      <c r="L1" s="2"/>
    </row>
    <row r="2" spans="1:12" x14ac:dyDescent="0.25">
      <c r="A2" s="657"/>
      <c r="B2" s="660"/>
      <c r="C2" s="639"/>
      <c r="D2" s="624"/>
      <c r="E2" s="624"/>
      <c r="F2" s="624"/>
      <c r="G2" s="624"/>
      <c r="H2" s="624"/>
      <c r="I2" s="624"/>
      <c r="J2" s="661"/>
      <c r="K2" s="3"/>
      <c r="L2" s="4"/>
    </row>
    <row r="3" spans="1:12" x14ac:dyDescent="0.25">
      <c r="A3" s="657"/>
      <c r="B3" s="660"/>
      <c r="C3" s="639"/>
      <c r="D3" s="624"/>
      <c r="E3" s="624"/>
      <c r="F3" s="624"/>
      <c r="G3" s="624"/>
      <c r="H3" s="624"/>
      <c r="I3" s="624"/>
      <c r="J3" s="661"/>
      <c r="K3" s="3"/>
      <c r="L3" s="5"/>
    </row>
    <row r="4" spans="1:12" x14ac:dyDescent="0.25">
      <c r="A4" s="658"/>
      <c r="B4" s="662"/>
      <c r="C4" s="663"/>
      <c r="D4" s="663"/>
      <c r="E4" s="663"/>
      <c r="F4" s="663"/>
      <c r="G4" s="663"/>
      <c r="H4" s="663"/>
      <c r="I4" s="663"/>
      <c r="J4" s="664"/>
      <c r="K4" s="6"/>
      <c r="L4" s="7"/>
    </row>
    <row r="5" spans="1:12" x14ac:dyDescent="0.25">
      <c r="A5" s="63" t="s">
        <v>1</v>
      </c>
      <c r="B5" s="646" t="s">
        <v>2</v>
      </c>
      <c r="C5" s="655"/>
      <c r="D5" s="64" t="s">
        <v>3</v>
      </c>
      <c r="E5" s="651">
        <v>2023</v>
      </c>
      <c r="F5" s="652"/>
      <c r="G5" s="652"/>
      <c r="H5" s="651" t="s">
        <v>4</v>
      </c>
      <c r="I5" s="651"/>
      <c r="J5" s="652"/>
      <c r="K5" s="648">
        <v>45202</v>
      </c>
      <c r="L5" s="652"/>
    </row>
    <row r="6" spans="1:12" x14ac:dyDescent="0.25">
      <c r="A6" s="63" t="s">
        <v>58</v>
      </c>
      <c r="B6" s="646" t="s">
        <v>154</v>
      </c>
      <c r="C6" s="655"/>
      <c r="D6" s="64"/>
      <c r="E6" s="64"/>
      <c r="F6" s="65"/>
      <c r="G6" s="65"/>
      <c r="H6" s="64"/>
      <c r="I6" s="64"/>
      <c r="J6" s="65"/>
      <c r="K6" s="66"/>
      <c r="L6" s="65"/>
    </row>
    <row r="7" spans="1:12" ht="23.25" customHeight="1" x14ac:dyDescent="0.25">
      <c r="A7" s="633" t="s">
        <v>7</v>
      </c>
      <c r="B7" s="647" t="s">
        <v>8</v>
      </c>
      <c r="C7" s="633" t="s">
        <v>9</v>
      </c>
      <c r="D7" s="633" t="s">
        <v>10</v>
      </c>
      <c r="E7" s="633" t="s">
        <v>11</v>
      </c>
      <c r="F7" s="652"/>
      <c r="G7" s="652"/>
      <c r="H7" s="652"/>
      <c r="I7" s="652"/>
      <c r="J7" s="633" t="s">
        <v>12</v>
      </c>
      <c r="K7" s="634" t="s">
        <v>13</v>
      </c>
      <c r="L7" s="633" t="s">
        <v>14</v>
      </c>
    </row>
    <row r="8" spans="1:12" x14ac:dyDescent="0.25">
      <c r="A8" s="652"/>
      <c r="B8" s="652"/>
      <c r="C8" s="656"/>
      <c r="D8" s="652"/>
      <c r="E8" s="8" t="s">
        <v>60</v>
      </c>
      <c r="F8" s="68" t="s">
        <v>16</v>
      </c>
      <c r="G8" s="8"/>
      <c r="H8" s="67"/>
      <c r="I8" s="8"/>
      <c r="J8" s="652"/>
      <c r="K8" s="652"/>
      <c r="L8" s="652"/>
    </row>
    <row r="9" spans="1:12" x14ac:dyDescent="0.25">
      <c r="A9" s="653">
        <v>240722003</v>
      </c>
      <c r="B9" s="57"/>
      <c r="C9" s="57"/>
      <c r="D9" s="69"/>
      <c r="E9" s="366"/>
      <c r="F9" s="70"/>
      <c r="G9" s="71"/>
      <c r="H9" s="70"/>
      <c r="I9" s="70"/>
      <c r="J9" s="55"/>
      <c r="K9" s="366"/>
      <c r="L9" s="654">
        <f>SUM(K9:K16)</f>
        <v>0</v>
      </c>
    </row>
    <row r="10" spans="1:12" x14ac:dyDescent="0.25">
      <c r="A10" s="653"/>
      <c r="B10" s="57"/>
      <c r="C10" s="57"/>
      <c r="D10" s="69"/>
      <c r="E10" s="366"/>
      <c r="F10" s="70"/>
      <c r="G10" s="71"/>
      <c r="H10" s="70"/>
      <c r="I10" s="70"/>
      <c r="J10" s="55"/>
      <c r="K10" s="366"/>
      <c r="L10" s="654"/>
    </row>
    <row r="11" spans="1:12" x14ac:dyDescent="0.25">
      <c r="A11" s="653"/>
      <c r="B11" s="57"/>
      <c r="C11" s="57"/>
      <c r="D11" s="69"/>
      <c r="E11" s="366"/>
      <c r="F11" s="70"/>
      <c r="G11" s="71"/>
      <c r="H11" s="70"/>
      <c r="I11" s="70"/>
      <c r="J11" s="55"/>
      <c r="K11" s="366"/>
      <c r="L11" s="654"/>
    </row>
    <row r="12" spans="1:12" x14ac:dyDescent="0.25">
      <c r="A12" s="653"/>
      <c r="B12" s="57"/>
      <c r="C12" s="57"/>
      <c r="D12" s="69"/>
      <c r="E12" s="366"/>
      <c r="F12" s="70"/>
      <c r="G12" s="71"/>
      <c r="H12" s="70"/>
      <c r="I12" s="70"/>
      <c r="J12" s="55"/>
      <c r="K12" s="366"/>
      <c r="L12" s="654"/>
    </row>
    <row r="13" spans="1:12" x14ac:dyDescent="0.25">
      <c r="A13" s="653"/>
      <c r="B13" s="57"/>
      <c r="C13" s="57"/>
      <c r="D13" s="69"/>
      <c r="E13" s="366"/>
      <c r="F13" s="70"/>
      <c r="G13" s="71"/>
      <c r="H13" s="70"/>
      <c r="I13" s="70"/>
      <c r="J13" s="55"/>
      <c r="K13" s="366"/>
      <c r="L13" s="654"/>
    </row>
    <row r="14" spans="1:12" x14ac:dyDescent="0.25">
      <c r="A14" s="653"/>
      <c r="B14" s="57"/>
      <c r="C14" s="57"/>
      <c r="D14" s="69"/>
      <c r="E14" s="366"/>
      <c r="F14" s="70"/>
      <c r="G14" s="71"/>
      <c r="H14" s="70"/>
      <c r="I14" s="70"/>
      <c r="J14" s="55"/>
      <c r="K14" s="366"/>
      <c r="L14" s="654"/>
    </row>
    <row r="15" spans="1:12" x14ac:dyDescent="0.25">
      <c r="A15" s="653"/>
      <c r="B15" s="57"/>
      <c r="C15" s="57"/>
      <c r="D15" s="69"/>
      <c r="E15" s="366"/>
      <c r="F15" s="70"/>
      <c r="G15" s="71"/>
      <c r="H15" s="70"/>
      <c r="I15" s="70"/>
      <c r="J15" s="55"/>
      <c r="K15" s="366"/>
      <c r="L15" s="654"/>
    </row>
    <row r="16" spans="1:12" x14ac:dyDescent="0.25">
      <c r="A16" s="653"/>
      <c r="B16" s="57"/>
      <c r="C16" s="57"/>
      <c r="D16" s="69"/>
      <c r="E16" s="366"/>
      <c r="F16" s="366"/>
      <c r="G16" s="71"/>
      <c r="H16" s="70"/>
      <c r="I16" s="70"/>
      <c r="J16" s="55"/>
      <c r="K16" s="366"/>
      <c r="L16" s="654"/>
    </row>
    <row r="17" spans="1:12" x14ac:dyDescent="0.25">
      <c r="A17" s="8"/>
      <c r="B17" s="9"/>
      <c r="C17" s="9"/>
      <c r="D17" s="72">
        <f>SUM(D9:D16)</f>
        <v>0</v>
      </c>
      <c r="E17" s="8"/>
      <c r="F17" s="68"/>
      <c r="G17" s="8"/>
      <c r="H17" s="8"/>
      <c r="I17" s="8"/>
      <c r="J17" s="8"/>
      <c r="K17" s="72">
        <f>SUM(K9:K16)</f>
        <v>0</v>
      </c>
      <c r="L17" s="72">
        <f>SUM(L9:L16)</f>
        <v>0</v>
      </c>
    </row>
    <row r="18" spans="1:12" x14ac:dyDescent="0.25">
      <c r="A18" s="10"/>
      <c r="B18" s="11"/>
      <c r="C18" s="11"/>
      <c r="D18" s="52"/>
      <c r="E18" s="12"/>
      <c r="F18" s="47"/>
      <c r="G18" s="12"/>
      <c r="H18" s="12"/>
      <c r="I18" s="12"/>
      <c r="J18" s="10"/>
      <c r="K18" s="13"/>
      <c r="L18" s="14"/>
    </row>
    <row r="19" spans="1:12" ht="15.75" thickBot="1" x14ac:dyDescent="0.3">
      <c r="A19" s="10"/>
      <c r="B19" s="11"/>
      <c r="C19" s="11"/>
      <c r="D19" s="15"/>
      <c r="E19" s="12"/>
      <c r="F19" s="47"/>
      <c r="G19" s="12"/>
      <c r="H19" s="12"/>
      <c r="I19" s="12"/>
      <c r="J19" s="10"/>
      <c r="K19" s="13"/>
      <c r="L19" s="16"/>
    </row>
    <row r="20" spans="1:12" ht="15.75" thickTop="1" x14ac:dyDescent="0.25">
      <c r="A20" s="10"/>
      <c r="B20" s="11"/>
      <c r="C20" s="11"/>
      <c r="D20" s="13"/>
      <c r="E20" s="12"/>
      <c r="F20" s="47"/>
      <c r="G20" s="12"/>
      <c r="H20" s="12"/>
      <c r="I20" s="12"/>
      <c r="J20" s="10"/>
      <c r="K20" s="13"/>
      <c r="L20" s="16"/>
    </row>
    <row r="21" spans="1:12" x14ac:dyDescent="0.25">
      <c r="A21" s="10"/>
      <c r="B21" s="11"/>
      <c r="C21" s="11"/>
      <c r="D21" s="17"/>
      <c r="E21" s="12"/>
      <c r="F21" s="47"/>
      <c r="G21" s="12"/>
      <c r="H21" s="12"/>
      <c r="I21" s="12"/>
      <c r="J21" s="10"/>
      <c r="K21" s="13"/>
      <c r="L21" s="14"/>
    </row>
    <row r="22" spans="1:12" x14ac:dyDescent="0.25">
      <c r="A22" s="8" t="s">
        <v>44</v>
      </c>
      <c r="B22" s="9" t="s">
        <v>45</v>
      </c>
      <c r="C22" s="58"/>
      <c r="D22" s="16"/>
      <c r="E22" s="12"/>
      <c r="F22" s="47"/>
      <c r="G22" s="638"/>
      <c r="H22" s="639"/>
      <c r="I22" s="639"/>
      <c r="J22" s="18"/>
      <c r="K22" s="19"/>
      <c r="L22" s="20"/>
    </row>
    <row r="23" spans="1:12" x14ac:dyDescent="0.25">
      <c r="A23" s="21" t="s">
        <v>46</v>
      </c>
      <c r="B23" s="22"/>
      <c r="C23" s="59"/>
      <c r="D23" s="640"/>
      <c r="E23" s="624"/>
      <c r="F23" s="624"/>
      <c r="G23" s="624"/>
      <c r="H23" s="624"/>
      <c r="J23" s="23"/>
      <c r="K23" s="19"/>
      <c r="L23" s="20"/>
    </row>
    <row r="24" spans="1:12" x14ac:dyDescent="0.25">
      <c r="A24" s="21" t="s">
        <v>47</v>
      </c>
      <c r="B24" s="24">
        <f>+L17</f>
        <v>0</v>
      </c>
      <c r="C24" s="60"/>
      <c r="D24" s="16"/>
      <c r="E24" s="10"/>
      <c r="F24" s="47"/>
      <c r="G24" s="16"/>
      <c r="H24" s="16"/>
      <c r="I24" s="16"/>
      <c r="J24" s="23"/>
      <c r="K24" s="13"/>
      <c r="L24" s="14"/>
    </row>
    <row r="25" spans="1:12" ht="30" x14ac:dyDescent="0.25">
      <c r="A25" s="8" t="s">
        <v>48</v>
      </c>
      <c r="B25" s="25">
        <f>+B23-B24</f>
        <v>0</v>
      </c>
      <c r="C25" s="61"/>
      <c r="D25" s="16"/>
      <c r="E25" s="13"/>
      <c r="F25" s="47"/>
      <c r="G25" s="26"/>
      <c r="H25" s="16"/>
      <c r="I25" s="16"/>
      <c r="J25" s="27"/>
      <c r="K25" s="13"/>
      <c r="L25" s="14"/>
    </row>
    <row r="26" spans="1:12" x14ac:dyDescent="0.25">
      <c r="A26" s="10"/>
      <c r="B26" s="28"/>
      <c r="C26" s="28"/>
      <c r="D26" s="29"/>
      <c r="E26" s="12"/>
      <c r="F26" s="47"/>
      <c r="G26" s="12"/>
      <c r="H26" s="12"/>
      <c r="I26" s="12"/>
      <c r="J26" s="10"/>
      <c r="K26" s="13"/>
      <c r="L26" s="14"/>
    </row>
    <row r="27" spans="1:12" x14ac:dyDescent="0.25">
      <c r="A27" s="10"/>
      <c r="B27" s="11"/>
      <c r="C27" s="11"/>
      <c r="D27" s="17"/>
      <c r="E27" s="12"/>
      <c r="F27" s="47"/>
      <c r="G27" s="12"/>
      <c r="H27" s="12"/>
      <c r="I27" s="12"/>
      <c r="J27" s="10"/>
      <c r="K27" s="13"/>
      <c r="L27" s="14"/>
    </row>
    <row r="28" spans="1:12" x14ac:dyDescent="0.25">
      <c r="A28" s="641" t="s">
        <v>49</v>
      </c>
      <c r="B28" s="642"/>
      <c r="C28" s="642"/>
      <c r="D28" s="642"/>
      <c r="E28" s="622"/>
      <c r="F28" s="622"/>
      <c r="G28" s="643"/>
      <c r="H28" s="16"/>
      <c r="I28" s="16"/>
      <c r="J28" s="16"/>
      <c r="K28" s="19"/>
      <c r="L28" s="16"/>
    </row>
    <row r="29" spans="1:12" ht="29.25" customHeight="1" x14ac:dyDescent="0.25">
      <c r="A29" s="30" t="s">
        <v>50</v>
      </c>
      <c r="B29" s="31" t="s">
        <v>51</v>
      </c>
      <c r="C29" s="32" t="s">
        <v>9</v>
      </c>
      <c r="D29" s="32" t="s">
        <v>45</v>
      </c>
      <c r="E29" s="644" t="s">
        <v>52</v>
      </c>
      <c r="F29" s="645"/>
      <c r="G29" s="645"/>
      <c r="H29" s="16"/>
      <c r="I29" s="16"/>
      <c r="J29" s="16"/>
      <c r="K29" s="19"/>
      <c r="L29" s="16"/>
    </row>
    <row r="30" spans="1:12" ht="26.25" customHeight="1" x14ac:dyDescent="0.25">
      <c r="A30" s="33"/>
      <c r="B30" s="73"/>
      <c r="C30" s="73"/>
      <c r="D30" s="74"/>
      <c r="E30" s="629"/>
      <c r="F30" s="629"/>
      <c r="G30" s="629"/>
      <c r="H30" s="16"/>
      <c r="I30" s="16"/>
      <c r="J30" s="16"/>
      <c r="K30" s="19"/>
      <c r="L30" s="16"/>
    </row>
    <row r="31" spans="1:12" ht="12" customHeight="1" x14ac:dyDescent="0.25">
      <c r="A31" s="33"/>
      <c r="B31" s="34"/>
      <c r="C31" s="34"/>
      <c r="D31" s="74"/>
      <c r="E31" s="629"/>
      <c r="F31" s="629"/>
      <c r="G31" s="629"/>
      <c r="H31" s="35"/>
      <c r="I31" s="35"/>
      <c r="J31" s="36"/>
      <c r="K31" s="37"/>
      <c r="L31" s="36"/>
    </row>
    <row r="32" spans="1:12" ht="12" customHeight="1" x14ac:dyDescent="0.25">
      <c r="A32" s="33"/>
      <c r="B32" s="34"/>
      <c r="C32" s="34"/>
      <c r="D32" s="74"/>
      <c r="E32" s="629"/>
      <c r="F32" s="629"/>
      <c r="G32" s="629"/>
      <c r="H32" s="35"/>
      <c r="I32" s="35"/>
      <c r="J32" s="36"/>
      <c r="K32" s="37"/>
      <c r="L32" s="36"/>
    </row>
    <row r="33" spans="1:12" ht="12" customHeight="1" x14ac:dyDescent="0.25">
      <c r="A33" s="33"/>
      <c r="B33" s="34"/>
      <c r="C33" s="34"/>
      <c r="D33" s="74"/>
      <c r="E33" s="629"/>
      <c r="F33" s="629"/>
      <c r="G33" s="629"/>
      <c r="H33" s="35"/>
      <c r="I33" s="35"/>
      <c r="J33" s="36"/>
      <c r="K33" s="37"/>
      <c r="L33" s="36"/>
    </row>
    <row r="34" spans="1:12" ht="12" customHeight="1" x14ac:dyDescent="0.25">
      <c r="A34" s="33"/>
      <c r="B34" s="34"/>
      <c r="C34" s="34"/>
      <c r="D34" s="74"/>
      <c r="E34" s="629"/>
      <c r="F34" s="629"/>
      <c r="G34" s="629"/>
      <c r="H34" s="35"/>
      <c r="I34" s="35"/>
      <c r="J34" s="36"/>
      <c r="K34" s="37"/>
      <c r="L34" s="36"/>
    </row>
    <row r="35" spans="1:12" ht="12" customHeight="1" x14ac:dyDescent="0.25">
      <c r="A35" s="33"/>
      <c r="B35" s="34"/>
      <c r="C35" s="34"/>
      <c r="D35" s="74"/>
      <c r="E35" s="629"/>
      <c r="F35" s="629"/>
      <c r="G35" s="629"/>
      <c r="H35" s="35"/>
      <c r="I35" s="35"/>
      <c r="J35" s="36"/>
      <c r="K35" s="37"/>
      <c r="L35" s="36"/>
    </row>
    <row r="36" spans="1:12" ht="12" customHeight="1" x14ac:dyDescent="0.25">
      <c r="A36" s="33"/>
      <c r="B36" s="34"/>
      <c r="C36" s="34"/>
      <c r="D36" s="74"/>
      <c r="E36" s="629"/>
      <c r="F36" s="629"/>
      <c r="G36" s="629"/>
      <c r="H36" s="35"/>
      <c r="I36" s="35"/>
      <c r="J36" s="36"/>
      <c r="K36" s="37"/>
      <c r="L36" s="36"/>
    </row>
    <row r="37" spans="1:12" ht="12" customHeight="1" x14ac:dyDescent="0.25">
      <c r="A37" s="630" t="s">
        <v>54</v>
      </c>
      <c r="B37" s="631"/>
      <c r="C37" s="53"/>
      <c r="D37" s="75">
        <f>+SUM(D30:D36)</f>
        <v>0</v>
      </c>
      <c r="E37" s="632"/>
      <c r="F37" s="631"/>
      <c r="G37" s="631"/>
      <c r="H37" s="16"/>
      <c r="I37" s="16"/>
      <c r="J37" s="16"/>
      <c r="K37" s="19"/>
      <c r="L37" s="16"/>
    </row>
    <row r="38" spans="1:12" x14ac:dyDescent="0.25">
      <c r="A38" s="38"/>
      <c r="B38" s="39"/>
      <c r="C38" s="39"/>
      <c r="D38" s="40">
        <f>+B25-D37</f>
        <v>0</v>
      </c>
      <c r="E38" s="41"/>
      <c r="F38" s="48"/>
      <c r="G38" s="41"/>
      <c r="H38" s="16"/>
      <c r="I38" s="16"/>
      <c r="J38" s="16"/>
      <c r="K38" s="19"/>
      <c r="L38" s="16"/>
    </row>
    <row r="39" spans="1:12" x14ac:dyDescent="0.25">
      <c r="A39" s="38"/>
      <c r="B39" s="39"/>
      <c r="C39" s="39"/>
      <c r="D39" s="40"/>
      <c r="E39" s="41"/>
      <c r="F39" s="48"/>
      <c r="G39" s="41"/>
      <c r="H39" s="16"/>
      <c r="I39" s="16"/>
      <c r="J39" s="16"/>
      <c r="K39" s="19"/>
      <c r="L39" s="16"/>
    </row>
    <row r="40" spans="1:12" x14ac:dyDescent="0.25">
      <c r="A40" s="38"/>
      <c r="B40" s="39"/>
      <c r="C40" s="39"/>
      <c r="D40" s="40"/>
      <c r="E40" s="41"/>
      <c r="F40" s="48"/>
      <c r="G40" s="41"/>
      <c r="H40" s="16"/>
      <c r="I40" s="16"/>
      <c r="J40" s="16"/>
      <c r="K40" s="19"/>
      <c r="L40" s="16"/>
    </row>
    <row r="41" spans="1:12" x14ac:dyDescent="0.25">
      <c r="A41" s="38"/>
      <c r="B41" s="39"/>
      <c r="C41" s="39"/>
      <c r="D41" s="40"/>
      <c r="E41" s="41"/>
      <c r="F41" s="48"/>
      <c r="G41" s="41"/>
      <c r="H41" s="16"/>
      <c r="I41" s="16"/>
      <c r="J41" s="16"/>
      <c r="K41" s="19"/>
      <c r="L41" s="16"/>
    </row>
    <row r="42" spans="1:12" x14ac:dyDescent="0.25">
      <c r="A42" s="38"/>
      <c r="B42" s="39"/>
      <c r="C42" s="39"/>
      <c r="D42" s="40"/>
      <c r="E42" s="41"/>
      <c r="F42" s="48"/>
      <c r="G42" s="41"/>
      <c r="H42" s="16"/>
      <c r="I42" s="16"/>
      <c r="J42" s="16"/>
      <c r="K42" s="19"/>
      <c r="L42" s="16"/>
    </row>
    <row r="43" spans="1:12" x14ac:dyDescent="0.25">
      <c r="A43" s="16"/>
      <c r="B43" s="28"/>
      <c r="C43" s="28"/>
      <c r="D43" s="23"/>
      <c r="E43" s="16"/>
      <c r="F43" s="49"/>
      <c r="G43" s="16"/>
      <c r="H43" s="16"/>
      <c r="I43" s="16"/>
      <c r="J43" s="16"/>
      <c r="K43" s="19"/>
      <c r="L43" s="16"/>
    </row>
    <row r="44" spans="1:12" x14ac:dyDescent="0.25">
      <c r="A44" s="16"/>
      <c r="B44" s="628" t="s">
        <v>55</v>
      </c>
      <c r="C44" s="628"/>
      <c r="D44" s="622"/>
      <c r="E44" s="16"/>
      <c r="F44" s="49"/>
      <c r="G44" s="16"/>
      <c r="H44" s="621" t="s">
        <v>55</v>
      </c>
      <c r="I44" s="621"/>
      <c r="J44" s="622"/>
      <c r="K44" s="622"/>
      <c r="L44" s="42"/>
    </row>
    <row r="45" spans="1:12" x14ac:dyDescent="0.25">
      <c r="A45" s="16"/>
      <c r="B45" s="623"/>
      <c r="C45" s="623"/>
      <c r="D45" s="624"/>
      <c r="E45" s="16"/>
      <c r="F45" s="49"/>
      <c r="G45" s="16"/>
      <c r="H45" s="625"/>
      <c r="I45" s="625"/>
      <c r="J45" s="624"/>
      <c r="K45" s="624"/>
      <c r="L45" s="42"/>
    </row>
    <row r="46" spans="1:12" x14ac:dyDescent="0.25">
      <c r="A46" s="16"/>
      <c r="B46" s="626" t="s">
        <v>56</v>
      </c>
      <c r="C46" s="626"/>
      <c r="D46" s="624"/>
      <c r="E46" s="16"/>
      <c r="F46" s="49"/>
      <c r="G46" s="16"/>
      <c r="H46" s="627" t="s">
        <v>57</v>
      </c>
      <c r="I46" s="627"/>
      <c r="J46" s="624"/>
      <c r="K46" s="624"/>
      <c r="L46" s="43"/>
    </row>
    <row r="47" spans="1:12" x14ac:dyDescent="0.25">
      <c r="A47" s="16"/>
      <c r="B47" s="28"/>
      <c r="C47" s="28"/>
      <c r="D47" s="16"/>
      <c r="E47" s="16"/>
      <c r="F47" s="49"/>
      <c r="G47" s="16"/>
      <c r="H47" s="16"/>
      <c r="I47" s="16"/>
      <c r="J47" s="16"/>
      <c r="K47" s="19"/>
      <c r="L47" s="16"/>
    </row>
    <row r="48" spans="1:12" x14ac:dyDescent="0.25">
      <c r="A48" s="16"/>
      <c r="B48" s="28"/>
      <c r="C48" s="28"/>
      <c r="D48" s="16"/>
      <c r="E48" s="16"/>
      <c r="F48" s="49"/>
      <c r="G48" s="16"/>
      <c r="H48" s="16"/>
      <c r="I48" s="16"/>
      <c r="J48" s="16"/>
      <c r="K48" s="19"/>
      <c r="L48" s="16"/>
    </row>
    <row r="49" spans="1:12" x14ac:dyDescent="0.25">
      <c r="A49" s="16"/>
      <c r="B49" s="28"/>
      <c r="C49" s="28"/>
      <c r="D49" s="16"/>
      <c r="E49" s="16"/>
      <c r="F49" s="49"/>
      <c r="G49" s="16"/>
      <c r="H49" s="16"/>
      <c r="I49" s="16"/>
      <c r="J49" s="16"/>
      <c r="K49" s="19"/>
      <c r="L49" s="16"/>
    </row>
    <row r="50" spans="1:12" x14ac:dyDescent="0.25">
      <c r="A50" s="16"/>
      <c r="B50" s="28"/>
      <c r="C50" s="28"/>
      <c r="D50" s="16"/>
      <c r="E50" s="16"/>
      <c r="F50" s="49"/>
      <c r="G50" s="16"/>
      <c r="H50" s="16"/>
      <c r="I50" s="16"/>
      <c r="J50" s="16"/>
      <c r="K50" s="19"/>
      <c r="L50" s="16"/>
    </row>
    <row r="51" spans="1:12" x14ac:dyDescent="0.25">
      <c r="A51" s="16"/>
      <c r="B51" s="28"/>
      <c r="C51" s="28"/>
      <c r="D51" s="16"/>
      <c r="E51" s="16"/>
      <c r="F51" s="49"/>
      <c r="G51" s="16"/>
      <c r="H51" s="16"/>
      <c r="I51" s="16"/>
      <c r="J51" s="16"/>
      <c r="K51" s="19"/>
      <c r="L51" s="16"/>
    </row>
    <row r="52" spans="1:12" x14ac:dyDescent="0.25">
      <c r="A52" s="16"/>
      <c r="B52" s="28"/>
      <c r="C52" s="28"/>
      <c r="D52" s="16"/>
      <c r="E52" s="16"/>
      <c r="F52" s="49"/>
      <c r="G52" s="16"/>
      <c r="H52" s="16"/>
      <c r="I52" s="16"/>
      <c r="J52" s="16"/>
      <c r="K52" s="19"/>
      <c r="L52" s="16"/>
    </row>
    <row r="53" spans="1:12" x14ac:dyDescent="0.25">
      <c r="A53" s="16"/>
      <c r="B53" s="28"/>
      <c r="C53" s="28"/>
      <c r="D53" s="16"/>
      <c r="E53" s="16"/>
      <c r="F53" s="49"/>
      <c r="G53" s="16"/>
      <c r="H53" s="16"/>
      <c r="I53" s="16"/>
      <c r="J53" s="16"/>
      <c r="K53" s="19"/>
      <c r="L53" s="16"/>
    </row>
    <row r="54" spans="1:12" x14ac:dyDescent="0.25">
      <c r="A54" s="16"/>
      <c r="B54" s="28"/>
      <c r="C54" s="28"/>
      <c r="D54" s="16"/>
      <c r="E54" s="16"/>
      <c r="F54" s="49"/>
      <c r="G54" s="16"/>
      <c r="H54" s="16"/>
      <c r="I54" s="16"/>
      <c r="J54" s="16"/>
      <c r="K54" s="19"/>
      <c r="L54" s="16"/>
    </row>
    <row r="55" spans="1:12" x14ac:dyDescent="0.25">
      <c r="A55" s="16"/>
      <c r="B55" s="28"/>
      <c r="C55" s="28"/>
      <c r="D55" s="16"/>
      <c r="E55" s="16"/>
      <c r="F55" s="49"/>
      <c r="G55" s="16"/>
      <c r="H55" s="16"/>
      <c r="I55" s="16"/>
      <c r="J55" s="16"/>
      <c r="K55" s="19"/>
      <c r="L55" s="16"/>
    </row>
    <row r="56" spans="1:12" x14ac:dyDescent="0.25">
      <c r="A56" s="16"/>
      <c r="B56" s="28"/>
      <c r="C56" s="28"/>
      <c r="D56" s="16"/>
      <c r="E56" s="16"/>
      <c r="F56" s="49"/>
      <c r="G56" s="16"/>
      <c r="H56" s="16"/>
      <c r="I56" s="16"/>
      <c r="J56" s="16"/>
      <c r="K56" s="19"/>
      <c r="L56" s="16"/>
    </row>
    <row r="57" spans="1:12" x14ac:dyDescent="0.25">
      <c r="A57" s="16"/>
      <c r="B57" s="28"/>
      <c r="C57" s="28"/>
      <c r="D57" s="16"/>
      <c r="E57" s="16"/>
      <c r="F57" s="49"/>
      <c r="G57" s="16"/>
      <c r="H57" s="16"/>
      <c r="I57" s="16"/>
      <c r="J57" s="16"/>
      <c r="K57" s="19"/>
      <c r="L57" s="16"/>
    </row>
    <row r="58" spans="1:12" x14ac:dyDescent="0.25">
      <c r="A58" s="16"/>
      <c r="B58" s="28"/>
      <c r="C58" s="28"/>
      <c r="D58" s="16"/>
      <c r="E58" s="16"/>
      <c r="F58" s="49"/>
      <c r="G58" s="16"/>
      <c r="H58" s="16"/>
      <c r="I58" s="16"/>
      <c r="J58" s="16"/>
      <c r="K58" s="19"/>
      <c r="L58" s="16"/>
    </row>
    <row r="59" spans="1:12" x14ac:dyDescent="0.25">
      <c r="A59" s="16"/>
      <c r="B59" s="28"/>
      <c r="C59" s="28"/>
      <c r="D59" s="16"/>
      <c r="E59" s="16"/>
      <c r="F59" s="49"/>
      <c r="G59" s="16"/>
      <c r="H59" s="16"/>
      <c r="I59" s="16"/>
      <c r="J59" s="16"/>
      <c r="K59" s="19"/>
      <c r="L59" s="16"/>
    </row>
    <row r="60" spans="1:12" x14ac:dyDescent="0.25">
      <c r="A60" s="16"/>
      <c r="B60" s="28"/>
      <c r="C60" s="28"/>
      <c r="D60" s="16"/>
      <c r="E60" s="16"/>
      <c r="F60" s="49"/>
      <c r="G60" s="16"/>
      <c r="H60" s="16"/>
      <c r="I60" s="16"/>
      <c r="J60" s="16"/>
      <c r="K60" s="19"/>
      <c r="L60" s="16"/>
    </row>
    <row r="61" spans="1:12" x14ac:dyDescent="0.25">
      <c r="A61" s="16"/>
      <c r="B61" s="28"/>
      <c r="C61" s="28"/>
      <c r="D61" s="16"/>
      <c r="E61" s="16"/>
      <c r="F61" s="49"/>
      <c r="G61" s="16"/>
      <c r="H61" s="16"/>
      <c r="I61" s="16"/>
      <c r="J61" s="16"/>
      <c r="K61" s="19"/>
      <c r="L61" s="16"/>
    </row>
    <row r="62" spans="1:12" x14ac:dyDescent="0.25">
      <c r="A62" s="16"/>
      <c r="B62" s="28"/>
      <c r="C62" s="28"/>
      <c r="D62" s="16"/>
      <c r="E62" s="16"/>
      <c r="F62" s="49"/>
      <c r="G62" s="16"/>
      <c r="H62" s="16"/>
      <c r="I62" s="16"/>
      <c r="J62" s="16"/>
      <c r="K62" s="19"/>
      <c r="L62" s="16"/>
    </row>
    <row r="63" spans="1:12" x14ac:dyDescent="0.25">
      <c r="A63" s="16"/>
      <c r="B63" s="28"/>
      <c r="C63" s="28"/>
      <c r="D63" s="16"/>
      <c r="E63" s="16"/>
      <c r="F63" s="49"/>
      <c r="G63" s="16"/>
      <c r="H63" s="16"/>
      <c r="I63" s="16"/>
      <c r="J63" s="16"/>
      <c r="K63" s="19"/>
      <c r="L63" s="16"/>
    </row>
    <row r="64" spans="1:12" x14ac:dyDescent="0.25">
      <c r="A64" s="16"/>
      <c r="B64" s="28"/>
      <c r="C64" s="28"/>
      <c r="D64" s="16"/>
      <c r="E64" s="16"/>
      <c r="F64" s="49"/>
      <c r="G64" s="16"/>
      <c r="H64" s="16"/>
      <c r="I64" s="16"/>
      <c r="J64" s="16"/>
      <c r="K64" s="19"/>
      <c r="L64" s="16"/>
    </row>
    <row r="65" spans="1:12" x14ac:dyDescent="0.25">
      <c r="A65" s="16"/>
      <c r="B65" s="28"/>
      <c r="C65" s="28"/>
      <c r="D65" s="16"/>
      <c r="E65" s="16"/>
      <c r="F65" s="49"/>
      <c r="G65" s="16"/>
      <c r="H65" s="16"/>
      <c r="I65" s="16"/>
      <c r="J65" s="16"/>
      <c r="K65" s="19"/>
      <c r="L65" s="16"/>
    </row>
    <row r="66" spans="1:12" x14ac:dyDescent="0.25">
      <c r="A66" s="16"/>
      <c r="B66" s="28"/>
      <c r="C66" s="28"/>
      <c r="D66" s="16"/>
      <c r="E66" s="16"/>
      <c r="F66" s="49"/>
      <c r="G66" s="16"/>
      <c r="H66" s="16"/>
      <c r="I66" s="16"/>
      <c r="J66" s="16"/>
      <c r="K66" s="19"/>
      <c r="L66" s="16"/>
    </row>
    <row r="67" spans="1:12" x14ac:dyDescent="0.25">
      <c r="A67" s="16"/>
      <c r="B67" s="28"/>
      <c r="C67" s="28"/>
      <c r="D67" s="16"/>
      <c r="E67" s="16"/>
      <c r="F67" s="49"/>
      <c r="G67" s="16"/>
      <c r="H67" s="16"/>
      <c r="I67" s="16"/>
      <c r="J67" s="16"/>
      <c r="K67" s="19"/>
      <c r="L67" s="16"/>
    </row>
    <row r="68" spans="1:12" x14ac:dyDescent="0.25">
      <c r="A68" s="16"/>
      <c r="B68" s="28"/>
      <c r="C68" s="28"/>
      <c r="D68" s="16"/>
      <c r="E68" s="16"/>
      <c r="F68" s="49"/>
      <c r="G68" s="16"/>
      <c r="H68" s="16"/>
      <c r="I68" s="16"/>
      <c r="J68" s="16"/>
      <c r="K68" s="19"/>
      <c r="L68" s="16"/>
    </row>
    <row r="69" spans="1:12" x14ac:dyDescent="0.25">
      <c r="A69" s="16"/>
      <c r="B69" s="28"/>
      <c r="C69" s="28"/>
      <c r="D69" s="16"/>
      <c r="E69" s="16"/>
      <c r="F69" s="49"/>
      <c r="G69" s="16"/>
      <c r="H69" s="16"/>
      <c r="I69" s="16"/>
      <c r="J69" s="16"/>
      <c r="K69" s="19"/>
      <c r="L69" s="16"/>
    </row>
    <row r="70" spans="1:12" x14ac:dyDescent="0.25">
      <c r="A70" s="16"/>
      <c r="B70" s="28"/>
      <c r="C70" s="28"/>
      <c r="D70" s="16"/>
      <c r="E70" s="16"/>
      <c r="F70" s="49"/>
      <c r="G70" s="16"/>
      <c r="H70" s="16"/>
      <c r="I70" s="16"/>
      <c r="J70" s="16"/>
      <c r="K70" s="19"/>
      <c r="L70" s="16"/>
    </row>
    <row r="71" spans="1:12" x14ac:dyDescent="0.25">
      <c r="A71" s="16"/>
      <c r="B71" s="28"/>
      <c r="C71" s="28"/>
      <c r="D71" s="16"/>
      <c r="E71" s="16"/>
      <c r="F71" s="49"/>
      <c r="G71" s="16"/>
      <c r="H71" s="16"/>
      <c r="I71" s="16"/>
      <c r="J71" s="16"/>
      <c r="K71" s="19"/>
      <c r="L71" s="16"/>
    </row>
    <row r="72" spans="1:12" x14ac:dyDescent="0.25">
      <c r="A72" s="16"/>
      <c r="B72" s="28"/>
      <c r="C72" s="28"/>
      <c r="D72" s="16"/>
      <c r="E72" s="16"/>
      <c r="F72" s="49"/>
      <c r="G72" s="16"/>
      <c r="H72" s="16"/>
      <c r="I72" s="16"/>
      <c r="J72" s="16"/>
      <c r="K72" s="19"/>
      <c r="L72" s="16"/>
    </row>
    <row r="73" spans="1:12" x14ac:dyDescent="0.25">
      <c r="A73" s="16"/>
      <c r="B73" s="28"/>
      <c r="C73" s="28"/>
      <c r="D73" s="16"/>
      <c r="E73" s="16"/>
      <c r="F73" s="49"/>
      <c r="G73" s="16"/>
      <c r="H73" s="16"/>
      <c r="I73" s="16"/>
      <c r="J73" s="16"/>
      <c r="K73" s="19"/>
      <c r="L73" s="16"/>
    </row>
    <row r="74" spans="1:12" x14ac:dyDescent="0.25">
      <c r="A74" s="16"/>
      <c r="B74" s="28"/>
      <c r="C74" s="28"/>
      <c r="D74" s="16"/>
      <c r="E74" s="16"/>
      <c r="F74" s="49"/>
      <c r="G74" s="16"/>
      <c r="H74" s="16"/>
      <c r="I74" s="16"/>
      <c r="J74" s="16"/>
      <c r="K74" s="19"/>
      <c r="L74" s="16"/>
    </row>
    <row r="75" spans="1:12" x14ac:dyDescent="0.25">
      <c r="A75" s="16"/>
      <c r="B75" s="28"/>
      <c r="C75" s="28"/>
      <c r="D75" s="16"/>
      <c r="E75" s="16"/>
      <c r="F75" s="49"/>
      <c r="G75" s="16"/>
      <c r="H75" s="16"/>
      <c r="I75" s="16"/>
      <c r="J75" s="16"/>
      <c r="K75" s="19"/>
      <c r="L75" s="16"/>
    </row>
    <row r="76" spans="1:12" x14ac:dyDescent="0.25">
      <c r="A76" s="16"/>
      <c r="B76" s="28"/>
      <c r="C76" s="28"/>
      <c r="D76" s="16"/>
      <c r="E76" s="16"/>
      <c r="F76" s="49"/>
      <c r="G76" s="16"/>
      <c r="H76" s="16"/>
      <c r="I76" s="16"/>
      <c r="J76" s="16"/>
      <c r="K76" s="19"/>
      <c r="L76" s="16"/>
    </row>
    <row r="77" spans="1:12" x14ac:dyDescent="0.25">
      <c r="A77" s="16"/>
      <c r="B77" s="28"/>
      <c r="C77" s="28"/>
      <c r="D77" s="16"/>
      <c r="E77" s="16"/>
      <c r="F77" s="49"/>
      <c r="G77" s="16"/>
      <c r="H77" s="16"/>
      <c r="I77" s="16"/>
      <c r="J77" s="16"/>
      <c r="K77" s="19"/>
      <c r="L77" s="16"/>
    </row>
    <row r="78" spans="1:12" x14ac:dyDescent="0.25">
      <c r="A78" s="16"/>
      <c r="B78" s="28"/>
      <c r="C78" s="28"/>
      <c r="D78" s="16"/>
      <c r="E78" s="16"/>
      <c r="F78" s="49"/>
      <c r="G78" s="16"/>
      <c r="H78" s="16"/>
      <c r="I78" s="16"/>
      <c r="J78" s="16"/>
      <c r="K78" s="19"/>
      <c r="L78" s="16"/>
    </row>
    <row r="79" spans="1:12" x14ac:dyDescent="0.25">
      <c r="A79" s="16"/>
      <c r="B79" s="28"/>
      <c r="C79" s="28"/>
      <c r="D79" s="16"/>
      <c r="E79" s="16"/>
      <c r="F79" s="49"/>
      <c r="G79" s="16"/>
      <c r="H79" s="16"/>
      <c r="I79" s="16"/>
      <c r="J79" s="16"/>
      <c r="K79" s="19"/>
      <c r="L79" s="16"/>
    </row>
    <row r="80" spans="1:12" x14ac:dyDescent="0.25">
      <c r="A80" s="16"/>
      <c r="B80" s="28"/>
      <c r="C80" s="28"/>
      <c r="D80" s="16"/>
      <c r="E80" s="16"/>
      <c r="F80" s="49"/>
      <c r="G80" s="16"/>
      <c r="H80" s="16"/>
      <c r="I80" s="16"/>
      <c r="J80" s="16"/>
      <c r="K80" s="19"/>
      <c r="L80" s="16"/>
    </row>
    <row r="81" spans="1:12" x14ac:dyDescent="0.25">
      <c r="A81" s="16"/>
      <c r="B81" s="28"/>
      <c r="C81" s="28"/>
      <c r="D81" s="16"/>
      <c r="E81" s="16"/>
      <c r="F81" s="49"/>
      <c r="G81" s="16"/>
      <c r="H81" s="16"/>
      <c r="I81" s="16"/>
      <c r="J81" s="16"/>
      <c r="K81" s="19"/>
      <c r="L81" s="16"/>
    </row>
    <row r="82" spans="1:12" x14ac:dyDescent="0.25">
      <c r="A82" s="16"/>
      <c r="B82" s="28"/>
      <c r="C82" s="28"/>
      <c r="D82" s="16"/>
      <c r="E82" s="16"/>
      <c r="F82" s="49"/>
      <c r="G82" s="16"/>
      <c r="H82" s="16"/>
      <c r="I82" s="16"/>
      <c r="J82" s="16"/>
      <c r="K82" s="19"/>
      <c r="L82" s="16"/>
    </row>
    <row r="83" spans="1:12" x14ac:dyDescent="0.25">
      <c r="A83" s="16"/>
      <c r="B83" s="28"/>
      <c r="C83" s="28"/>
      <c r="D83" s="16"/>
      <c r="E83" s="16"/>
      <c r="F83" s="49"/>
      <c r="G83" s="16"/>
      <c r="H83" s="16"/>
      <c r="I83" s="16"/>
      <c r="J83" s="16"/>
      <c r="K83" s="19"/>
      <c r="L83" s="16"/>
    </row>
    <row r="84" spans="1:12" x14ac:dyDescent="0.25">
      <c r="A84" s="16"/>
      <c r="B84" s="28"/>
      <c r="C84" s="28"/>
      <c r="D84" s="16"/>
      <c r="E84" s="16"/>
      <c r="F84" s="49"/>
      <c r="G84" s="16"/>
      <c r="H84" s="16"/>
      <c r="I84" s="16"/>
      <c r="J84" s="16"/>
      <c r="K84" s="19"/>
      <c r="L84" s="16"/>
    </row>
    <row r="85" spans="1:12" x14ac:dyDescent="0.25">
      <c r="A85" s="16"/>
      <c r="B85" s="28"/>
      <c r="C85" s="28"/>
      <c r="D85" s="16"/>
      <c r="E85" s="16"/>
      <c r="F85" s="49"/>
      <c r="G85" s="16"/>
      <c r="H85" s="16"/>
      <c r="I85" s="16"/>
      <c r="J85" s="16"/>
      <c r="K85" s="19"/>
      <c r="L85" s="16"/>
    </row>
    <row r="86" spans="1:12" x14ac:dyDescent="0.25">
      <c r="A86" s="16"/>
      <c r="B86" s="28"/>
      <c r="C86" s="28"/>
      <c r="D86" s="16"/>
      <c r="E86" s="16"/>
      <c r="F86" s="49"/>
      <c r="G86" s="16"/>
      <c r="H86" s="16"/>
      <c r="I86" s="16"/>
      <c r="J86" s="16"/>
      <c r="K86" s="19"/>
      <c r="L86" s="16"/>
    </row>
    <row r="87" spans="1:12" x14ac:dyDescent="0.25">
      <c r="A87" s="16"/>
      <c r="B87" s="28"/>
      <c r="C87" s="28"/>
      <c r="D87" s="16"/>
      <c r="E87" s="16"/>
      <c r="F87" s="49"/>
      <c r="G87" s="16"/>
      <c r="H87" s="16"/>
      <c r="I87" s="16"/>
      <c r="J87" s="16"/>
      <c r="K87" s="19"/>
      <c r="L87" s="16"/>
    </row>
    <row r="88" spans="1:12" x14ac:dyDescent="0.25">
      <c r="A88" s="16"/>
      <c r="B88" s="28"/>
      <c r="C88" s="28"/>
      <c r="D88" s="16"/>
      <c r="E88" s="16"/>
      <c r="F88" s="49"/>
      <c r="G88" s="16"/>
      <c r="H88" s="16"/>
      <c r="I88" s="16"/>
      <c r="J88" s="16"/>
      <c r="K88" s="19"/>
      <c r="L88" s="16"/>
    </row>
    <row r="89" spans="1:12" x14ac:dyDescent="0.25">
      <c r="A89" s="16"/>
      <c r="B89" s="28"/>
      <c r="C89" s="28"/>
      <c r="D89" s="16"/>
      <c r="E89" s="16"/>
      <c r="F89" s="49"/>
      <c r="G89" s="16"/>
      <c r="H89" s="16"/>
      <c r="I89" s="16"/>
      <c r="J89" s="16"/>
      <c r="K89" s="19"/>
      <c r="L89" s="16"/>
    </row>
    <row r="90" spans="1:12" x14ac:dyDescent="0.25">
      <c r="A90" s="16"/>
      <c r="B90" s="28"/>
      <c r="C90" s="28"/>
      <c r="D90" s="16"/>
      <c r="E90" s="16"/>
      <c r="F90" s="49"/>
      <c r="G90" s="16"/>
      <c r="H90" s="16"/>
      <c r="I90" s="16"/>
      <c r="J90" s="16"/>
      <c r="K90" s="19"/>
      <c r="L90" s="16"/>
    </row>
    <row r="91" spans="1:12" x14ac:dyDescent="0.25">
      <c r="A91" s="16"/>
      <c r="B91" s="28"/>
      <c r="C91" s="28"/>
      <c r="D91" s="16"/>
      <c r="E91" s="16"/>
      <c r="F91" s="49"/>
      <c r="G91" s="16"/>
      <c r="H91" s="16"/>
      <c r="I91" s="16"/>
      <c r="J91" s="16"/>
      <c r="K91" s="19"/>
      <c r="L91" s="16"/>
    </row>
    <row r="92" spans="1:12" x14ac:dyDescent="0.25">
      <c r="A92" s="16"/>
      <c r="B92" s="28"/>
      <c r="C92" s="28"/>
      <c r="D92" s="16"/>
      <c r="E92" s="16"/>
      <c r="F92" s="49"/>
      <c r="G92" s="16"/>
      <c r="H92" s="16"/>
      <c r="I92" s="16"/>
      <c r="J92" s="16"/>
      <c r="K92" s="19"/>
      <c r="L92" s="16"/>
    </row>
    <row r="93" spans="1:12" x14ac:dyDescent="0.25">
      <c r="A93" s="16"/>
      <c r="B93" s="28"/>
      <c r="C93" s="28"/>
      <c r="D93" s="16"/>
      <c r="E93" s="16"/>
      <c r="F93" s="49"/>
      <c r="G93" s="16"/>
      <c r="H93" s="16"/>
      <c r="I93" s="16"/>
      <c r="J93" s="16"/>
      <c r="K93" s="19"/>
      <c r="L93" s="16"/>
    </row>
    <row r="94" spans="1:12" x14ac:dyDescent="0.25">
      <c r="A94" s="16"/>
      <c r="B94" s="28"/>
      <c r="C94" s="28"/>
      <c r="D94" s="16"/>
      <c r="E94" s="16"/>
      <c r="F94" s="49"/>
      <c r="G94" s="16"/>
      <c r="H94" s="16"/>
      <c r="I94" s="16"/>
      <c r="J94" s="16"/>
      <c r="K94" s="19"/>
      <c r="L94" s="16"/>
    </row>
    <row r="95" spans="1:12" x14ac:dyDescent="0.25">
      <c r="A95" s="16"/>
      <c r="B95" s="28"/>
      <c r="C95" s="28"/>
      <c r="D95" s="16"/>
      <c r="E95" s="16"/>
      <c r="F95" s="49"/>
      <c r="G95" s="16"/>
      <c r="H95" s="16"/>
      <c r="I95" s="16"/>
      <c r="J95" s="16"/>
      <c r="K95" s="19"/>
      <c r="L95" s="16"/>
    </row>
    <row r="96" spans="1:12" x14ac:dyDescent="0.25">
      <c r="A96" s="16"/>
      <c r="B96" s="28"/>
      <c r="C96" s="28"/>
      <c r="D96" s="16"/>
      <c r="E96" s="16"/>
      <c r="F96" s="49"/>
      <c r="G96" s="16"/>
      <c r="H96" s="16"/>
      <c r="I96" s="16"/>
      <c r="J96" s="16"/>
      <c r="K96" s="19"/>
      <c r="L96" s="16"/>
    </row>
    <row r="97" spans="1:12" x14ac:dyDescent="0.25">
      <c r="A97" s="16"/>
      <c r="B97" s="28"/>
      <c r="C97" s="28"/>
      <c r="D97" s="16"/>
      <c r="E97" s="16"/>
      <c r="F97" s="49"/>
      <c r="G97" s="16"/>
      <c r="H97" s="16"/>
      <c r="I97" s="16"/>
      <c r="J97" s="16"/>
      <c r="K97" s="19"/>
      <c r="L97" s="16"/>
    </row>
    <row r="98" spans="1:12" x14ac:dyDescent="0.25">
      <c r="A98" s="16"/>
      <c r="B98" s="28"/>
      <c r="C98" s="28"/>
      <c r="D98" s="16"/>
      <c r="E98" s="16"/>
      <c r="F98" s="49"/>
      <c r="G98" s="16"/>
      <c r="H98" s="16"/>
      <c r="I98" s="16"/>
      <c r="J98" s="16"/>
      <c r="K98" s="19"/>
      <c r="L98" s="16"/>
    </row>
    <row r="99" spans="1:12" x14ac:dyDescent="0.25">
      <c r="A99" s="16"/>
      <c r="B99" s="28"/>
      <c r="C99" s="28"/>
      <c r="D99" s="16"/>
      <c r="E99" s="16"/>
      <c r="F99" s="49"/>
      <c r="G99" s="16"/>
      <c r="H99" s="16"/>
      <c r="I99" s="16"/>
      <c r="J99" s="16"/>
      <c r="K99" s="19"/>
      <c r="L99" s="16"/>
    </row>
    <row r="100" spans="1:12" x14ac:dyDescent="0.25">
      <c r="A100" s="16"/>
      <c r="B100" s="28"/>
      <c r="C100" s="28"/>
      <c r="D100" s="16"/>
      <c r="E100" s="16"/>
      <c r="F100" s="49"/>
      <c r="G100" s="16"/>
      <c r="H100" s="16"/>
      <c r="I100" s="16"/>
      <c r="J100" s="16"/>
      <c r="K100" s="19"/>
      <c r="L100" s="16"/>
    </row>
    <row r="101" spans="1:12" x14ac:dyDescent="0.25">
      <c r="A101" s="16"/>
      <c r="B101" s="28"/>
      <c r="C101" s="28"/>
      <c r="D101" s="16"/>
      <c r="E101" s="16"/>
      <c r="F101" s="49"/>
      <c r="G101" s="16"/>
      <c r="H101" s="16"/>
      <c r="I101" s="16"/>
      <c r="J101" s="16"/>
      <c r="K101" s="19"/>
      <c r="L101" s="16"/>
    </row>
    <row r="102" spans="1:12" x14ac:dyDescent="0.25">
      <c r="A102" s="16"/>
      <c r="B102" s="28"/>
      <c r="C102" s="28"/>
      <c r="D102" s="16"/>
      <c r="E102" s="16"/>
      <c r="F102" s="49"/>
      <c r="G102" s="16"/>
      <c r="H102" s="16"/>
      <c r="I102" s="16"/>
      <c r="J102" s="16"/>
      <c r="K102" s="19"/>
      <c r="L102" s="16"/>
    </row>
    <row r="103" spans="1:12" x14ac:dyDescent="0.25">
      <c r="A103" s="16"/>
      <c r="B103" s="28"/>
      <c r="C103" s="28"/>
      <c r="D103" s="16"/>
      <c r="E103" s="16"/>
      <c r="F103" s="49"/>
      <c r="G103" s="16"/>
      <c r="H103" s="16"/>
      <c r="I103" s="16"/>
      <c r="J103" s="16"/>
      <c r="K103" s="19"/>
      <c r="L103" s="16"/>
    </row>
    <row r="104" spans="1:12" x14ac:dyDescent="0.25">
      <c r="A104" s="16"/>
      <c r="B104" s="28"/>
      <c r="C104" s="28"/>
      <c r="D104" s="16"/>
      <c r="E104" s="16"/>
      <c r="F104" s="49"/>
      <c r="G104" s="16"/>
      <c r="H104" s="16"/>
      <c r="I104" s="16"/>
      <c r="J104" s="16"/>
      <c r="K104" s="19"/>
      <c r="L104" s="16"/>
    </row>
    <row r="105" spans="1:12" x14ac:dyDescent="0.25">
      <c r="A105" s="16"/>
      <c r="B105" s="28"/>
      <c r="C105" s="28"/>
      <c r="D105" s="16"/>
      <c r="E105" s="16"/>
      <c r="F105" s="49"/>
      <c r="G105" s="16"/>
      <c r="H105" s="16"/>
      <c r="I105" s="16"/>
      <c r="J105" s="16"/>
      <c r="K105" s="19"/>
      <c r="L105" s="16"/>
    </row>
    <row r="106" spans="1:12" x14ac:dyDescent="0.25">
      <c r="A106" s="16"/>
      <c r="B106" s="28"/>
      <c r="C106" s="28"/>
      <c r="D106" s="16"/>
      <c r="E106" s="16"/>
      <c r="F106" s="49"/>
      <c r="G106" s="16"/>
      <c r="H106" s="16"/>
      <c r="I106" s="16"/>
      <c r="J106" s="16"/>
      <c r="K106" s="19"/>
      <c r="L106" s="16"/>
    </row>
    <row r="107" spans="1:12" x14ac:dyDescent="0.25">
      <c r="A107" s="16"/>
      <c r="B107" s="28"/>
      <c r="C107" s="28"/>
      <c r="D107" s="16"/>
      <c r="E107" s="16"/>
      <c r="F107" s="49"/>
      <c r="G107" s="16"/>
      <c r="H107" s="16"/>
      <c r="I107" s="16"/>
      <c r="J107" s="16"/>
      <c r="K107" s="19"/>
      <c r="L107" s="16"/>
    </row>
    <row r="108" spans="1:12" x14ac:dyDescent="0.25">
      <c r="A108" s="16"/>
      <c r="B108" s="28"/>
      <c r="C108" s="28"/>
      <c r="D108" s="16"/>
      <c r="E108" s="16"/>
      <c r="F108" s="49"/>
      <c r="G108" s="16"/>
      <c r="H108" s="16"/>
      <c r="I108" s="16"/>
      <c r="J108" s="16"/>
      <c r="K108" s="19"/>
      <c r="L108" s="16"/>
    </row>
    <row r="109" spans="1:12" x14ac:dyDescent="0.25">
      <c r="A109" s="16"/>
      <c r="B109" s="28"/>
      <c r="C109" s="28"/>
      <c r="D109" s="16"/>
      <c r="E109" s="16"/>
      <c r="F109" s="49"/>
      <c r="G109" s="16"/>
      <c r="H109" s="16"/>
      <c r="I109" s="16"/>
      <c r="J109" s="16"/>
      <c r="K109" s="19"/>
      <c r="L109" s="16"/>
    </row>
    <row r="110" spans="1:12" x14ac:dyDescent="0.25">
      <c r="A110" s="16"/>
      <c r="B110" s="28"/>
      <c r="C110" s="28"/>
      <c r="D110" s="16"/>
      <c r="E110" s="16"/>
      <c r="F110" s="49"/>
      <c r="G110" s="16"/>
      <c r="H110" s="16"/>
      <c r="I110" s="16"/>
      <c r="J110" s="16"/>
      <c r="K110" s="19"/>
      <c r="L110" s="16"/>
    </row>
    <row r="111" spans="1:12" x14ac:dyDescent="0.25">
      <c r="A111" s="16"/>
      <c r="B111" s="28"/>
      <c r="C111" s="28"/>
      <c r="D111" s="16"/>
      <c r="E111" s="16"/>
      <c r="F111" s="49"/>
      <c r="G111" s="16"/>
      <c r="H111" s="16"/>
      <c r="I111" s="16"/>
      <c r="J111" s="16"/>
      <c r="K111" s="19"/>
      <c r="L111" s="16"/>
    </row>
    <row r="112" spans="1:12" x14ac:dyDescent="0.25">
      <c r="A112" s="16"/>
      <c r="B112" s="28"/>
      <c r="C112" s="28"/>
      <c r="D112" s="16"/>
      <c r="E112" s="16"/>
      <c r="F112" s="49"/>
      <c r="G112" s="16"/>
      <c r="H112" s="16"/>
      <c r="I112" s="16"/>
      <c r="J112" s="16"/>
      <c r="K112" s="19"/>
      <c r="L112" s="16"/>
    </row>
    <row r="113" spans="1:12" x14ac:dyDescent="0.25">
      <c r="A113" s="16"/>
      <c r="B113" s="28"/>
      <c r="C113" s="28"/>
      <c r="D113" s="16"/>
      <c r="E113" s="16"/>
      <c r="F113" s="49"/>
      <c r="G113" s="16"/>
      <c r="H113" s="16"/>
      <c r="I113" s="16"/>
      <c r="J113" s="16"/>
      <c r="K113" s="19"/>
      <c r="L113" s="16"/>
    </row>
    <row r="114" spans="1:12" x14ac:dyDescent="0.25">
      <c r="A114" s="16"/>
      <c r="B114" s="28"/>
      <c r="C114" s="28"/>
      <c r="D114" s="16"/>
      <c r="E114" s="16"/>
      <c r="F114" s="49"/>
      <c r="G114" s="16"/>
      <c r="H114" s="16"/>
      <c r="I114" s="16"/>
      <c r="J114" s="16"/>
      <c r="K114" s="19"/>
      <c r="L114" s="16"/>
    </row>
    <row r="115" spans="1:12" x14ac:dyDescent="0.25">
      <c r="A115" s="16"/>
      <c r="B115" s="28"/>
      <c r="C115" s="28"/>
      <c r="D115" s="16"/>
      <c r="E115" s="16"/>
      <c r="F115" s="49"/>
      <c r="G115" s="16"/>
      <c r="H115" s="16"/>
      <c r="I115" s="16"/>
      <c r="J115" s="16"/>
      <c r="K115" s="19"/>
      <c r="L115" s="16"/>
    </row>
    <row r="116" spans="1:12" x14ac:dyDescent="0.25">
      <c r="A116" s="16"/>
      <c r="B116" s="28"/>
      <c r="C116" s="28"/>
      <c r="D116" s="16"/>
      <c r="E116" s="16"/>
      <c r="F116" s="49"/>
      <c r="G116" s="16"/>
      <c r="H116" s="16"/>
      <c r="I116" s="16"/>
      <c r="J116" s="16"/>
      <c r="K116" s="19"/>
      <c r="L116" s="16"/>
    </row>
    <row r="117" spans="1:12" x14ac:dyDescent="0.25">
      <c r="A117" s="16"/>
      <c r="B117" s="28"/>
      <c r="C117" s="28"/>
      <c r="D117" s="16"/>
      <c r="E117" s="16"/>
      <c r="F117" s="49"/>
      <c r="G117" s="16"/>
      <c r="H117" s="16"/>
      <c r="I117" s="16"/>
      <c r="J117" s="16"/>
      <c r="K117" s="19"/>
      <c r="L117" s="16"/>
    </row>
    <row r="118" spans="1:12" x14ac:dyDescent="0.25">
      <c r="A118" s="16"/>
      <c r="B118" s="28"/>
      <c r="C118" s="28"/>
      <c r="D118" s="16"/>
      <c r="E118" s="16"/>
      <c r="F118" s="49"/>
      <c r="G118" s="16"/>
      <c r="H118" s="16"/>
      <c r="I118" s="16"/>
      <c r="J118" s="16"/>
      <c r="K118" s="19"/>
      <c r="L118" s="16"/>
    </row>
    <row r="119" spans="1:12" x14ac:dyDescent="0.25">
      <c r="A119" s="16"/>
      <c r="B119" s="28"/>
      <c r="C119" s="28"/>
      <c r="D119" s="16"/>
      <c r="E119" s="16"/>
      <c r="F119" s="49"/>
      <c r="G119" s="16"/>
      <c r="H119" s="16"/>
      <c r="I119" s="16"/>
      <c r="J119" s="16"/>
      <c r="K119" s="19"/>
      <c r="L119" s="16"/>
    </row>
    <row r="120" spans="1:12" x14ac:dyDescent="0.25">
      <c r="A120" s="16"/>
      <c r="B120" s="28"/>
      <c r="C120" s="28"/>
      <c r="D120" s="16"/>
      <c r="E120" s="16"/>
      <c r="F120" s="49"/>
      <c r="G120" s="16"/>
      <c r="H120" s="16"/>
      <c r="I120" s="16"/>
      <c r="J120" s="16"/>
      <c r="K120" s="19"/>
      <c r="L120" s="16"/>
    </row>
    <row r="121" spans="1:12" x14ac:dyDescent="0.25">
      <c r="A121" s="16"/>
      <c r="B121" s="28"/>
      <c r="C121" s="28"/>
      <c r="D121" s="16"/>
      <c r="E121" s="16"/>
      <c r="F121" s="49"/>
      <c r="G121" s="16"/>
      <c r="H121" s="16"/>
      <c r="I121" s="16"/>
      <c r="J121" s="16"/>
      <c r="K121" s="19"/>
      <c r="L121" s="16"/>
    </row>
    <row r="122" spans="1:12" x14ac:dyDescent="0.25">
      <c r="A122" s="16"/>
      <c r="B122" s="28"/>
      <c r="C122" s="28"/>
      <c r="D122" s="16"/>
      <c r="E122" s="16"/>
      <c r="F122" s="49"/>
      <c r="G122" s="16"/>
      <c r="H122" s="16"/>
      <c r="I122" s="16"/>
      <c r="J122" s="16"/>
      <c r="K122" s="19"/>
      <c r="L122" s="16"/>
    </row>
    <row r="123" spans="1:12" x14ac:dyDescent="0.25">
      <c r="A123" s="16"/>
      <c r="B123" s="28"/>
      <c r="C123" s="28"/>
      <c r="D123" s="16"/>
      <c r="E123" s="16"/>
      <c r="F123" s="49"/>
      <c r="G123" s="16"/>
      <c r="H123" s="16"/>
      <c r="I123" s="16"/>
      <c r="J123" s="16"/>
      <c r="K123" s="19"/>
      <c r="L123" s="16"/>
    </row>
    <row r="124" spans="1:12" x14ac:dyDescent="0.25">
      <c r="A124" s="16"/>
      <c r="B124" s="28"/>
      <c r="C124" s="28"/>
      <c r="D124" s="16"/>
      <c r="E124" s="16"/>
      <c r="F124" s="49"/>
      <c r="G124" s="16"/>
      <c r="H124" s="16"/>
      <c r="I124" s="16"/>
      <c r="J124" s="16"/>
      <c r="K124" s="19"/>
      <c r="L124" s="16"/>
    </row>
    <row r="125" spans="1:12" x14ac:dyDescent="0.25">
      <c r="A125" s="16"/>
      <c r="B125" s="28"/>
      <c r="C125" s="28"/>
      <c r="D125" s="16"/>
      <c r="E125" s="16"/>
      <c r="F125" s="49"/>
      <c r="G125" s="16"/>
      <c r="H125" s="16"/>
      <c r="I125" s="16"/>
      <c r="J125" s="16"/>
      <c r="K125" s="19"/>
      <c r="L125" s="16"/>
    </row>
    <row r="126" spans="1:12" x14ac:dyDescent="0.25">
      <c r="A126" s="16"/>
      <c r="B126" s="28"/>
      <c r="C126" s="28"/>
      <c r="D126" s="16"/>
      <c r="E126" s="16"/>
      <c r="F126" s="49"/>
      <c r="G126" s="16"/>
      <c r="H126" s="16"/>
      <c r="I126" s="16"/>
      <c r="J126" s="16"/>
      <c r="K126" s="19"/>
      <c r="L126" s="16"/>
    </row>
    <row r="127" spans="1:12" x14ac:dyDescent="0.25">
      <c r="A127" s="16"/>
      <c r="B127" s="28"/>
      <c r="C127" s="28"/>
      <c r="D127" s="16"/>
      <c r="E127" s="16"/>
      <c r="F127" s="49"/>
      <c r="G127" s="16"/>
      <c r="H127" s="16"/>
      <c r="I127" s="16"/>
      <c r="J127" s="16"/>
      <c r="K127" s="19"/>
      <c r="L127" s="16"/>
    </row>
    <row r="128" spans="1:12" x14ac:dyDescent="0.25">
      <c r="A128" s="16"/>
      <c r="B128" s="28"/>
      <c r="C128" s="28"/>
      <c r="D128" s="16"/>
      <c r="E128" s="16"/>
      <c r="F128" s="49"/>
      <c r="G128" s="16"/>
      <c r="H128" s="16"/>
      <c r="I128" s="16"/>
      <c r="J128" s="16"/>
      <c r="K128" s="19"/>
      <c r="L128" s="16"/>
    </row>
    <row r="129" spans="1:12" x14ac:dyDescent="0.25">
      <c r="A129" s="16"/>
      <c r="B129" s="28"/>
      <c r="C129" s="28"/>
      <c r="D129" s="16"/>
      <c r="E129" s="16"/>
      <c r="F129" s="49"/>
      <c r="G129" s="16"/>
      <c r="H129" s="16"/>
      <c r="I129" s="16"/>
      <c r="J129" s="16"/>
      <c r="K129" s="19"/>
      <c r="L129" s="16"/>
    </row>
    <row r="130" spans="1:12" x14ac:dyDescent="0.25">
      <c r="A130" s="16"/>
      <c r="B130" s="28"/>
      <c r="C130" s="28"/>
      <c r="D130" s="16"/>
      <c r="E130" s="16"/>
      <c r="F130" s="49"/>
      <c r="G130" s="16"/>
      <c r="H130" s="16"/>
      <c r="I130" s="16"/>
      <c r="J130" s="16"/>
      <c r="K130" s="19"/>
      <c r="L130" s="16"/>
    </row>
    <row r="131" spans="1:12" x14ac:dyDescent="0.25">
      <c r="A131" s="16"/>
      <c r="B131" s="28"/>
      <c r="C131" s="28"/>
      <c r="D131" s="16"/>
      <c r="E131" s="16"/>
      <c r="F131" s="49"/>
      <c r="G131" s="16"/>
      <c r="H131" s="16"/>
      <c r="I131" s="16"/>
      <c r="J131" s="16"/>
      <c r="K131" s="19"/>
      <c r="L131" s="16"/>
    </row>
    <row r="132" spans="1:12" x14ac:dyDescent="0.25">
      <c r="A132" s="16"/>
      <c r="B132" s="28"/>
      <c r="C132" s="28"/>
      <c r="D132" s="16"/>
      <c r="E132" s="16"/>
      <c r="F132" s="49"/>
      <c r="G132" s="16"/>
      <c r="H132" s="16"/>
      <c r="I132" s="16"/>
      <c r="J132" s="16"/>
      <c r="K132" s="19"/>
      <c r="L132" s="16"/>
    </row>
    <row r="133" spans="1:12" x14ac:dyDescent="0.25">
      <c r="A133" s="16"/>
      <c r="B133" s="28"/>
      <c r="C133" s="28"/>
      <c r="D133" s="16"/>
      <c r="E133" s="16"/>
      <c r="F133" s="49"/>
      <c r="G133" s="16"/>
      <c r="H133" s="16"/>
      <c r="I133" s="16"/>
      <c r="J133" s="16"/>
      <c r="K133" s="19"/>
      <c r="L133" s="16"/>
    </row>
    <row r="134" spans="1:12" x14ac:dyDescent="0.25">
      <c r="A134" s="16"/>
      <c r="B134" s="28"/>
      <c r="C134" s="28"/>
      <c r="D134" s="16"/>
      <c r="E134" s="16"/>
      <c r="F134" s="49"/>
      <c r="G134" s="16"/>
      <c r="H134" s="16"/>
      <c r="I134" s="16"/>
      <c r="J134" s="16"/>
      <c r="K134" s="19"/>
      <c r="L134" s="16"/>
    </row>
    <row r="135" spans="1:12" x14ac:dyDescent="0.25">
      <c r="A135" s="16"/>
      <c r="B135" s="28"/>
      <c r="C135" s="28"/>
      <c r="D135" s="16"/>
      <c r="E135" s="16"/>
      <c r="F135" s="49"/>
      <c r="G135" s="16"/>
      <c r="H135" s="16"/>
      <c r="I135" s="16"/>
      <c r="J135" s="16"/>
      <c r="K135" s="19"/>
      <c r="L135" s="16"/>
    </row>
    <row r="136" spans="1:12" x14ac:dyDescent="0.25">
      <c r="A136" s="16"/>
      <c r="B136" s="28"/>
      <c r="C136" s="28"/>
      <c r="D136" s="16"/>
      <c r="E136" s="16"/>
      <c r="F136" s="49"/>
      <c r="G136" s="16"/>
      <c r="H136" s="16"/>
      <c r="I136" s="16"/>
      <c r="J136" s="16"/>
      <c r="K136" s="19"/>
      <c r="L136" s="16"/>
    </row>
    <row r="137" spans="1:12" x14ac:dyDescent="0.25">
      <c r="A137" s="16"/>
      <c r="B137" s="28"/>
      <c r="C137" s="28"/>
      <c r="D137" s="16"/>
      <c r="E137" s="16"/>
      <c r="F137" s="49"/>
      <c r="G137" s="16"/>
      <c r="H137" s="16"/>
      <c r="I137" s="16"/>
      <c r="J137" s="16"/>
      <c r="K137" s="19"/>
      <c r="L137" s="16"/>
    </row>
    <row r="138" spans="1:12" x14ac:dyDescent="0.25">
      <c r="A138" s="16"/>
      <c r="B138" s="28"/>
      <c r="C138" s="28"/>
      <c r="D138" s="16"/>
      <c r="E138" s="16"/>
      <c r="F138" s="49"/>
      <c r="G138" s="16"/>
      <c r="H138" s="16"/>
      <c r="I138" s="16"/>
      <c r="J138" s="16"/>
      <c r="K138" s="19"/>
      <c r="L138" s="16"/>
    </row>
    <row r="139" spans="1:12" x14ac:dyDescent="0.25">
      <c r="A139" s="16"/>
      <c r="B139" s="28"/>
      <c r="C139" s="28"/>
      <c r="D139" s="16"/>
      <c r="E139" s="16"/>
      <c r="F139" s="49"/>
      <c r="G139" s="16"/>
      <c r="H139" s="16"/>
      <c r="I139" s="16"/>
      <c r="J139" s="16"/>
      <c r="K139" s="19"/>
      <c r="L139" s="16"/>
    </row>
    <row r="140" spans="1:12" x14ac:dyDescent="0.25">
      <c r="A140" s="16"/>
      <c r="B140" s="28"/>
      <c r="C140" s="28"/>
      <c r="D140" s="16"/>
      <c r="E140" s="16"/>
      <c r="F140" s="49"/>
      <c r="G140" s="16"/>
      <c r="H140" s="16"/>
      <c r="I140" s="16"/>
      <c r="J140" s="16"/>
      <c r="K140" s="19"/>
      <c r="L140" s="16"/>
    </row>
    <row r="141" spans="1:12" x14ac:dyDescent="0.25">
      <c r="A141" s="16"/>
      <c r="B141" s="28"/>
      <c r="C141" s="28"/>
      <c r="D141" s="16"/>
      <c r="E141" s="16"/>
      <c r="F141" s="49"/>
      <c r="G141" s="16"/>
      <c r="H141" s="16"/>
      <c r="I141" s="16"/>
      <c r="J141" s="16"/>
      <c r="K141" s="19"/>
      <c r="L141" s="16"/>
    </row>
    <row r="142" spans="1:12" x14ac:dyDescent="0.25">
      <c r="A142" s="16"/>
      <c r="B142" s="28"/>
      <c r="C142" s="28"/>
      <c r="D142" s="16"/>
      <c r="E142" s="16"/>
      <c r="F142" s="49"/>
      <c r="G142" s="16"/>
      <c r="H142" s="16"/>
      <c r="I142" s="16"/>
      <c r="J142" s="16"/>
      <c r="K142" s="19"/>
      <c r="L142" s="16"/>
    </row>
    <row r="143" spans="1:12" x14ac:dyDescent="0.25">
      <c r="A143" s="16"/>
      <c r="B143" s="28"/>
      <c r="C143" s="28"/>
      <c r="D143" s="16"/>
      <c r="E143" s="16"/>
      <c r="F143" s="49"/>
      <c r="G143" s="16"/>
      <c r="H143" s="16"/>
      <c r="I143" s="16"/>
      <c r="J143" s="16"/>
      <c r="K143" s="19"/>
      <c r="L143" s="16"/>
    </row>
    <row r="144" spans="1:12" x14ac:dyDescent="0.25">
      <c r="A144" s="16"/>
      <c r="B144" s="28"/>
      <c r="C144" s="28"/>
      <c r="D144" s="16"/>
      <c r="E144" s="16"/>
      <c r="F144" s="49"/>
      <c r="G144" s="16"/>
      <c r="H144" s="16"/>
      <c r="I144" s="16"/>
      <c r="J144" s="16"/>
      <c r="K144" s="19"/>
      <c r="L144" s="16"/>
    </row>
    <row r="145" spans="1:12" x14ac:dyDescent="0.25">
      <c r="A145" s="16"/>
      <c r="B145" s="28"/>
      <c r="C145" s="28"/>
      <c r="D145" s="16"/>
      <c r="E145" s="16"/>
      <c r="F145" s="49"/>
      <c r="G145" s="16"/>
      <c r="H145" s="16"/>
      <c r="I145" s="16"/>
      <c r="J145" s="16"/>
      <c r="K145" s="19"/>
      <c r="L145" s="16"/>
    </row>
    <row r="146" spans="1:12" x14ac:dyDescent="0.25">
      <c r="A146" s="16"/>
      <c r="B146" s="28"/>
      <c r="C146" s="28"/>
      <c r="D146" s="16"/>
      <c r="E146" s="16"/>
      <c r="F146" s="49"/>
      <c r="G146" s="16"/>
      <c r="H146" s="16"/>
      <c r="I146" s="16"/>
      <c r="J146" s="16"/>
      <c r="K146" s="19"/>
      <c r="L146" s="16"/>
    </row>
    <row r="147" spans="1:12" x14ac:dyDescent="0.25">
      <c r="A147" s="16"/>
      <c r="B147" s="28"/>
      <c r="C147" s="28"/>
      <c r="D147" s="16"/>
      <c r="E147" s="16"/>
      <c r="F147" s="49"/>
      <c r="G147" s="16"/>
      <c r="H147" s="16"/>
      <c r="I147" s="16"/>
      <c r="J147" s="16"/>
      <c r="K147" s="19"/>
      <c r="L147" s="16"/>
    </row>
    <row r="148" spans="1:12" x14ac:dyDescent="0.25">
      <c r="A148" s="16"/>
      <c r="B148" s="28"/>
      <c r="C148" s="28"/>
      <c r="D148" s="16"/>
      <c r="E148" s="16"/>
      <c r="F148" s="49"/>
      <c r="G148" s="16"/>
      <c r="H148" s="16"/>
      <c r="I148" s="16"/>
      <c r="J148" s="16"/>
      <c r="K148" s="19"/>
      <c r="L148" s="16"/>
    </row>
    <row r="149" spans="1:12" x14ac:dyDescent="0.25">
      <c r="A149" s="16"/>
      <c r="B149" s="28"/>
      <c r="C149" s="28"/>
      <c r="D149" s="16"/>
      <c r="E149" s="16"/>
      <c r="F149" s="49"/>
      <c r="G149" s="16"/>
      <c r="H149" s="16"/>
      <c r="I149" s="16"/>
      <c r="J149" s="16"/>
      <c r="K149" s="19"/>
      <c r="L149" s="16"/>
    </row>
    <row r="150" spans="1:12" x14ac:dyDescent="0.25">
      <c r="A150" s="16"/>
      <c r="B150" s="28"/>
      <c r="C150" s="28"/>
      <c r="D150" s="16"/>
      <c r="E150" s="16"/>
      <c r="F150" s="49"/>
      <c r="G150" s="16"/>
      <c r="H150" s="16"/>
      <c r="I150" s="16"/>
      <c r="J150" s="16"/>
      <c r="K150" s="19"/>
      <c r="L150" s="16"/>
    </row>
    <row r="151" spans="1:12" x14ac:dyDescent="0.25">
      <c r="A151" s="16"/>
      <c r="B151" s="28"/>
      <c r="C151" s="28"/>
      <c r="D151" s="16"/>
      <c r="E151" s="16"/>
      <c r="F151" s="49"/>
      <c r="G151" s="16"/>
      <c r="H151" s="16"/>
      <c r="I151" s="16"/>
      <c r="J151" s="16"/>
      <c r="K151" s="19"/>
      <c r="L151" s="16"/>
    </row>
    <row r="152" spans="1:12" x14ac:dyDescent="0.25">
      <c r="A152" s="16"/>
      <c r="B152" s="28"/>
      <c r="C152" s="28"/>
      <c r="D152" s="16"/>
      <c r="E152" s="16"/>
      <c r="F152" s="49"/>
      <c r="G152" s="16"/>
      <c r="H152" s="16"/>
      <c r="I152" s="16"/>
      <c r="J152" s="16"/>
      <c r="K152" s="19"/>
      <c r="L152" s="16"/>
    </row>
    <row r="153" spans="1:12" x14ac:dyDescent="0.25">
      <c r="A153" s="16"/>
      <c r="B153" s="28"/>
      <c r="C153" s="28"/>
      <c r="D153" s="16"/>
      <c r="E153" s="16"/>
      <c r="F153" s="49"/>
      <c r="G153" s="16"/>
      <c r="H153" s="16"/>
      <c r="I153" s="16"/>
      <c r="J153" s="16"/>
      <c r="K153" s="19"/>
      <c r="L153" s="16"/>
    </row>
    <row r="154" spans="1:12" x14ac:dyDescent="0.25">
      <c r="A154" s="16"/>
      <c r="B154" s="28"/>
      <c r="C154" s="28"/>
      <c r="D154" s="16"/>
      <c r="E154" s="16"/>
      <c r="F154" s="49"/>
      <c r="G154" s="16"/>
      <c r="H154" s="16"/>
      <c r="I154" s="16"/>
      <c r="J154" s="16"/>
      <c r="K154" s="19"/>
      <c r="L154" s="16"/>
    </row>
    <row r="155" spans="1:12" x14ac:dyDescent="0.25">
      <c r="A155" s="16"/>
      <c r="B155" s="28"/>
      <c r="C155" s="28"/>
      <c r="D155" s="16"/>
      <c r="E155" s="16"/>
      <c r="F155" s="49"/>
      <c r="G155" s="16"/>
      <c r="H155" s="16"/>
      <c r="I155" s="16"/>
      <c r="J155" s="16"/>
      <c r="K155" s="19"/>
      <c r="L155" s="16"/>
    </row>
    <row r="156" spans="1:12" x14ac:dyDescent="0.25">
      <c r="A156" s="16"/>
      <c r="B156" s="28"/>
      <c r="C156" s="28"/>
      <c r="D156" s="16"/>
      <c r="E156" s="16"/>
      <c r="F156" s="49"/>
      <c r="G156" s="16"/>
      <c r="H156" s="16"/>
      <c r="I156" s="16"/>
      <c r="J156" s="16"/>
      <c r="K156" s="19"/>
      <c r="L156" s="16"/>
    </row>
    <row r="157" spans="1:12" x14ac:dyDescent="0.25">
      <c r="A157" s="16"/>
      <c r="B157" s="28"/>
      <c r="C157" s="28"/>
      <c r="D157" s="16"/>
      <c r="E157" s="16"/>
      <c r="F157" s="49"/>
      <c r="G157" s="16"/>
      <c r="H157" s="16"/>
      <c r="I157" s="16"/>
      <c r="J157" s="16"/>
      <c r="K157" s="19"/>
      <c r="L157" s="16"/>
    </row>
    <row r="158" spans="1:12" x14ac:dyDescent="0.25">
      <c r="A158" s="16"/>
      <c r="B158" s="28"/>
      <c r="C158" s="28"/>
      <c r="D158" s="16"/>
      <c r="E158" s="16"/>
      <c r="F158" s="49"/>
      <c r="G158" s="16"/>
      <c r="H158" s="16"/>
      <c r="I158" s="16"/>
      <c r="J158" s="16"/>
      <c r="K158" s="19"/>
      <c r="L158" s="16"/>
    </row>
    <row r="159" spans="1:12" x14ac:dyDescent="0.25">
      <c r="A159" s="16"/>
      <c r="B159" s="28"/>
      <c r="C159" s="28"/>
      <c r="D159" s="16"/>
      <c r="E159" s="16"/>
      <c r="F159" s="49"/>
      <c r="G159" s="16"/>
      <c r="H159" s="16"/>
      <c r="I159" s="16"/>
      <c r="J159" s="16"/>
      <c r="K159" s="19"/>
      <c r="L159" s="16"/>
    </row>
    <row r="160" spans="1:12" x14ac:dyDescent="0.25">
      <c r="A160" s="16"/>
      <c r="B160" s="28"/>
      <c r="C160" s="28"/>
      <c r="D160" s="16"/>
      <c r="E160" s="16"/>
      <c r="F160" s="49"/>
      <c r="G160" s="16"/>
      <c r="H160" s="16"/>
      <c r="I160" s="16"/>
      <c r="J160" s="16"/>
      <c r="K160" s="19"/>
      <c r="L160" s="16"/>
    </row>
    <row r="161" spans="1:12" x14ac:dyDescent="0.25">
      <c r="A161" s="16"/>
      <c r="B161" s="28"/>
      <c r="C161" s="28"/>
      <c r="D161" s="16"/>
      <c r="E161" s="16"/>
      <c r="F161" s="49"/>
      <c r="G161" s="16"/>
      <c r="H161" s="16"/>
      <c r="I161" s="16"/>
      <c r="J161" s="16"/>
      <c r="K161" s="19"/>
      <c r="L161" s="16"/>
    </row>
    <row r="162" spans="1:12" x14ac:dyDescent="0.25">
      <c r="A162" s="16"/>
      <c r="B162" s="28"/>
      <c r="C162" s="28"/>
      <c r="D162" s="16"/>
      <c r="E162" s="16"/>
      <c r="F162" s="49"/>
      <c r="G162" s="16"/>
      <c r="H162" s="16"/>
      <c r="I162" s="16"/>
      <c r="J162" s="16"/>
      <c r="K162" s="19"/>
      <c r="L162" s="16"/>
    </row>
    <row r="163" spans="1:12" x14ac:dyDescent="0.25">
      <c r="A163" s="16"/>
      <c r="B163" s="28"/>
      <c r="C163" s="28"/>
      <c r="D163" s="16"/>
      <c r="E163" s="16"/>
      <c r="F163" s="49"/>
      <c r="G163" s="16"/>
      <c r="H163" s="16"/>
      <c r="I163" s="16"/>
      <c r="J163" s="16"/>
      <c r="K163" s="19"/>
      <c r="L163" s="16"/>
    </row>
    <row r="164" spans="1:12" x14ac:dyDescent="0.25">
      <c r="A164" s="16"/>
      <c r="B164" s="28"/>
      <c r="C164" s="28"/>
      <c r="D164" s="16"/>
      <c r="E164" s="16"/>
      <c r="F164" s="49"/>
      <c r="G164" s="16"/>
      <c r="H164" s="16"/>
      <c r="I164" s="16"/>
      <c r="J164" s="16"/>
      <c r="K164" s="19"/>
      <c r="L164" s="16"/>
    </row>
    <row r="165" spans="1:12" x14ac:dyDescent="0.25">
      <c r="A165" s="16"/>
      <c r="B165" s="28"/>
      <c r="C165" s="28"/>
      <c r="D165" s="16"/>
      <c r="E165" s="16"/>
      <c r="F165" s="49"/>
      <c r="G165" s="16"/>
      <c r="H165" s="16"/>
      <c r="I165" s="16"/>
      <c r="J165" s="16"/>
      <c r="K165" s="19"/>
      <c r="L165" s="16"/>
    </row>
    <row r="166" spans="1:12" x14ac:dyDescent="0.25">
      <c r="A166" s="16"/>
      <c r="B166" s="28"/>
      <c r="C166" s="28"/>
      <c r="D166" s="16"/>
      <c r="E166" s="16"/>
      <c r="F166" s="49"/>
      <c r="G166" s="16"/>
      <c r="H166" s="16"/>
      <c r="I166" s="16"/>
      <c r="J166" s="16"/>
      <c r="K166" s="19"/>
      <c r="L166" s="16"/>
    </row>
    <row r="167" spans="1:12" x14ac:dyDescent="0.25">
      <c r="A167" s="16"/>
      <c r="B167" s="28"/>
      <c r="C167" s="28"/>
      <c r="D167" s="16"/>
      <c r="E167" s="16"/>
      <c r="F167" s="49"/>
      <c r="G167" s="16"/>
      <c r="H167" s="16"/>
      <c r="I167" s="16"/>
      <c r="J167" s="16"/>
      <c r="K167" s="19"/>
      <c r="L167" s="16"/>
    </row>
    <row r="168" spans="1:12" x14ac:dyDescent="0.25">
      <c r="A168" s="16"/>
      <c r="B168" s="28"/>
      <c r="C168" s="28"/>
      <c r="D168" s="16"/>
      <c r="E168" s="16"/>
      <c r="F168" s="49"/>
      <c r="G168" s="16"/>
      <c r="H168" s="16"/>
      <c r="I168" s="16"/>
      <c r="J168" s="16"/>
      <c r="K168" s="19"/>
      <c r="L168" s="16"/>
    </row>
    <row r="169" spans="1:12" x14ac:dyDescent="0.25">
      <c r="A169" s="16"/>
      <c r="B169" s="28"/>
      <c r="C169" s="28"/>
      <c r="D169" s="16"/>
      <c r="E169" s="16"/>
      <c r="F169" s="49"/>
      <c r="G169" s="16"/>
      <c r="H169" s="16"/>
      <c r="I169" s="16"/>
      <c r="J169" s="16"/>
      <c r="K169" s="19"/>
      <c r="L169" s="16"/>
    </row>
    <row r="170" spans="1:12" x14ac:dyDescent="0.25">
      <c r="A170" s="16"/>
      <c r="B170" s="28"/>
      <c r="C170" s="28"/>
      <c r="D170" s="16"/>
      <c r="E170" s="16"/>
      <c r="F170" s="49"/>
      <c r="G170" s="16"/>
      <c r="H170" s="16"/>
      <c r="I170" s="16"/>
      <c r="J170" s="16"/>
      <c r="K170" s="19"/>
      <c r="L170" s="16"/>
    </row>
    <row r="171" spans="1:12" x14ac:dyDescent="0.25">
      <c r="A171" s="16"/>
      <c r="B171" s="28"/>
      <c r="C171" s="28"/>
      <c r="D171" s="16"/>
      <c r="E171" s="16"/>
      <c r="F171" s="49"/>
      <c r="G171" s="16"/>
      <c r="H171" s="16"/>
      <c r="I171" s="16"/>
      <c r="J171" s="16"/>
      <c r="K171" s="19"/>
      <c r="L171" s="16"/>
    </row>
    <row r="172" spans="1:12" x14ac:dyDescent="0.25">
      <c r="A172" s="16"/>
      <c r="B172" s="28"/>
      <c r="C172" s="28"/>
      <c r="D172" s="16"/>
      <c r="E172" s="16"/>
      <c r="F172" s="49"/>
      <c r="G172" s="16"/>
      <c r="H172" s="16"/>
      <c r="I172" s="16"/>
      <c r="J172" s="16"/>
      <c r="K172" s="19"/>
      <c r="L172" s="16"/>
    </row>
    <row r="173" spans="1:12" x14ac:dyDescent="0.25">
      <c r="A173" s="16"/>
      <c r="B173" s="28"/>
      <c r="C173" s="28"/>
      <c r="D173" s="16"/>
      <c r="E173" s="16"/>
      <c r="F173" s="49"/>
      <c r="G173" s="16"/>
      <c r="H173" s="16"/>
      <c r="I173" s="16"/>
      <c r="J173" s="16"/>
      <c r="K173" s="19"/>
      <c r="L173" s="16"/>
    </row>
    <row r="174" spans="1:12" x14ac:dyDescent="0.25">
      <c r="A174" s="16"/>
      <c r="B174" s="28"/>
      <c r="C174" s="28"/>
      <c r="D174" s="16"/>
      <c r="E174" s="16"/>
      <c r="F174" s="49"/>
      <c r="G174" s="16"/>
      <c r="H174" s="16"/>
      <c r="I174" s="16"/>
      <c r="J174" s="16"/>
      <c r="K174" s="19"/>
      <c r="L174" s="16"/>
    </row>
    <row r="175" spans="1:12" x14ac:dyDescent="0.25">
      <c r="A175" s="16"/>
      <c r="B175" s="28"/>
      <c r="C175" s="28"/>
      <c r="D175" s="16"/>
      <c r="E175" s="16"/>
      <c r="F175" s="49"/>
      <c r="G175" s="16"/>
      <c r="H175" s="16"/>
      <c r="I175" s="16"/>
      <c r="J175" s="16"/>
      <c r="K175" s="19"/>
      <c r="L175" s="16"/>
    </row>
    <row r="176" spans="1:12" x14ac:dyDescent="0.25">
      <c r="A176" s="16"/>
      <c r="B176" s="28"/>
      <c r="C176" s="28"/>
      <c r="D176" s="16"/>
      <c r="E176" s="16"/>
      <c r="F176" s="49"/>
      <c r="G176" s="16"/>
      <c r="H176" s="16"/>
      <c r="I176" s="16"/>
      <c r="J176" s="16"/>
      <c r="K176" s="19"/>
      <c r="L176" s="16"/>
    </row>
    <row r="177" spans="1:12" x14ac:dyDescent="0.25">
      <c r="A177" s="16"/>
      <c r="B177" s="28"/>
      <c r="C177" s="28"/>
      <c r="D177" s="16"/>
      <c r="E177" s="16"/>
      <c r="F177" s="49"/>
      <c r="G177" s="16"/>
      <c r="H177" s="16"/>
      <c r="I177" s="16"/>
      <c r="J177" s="16"/>
      <c r="K177" s="19"/>
      <c r="L177" s="16"/>
    </row>
    <row r="178" spans="1:12" x14ac:dyDescent="0.25">
      <c r="A178" s="16"/>
      <c r="B178" s="28"/>
      <c r="C178" s="28"/>
      <c r="D178" s="16"/>
      <c r="E178" s="16"/>
      <c r="F178" s="49"/>
      <c r="G178" s="16"/>
      <c r="H178" s="16"/>
      <c r="I178" s="16"/>
      <c r="J178" s="16"/>
      <c r="K178" s="19"/>
      <c r="L178" s="16"/>
    </row>
    <row r="179" spans="1:12" x14ac:dyDescent="0.25">
      <c r="A179" s="16"/>
      <c r="B179" s="28"/>
      <c r="C179" s="28"/>
      <c r="D179" s="16"/>
      <c r="E179" s="16"/>
      <c r="F179" s="49"/>
      <c r="G179" s="16"/>
      <c r="H179" s="16"/>
      <c r="I179" s="16"/>
      <c r="J179" s="16"/>
      <c r="K179" s="19"/>
      <c r="L179" s="16"/>
    </row>
    <row r="180" spans="1:12" x14ac:dyDescent="0.25">
      <c r="A180" s="16"/>
      <c r="B180" s="28"/>
      <c r="C180" s="28"/>
      <c r="D180" s="16"/>
      <c r="E180" s="16"/>
      <c r="F180" s="49"/>
      <c r="G180" s="16"/>
      <c r="H180" s="16"/>
      <c r="I180" s="16"/>
      <c r="J180" s="16"/>
      <c r="K180" s="19"/>
      <c r="L180" s="16"/>
    </row>
    <row r="181" spans="1:12" x14ac:dyDescent="0.25">
      <c r="A181" s="16"/>
      <c r="B181" s="28"/>
      <c r="C181" s="28"/>
      <c r="D181" s="16"/>
      <c r="E181" s="16"/>
      <c r="F181" s="49"/>
      <c r="G181" s="16"/>
      <c r="H181" s="16"/>
      <c r="I181" s="16"/>
      <c r="J181" s="16"/>
      <c r="K181" s="19"/>
      <c r="L181" s="16"/>
    </row>
    <row r="182" spans="1:12" x14ac:dyDescent="0.25">
      <c r="A182" s="16"/>
      <c r="B182" s="28"/>
      <c r="C182" s="28"/>
      <c r="D182" s="16"/>
      <c r="E182" s="16"/>
      <c r="F182" s="49"/>
      <c r="G182" s="16"/>
      <c r="H182" s="16"/>
      <c r="I182" s="16"/>
      <c r="J182" s="16"/>
      <c r="K182" s="19"/>
      <c r="L182" s="16"/>
    </row>
    <row r="183" spans="1:12" x14ac:dyDescent="0.25">
      <c r="A183" s="16"/>
      <c r="B183" s="28"/>
      <c r="C183" s="28"/>
      <c r="D183" s="16"/>
      <c r="E183" s="16"/>
      <c r="F183" s="49"/>
      <c r="G183" s="16"/>
      <c r="H183" s="16"/>
      <c r="I183" s="16"/>
      <c r="J183" s="16"/>
      <c r="K183" s="19"/>
      <c r="L183" s="16"/>
    </row>
    <row r="184" spans="1:12" x14ac:dyDescent="0.25">
      <c r="A184" s="16"/>
      <c r="B184" s="28"/>
      <c r="C184" s="28"/>
      <c r="D184" s="16"/>
      <c r="E184" s="16"/>
      <c r="F184" s="49"/>
      <c r="G184" s="16"/>
      <c r="H184" s="16"/>
      <c r="I184" s="16"/>
      <c r="J184" s="16"/>
      <c r="K184" s="19"/>
      <c r="L184" s="16"/>
    </row>
    <row r="185" spans="1:12" x14ac:dyDescent="0.25">
      <c r="A185" s="16"/>
      <c r="B185" s="28"/>
      <c r="C185" s="28"/>
      <c r="D185" s="16"/>
      <c r="E185" s="16"/>
      <c r="F185" s="49"/>
      <c r="G185" s="16"/>
      <c r="H185" s="16"/>
      <c r="I185" s="16"/>
      <c r="J185" s="16"/>
      <c r="K185" s="19"/>
      <c r="L185" s="16"/>
    </row>
    <row r="186" spans="1:12" x14ac:dyDescent="0.25">
      <c r="A186" s="16"/>
      <c r="B186" s="28"/>
      <c r="C186" s="28"/>
      <c r="D186" s="16"/>
      <c r="E186" s="16"/>
      <c r="F186" s="49"/>
      <c r="G186" s="16"/>
      <c r="H186" s="16"/>
      <c r="I186" s="16"/>
      <c r="J186" s="16"/>
      <c r="K186" s="19"/>
      <c r="L186" s="16"/>
    </row>
    <row r="187" spans="1:12" x14ac:dyDescent="0.25">
      <c r="A187" s="16"/>
      <c r="B187" s="28"/>
      <c r="C187" s="28"/>
      <c r="D187" s="16"/>
      <c r="E187" s="16"/>
      <c r="F187" s="49"/>
      <c r="G187" s="16"/>
      <c r="H187" s="16"/>
      <c r="I187" s="16"/>
      <c r="J187" s="16"/>
      <c r="K187" s="19"/>
      <c r="L187" s="16"/>
    </row>
    <row r="188" spans="1:12" x14ac:dyDescent="0.25">
      <c r="A188" s="16"/>
      <c r="B188" s="28"/>
      <c r="C188" s="28"/>
      <c r="D188" s="16"/>
      <c r="E188" s="16"/>
      <c r="F188" s="49"/>
      <c r="G188" s="16"/>
      <c r="H188" s="16"/>
      <c r="I188" s="16"/>
      <c r="J188" s="16"/>
      <c r="K188" s="19"/>
      <c r="L188" s="16"/>
    </row>
    <row r="189" spans="1:12" x14ac:dyDescent="0.25">
      <c r="A189" s="16"/>
      <c r="B189" s="28"/>
      <c r="C189" s="28"/>
      <c r="D189" s="16"/>
      <c r="E189" s="16"/>
      <c r="F189" s="49"/>
      <c r="G189" s="16"/>
      <c r="H189" s="16"/>
      <c r="I189" s="16"/>
      <c r="J189" s="16"/>
      <c r="K189" s="19"/>
      <c r="L189" s="16"/>
    </row>
    <row r="190" spans="1:12" x14ac:dyDescent="0.25">
      <c r="A190" s="16"/>
      <c r="B190" s="28"/>
      <c r="C190" s="28"/>
      <c r="D190" s="16"/>
      <c r="E190" s="16"/>
      <c r="F190" s="49"/>
      <c r="G190" s="16"/>
      <c r="H190" s="16"/>
      <c r="I190" s="16"/>
      <c r="J190" s="16"/>
      <c r="K190" s="19"/>
      <c r="L190" s="16"/>
    </row>
    <row r="191" spans="1:12" x14ac:dyDescent="0.25">
      <c r="A191" s="16"/>
      <c r="B191" s="28"/>
      <c r="C191" s="28"/>
      <c r="D191" s="16"/>
      <c r="E191" s="16"/>
      <c r="F191" s="49"/>
      <c r="G191" s="16"/>
      <c r="H191" s="16"/>
      <c r="I191" s="16"/>
      <c r="J191" s="16"/>
      <c r="K191" s="19"/>
      <c r="L191" s="16"/>
    </row>
    <row r="192" spans="1:12" x14ac:dyDescent="0.25">
      <c r="A192" s="16"/>
      <c r="B192" s="28"/>
      <c r="C192" s="28"/>
      <c r="D192" s="16"/>
      <c r="E192" s="16"/>
      <c r="F192" s="49"/>
      <c r="G192" s="16"/>
      <c r="H192" s="16"/>
      <c r="I192" s="16"/>
      <c r="J192" s="16"/>
      <c r="K192" s="19"/>
      <c r="L192" s="16"/>
    </row>
    <row r="193" spans="1:12" x14ac:dyDescent="0.25">
      <c r="A193" s="16"/>
      <c r="B193" s="28"/>
      <c r="C193" s="28"/>
      <c r="D193" s="16"/>
      <c r="E193" s="16"/>
      <c r="F193" s="49"/>
      <c r="G193" s="16"/>
      <c r="H193" s="16"/>
      <c r="I193" s="16"/>
      <c r="J193" s="16"/>
      <c r="K193" s="19"/>
      <c r="L193" s="16"/>
    </row>
    <row r="194" spans="1:12" x14ac:dyDescent="0.25">
      <c r="A194" s="16"/>
      <c r="B194" s="28"/>
      <c r="C194" s="28"/>
      <c r="D194" s="16"/>
      <c r="E194" s="16"/>
      <c r="F194" s="49"/>
      <c r="G194" s="16"/>
      <c r="H194" s="16"/>
      <c r="I194" s="16"/>
      <c r="J194" s="16"/>
      <c r="K194" s="19"/>
      <c r="L194" s="16"/>
    </row>
    <row r="195" spans="1:12" x14ac:dyDescent="0.25">
      <c r="A195" s="16"/>
      <c r="B195" s="28"/>
      <c r="C195" s="28"/>
      <c r="D195" s="16"/>
      <c r="E195" s="16"/>
      <c r="F195" s="49"/>
      <c r="G195" s="16"/>
      <c r="H195" s="16"/>
      <c r="I195" s="16"/>
      <c r="J195" s="16"/>
      <c r="K195" s="19"/>
      <c r="L195" s="16"/>
    </row>
    <row r="196" spans="1:12" x14ac:dyDescent="0.25">
      <c r="A196" s="16"/>
      <c r="B196" s="28"/>
      <c r="C196" s="28"/>
      <c r="D196" s="16"/>
      <c r="E196" s="16"/>
      <c r="F196" s="49"/>
      <c r="G196" s="16"/>
      <c r="H196" s="16"/>
      <c r="I196" s="16"/>
      <c r="J196" s="16"/>
      <c r="K196" s="19"/>
      <c r="L196" s="16"/>
    </row>
    <row r="197" spans="1:12" x14ac:dyDescent="0.25">
      <c r="A197" s="16"/>
      <c r="B197" s="28"/>
      <c r="C197" s="28"/>
      <c r="D197" s="16"/>
      <c r="E197" s="16"/>
      <c r="F197" s="49"/>
      <c r="G197" s="16"/>
      <c r="H197" s="16"/>
      <c r="I197" s="16"/>
      <c r="J197" s="16"/>
      <c r="K197" s="19"/>
      <c r="L197" s="16"/>
    </row>
    <row r="198" spans="1:12" x14ac:dyDescent="0.25">
      <c r="A198" s="16"/>
      <c r="B198" s="28"/>
      <c r="C198" s="28"/>
      <c r="D198" s="16"/>
      <c r="E198" s="16"/>
      <c r="F198" s="49"/>
      <c r="G198" s="16"/>
      <c r="H198" s="16"/>
      <c r="I198" s="16"/>
      <c r="J198" s="16"/>
      <c r="K198" s="19"/>
      <c r="L198" s="16"/>
    </row>
    <row r="199" spans="1:12" x14ac:dyDescent="0.25">
      <c r="A199" s="16"/>
      <c r="B199" s="28"/>
      <c r="C199" s="28"/>
      <c r="D199" s="16"/>
      <c r="E199" s="16"/>
      <c r="F199" s="49"/>
      <c r="G199" s="16"/>
      <c r="H199" s="16"/>
      <c r="I199" s="16"/>
      <c r="J199" s="16"/>
      <c r="K199" s="19"/>
      <c r="L199" s="16"/>
    </row>
    <row r="200" spans="1:12" x14ac:dyDescent="0.25">
      <c r="A200" s="16"/>
      <c r="B200" s="28"/>
      <c r="C200" s="28"/>
      <c r="D200" s="16"/>
      <c r="E200" s="16"/>
      <c r="F200" s="49"/>
      <c r="G200" s="16"/>
      <c r="H200" s="16"/>
      <c r="I200" s="16"/>
      <c r="J200" s="16"/>
      <c r="K200" s="19"/>
      <c r="L200" s="16"/>
    </row>
    <row r="201" spans="1:12" x14ac:dyDescent="0.25">
      <c r="A201" s="16"/>
      <c r="B201" s="28"/>
      <c r="C201" s="28"/>
      <c r="D201" s="16"/>
      <c r="E201" s="16"/>
      <c r="F201" s="49"/>
      <c r="G201" s="16"/>
      <c r="H201" s="16"/>
      <c r="I201" s="16"/>
      <c r="J201" s="16"/>
      <c r="K201" s="19"/>
      <c r="L201" s="16"/>
    </row>
    <row r="202" spans="1:12" x14ac:dyDescent="0.25">
      <c r="A202" s="16"/>
      <c r="B202" s="28"/>
      <c r="C202" s="28"/>
      <c r="D202" s="16"/>
      <c r="E202" s="16"/>
      <c r="F202" s="49"/>
      <c r="G202" s="16"/>
      <c r="H202" s="16"/>
      <c r="I202" s="16"/>
      <c r="J202" s="16"/>
      <c r="K202" s="19"/>
      <c r="L202" s="16"/>
    </row>
    <row r="203" spans="1:12" x14ac:dyDescent="0.25">
      <c r="A203" s="16"/>
      <c r="B203" s="28"/>
      <c r="C203" s="28"/>
      <c r="D203" s="16"/>
      <c r="E203" s="16"/>
      <c r="F203" s="49"/>
      <c r="G203" s="16"/>
      <c r="H203" s="16"/>
      <c r="I203" s="16"/>
      <c r="J203" s="16"/>
      <c r="K203" s="19"/>
      <c r="L203" s="16"/>
    </row>
    <row r="204" spans="1:12" x14ac:dyDescent="0.25">
      <c r="A204" s="16"/>
      <c r="B204" s="28"/>
      <c r="C204" s="28"/>
      <c r="D204" s="16"/>
      <c r="E204" s="16"/>
      <c r="F204" s="49"/>
      <c r="G204" s="16"/>
      <c r="H204" s="16"/>
      <c r="I204" s="16"/>
      <c r="J204" s="16"/>
      <c r="K204" s="19"/>
      <c r="L204" s="16"/>
    </row>
    <row r="205" spans="1:12" x14ac:dyDescent="0.25">
      <c r="A205" s="16"/>
      <c r="B205" s="28"/>
      <c r="C205" s="28"/>
      <c r="D205" s="16"/>
      <c r="E205" s="16"/>
      <c r="F205" s="49"/>
      <c r="G205" s="16"/>
      <c r="H205" s="16"/>
      <c r="I205" s="16"/>
      <c r="J205" s="16"/>
      <c r="K205" s="19"/>
      <c r="L205" s="16"/>
    </row>
    <row r="206" spans="1:12" x14ac:dyDescent="0.25">
      <c r="A206" s="16"/>
      <c r="B206" s="28"/>
      <c r="C206" s="28"/>
      <c r="D206" s="16"/>
      <c r="E206" s="16"/>
      <c r="F206" s="49"/>
      <c r="G206" s="16"/>
      <c r="H206" s="16"/>
      <c r="I206" s="16"/>
      <c r="J206" s="16"/>
      <c r="K206" s="19"/>
      <c r="L206" s="16"/>
    </row>
    <row r="207" spans="1:12" x14ac:dyDescent="0.25">
      <c r="A207" s="36"/>
      <c r="B207" s="44"/>
      <c r="C207" s="44"/>
      <c r="D207" s="36"/>
      <c r="E207" s="36"/>
      <c r="F207" s="50"/>
      <c r="G207" s="36"/>
      <c r="H207" s="36"/>
      <c r="I207" s="36"/>
      <c r="J207" s="36"/>
      <c r="K207" s="37"/>
      <c r="L207" s="36"/>
    </row>
    <row r="208" spans="1:12" x14ac:dyDescent="0.25">
      <c r="A208" s="36"/>
      <c r="B208" s="44"/>
      <c r="C208" s="44"/>
      <c r="D208" s="36"/>
      <c r="E208" s="36"/>
      <c r="F208" s="50"/>
      <c r="G208" s="36"/>
      <c r="H208" s="36"/>
      <c r="I208" s="36"/>
      <c r="J208" s="36"/>
      <c r="K208" s="37"/>
      <c r="L208" s="36"/>
    </row>
    <row r="209" spans="1:12" x14ac:dyDescent="0.25">
      <c r="A209" s="36"/>
      <c r="B209" s="44"/>
      <c r="C209" s="44"/>
      <c r="D209" s="36"/>
      <c r="E209" s="36"/>
      <c r="F209" s="50"/>
      <c r="G209" s="36"/>
      <c r="H209" s="36"/>
      <c r="I209" s="36"/>
      <c r="J209" s="36"/>
      <c r="K209" s="37"/>
      <c r="L209" s="36"/>
    </row>
    <row r="210" spans="1:12" x14ac:dyDescent="0.25">
      <c r="A210" s="36"/>
      <c r="B210" s="44"/>
      <c r="C210" s="44"/>
      <c r="D210" s="36"/>
      <c r="E210" s="36"/>
      <c r="F210" s="50"/>
      <c r="G210" s="36"/>
      <c r="H210" s="36"/>
      <c r="I210" s="36"/>
      <c r="J210" s="36"/>
      <c r="K210" s="37"/>
      <c r="L210" s="36"/>
    </row>
    <row r="211" spans="1:12" x14ac:dyDescent="0.25">
      <c r="A211" s="36"/>
      <c r="B211" s="44"/>
      <c r="C211" s="44"/>
      <c r="D211" s="36"/>
      <c r="E211" s="36"/>
      <c r="F211" s="50"/>
      <c r="G211" s="36"/>
      <c r="H211" s="36"/>
      <c r="I211" s="36"/>
      <c r="J211" s="36"/>
      <c r="K211" s="37"/>
      <c r="L211" s="36"/>
    </row>
    <row r="212" spans="1:12" x14ac:dyDescent="0.25">
      <c r="A212" s="36"/>
      <c r="B212" s="44"/>
      <c r="C212" s="44"/>
      <c r="D212" s="36"/>
      <c r="E212" s="36"/>
      <c r="F212" s="50"/>
      <c r="G212" s="36"/>
      <c r="H212" s="36"/>
      <c r="I212" s="36"/>
      <c r="J212" s="36"/>
      <c r="K212" s="37"/>
      <c r="L212" s="36"/>
    </row>
    <row r="213" spans="1:12" x14ac:dyDescent="0.25">
      <c r="A213" s="36"/>
      <c r="B213" s="44"/>
      <c r="C213" s="44"/>
      <c r="D213" s="36"/>
      <c r="E213" s="36"/>
      <c r="F213" s="50"/>
      <c r="G213" s="36"/>
      <c r="H213" s="36"/>
      <c r="I213" s="36"/>
      <c r="J213" s="36"/>
      <c r="K213" s="37"/>
      <c r="L213" s="36"/>
    </row>
    <row r="214" spans="1:12" x14ac:dyDescent="0.25">
      <c r="A214" s="36"/>
      <c r="B214" s="44"/>
      <c r="C214" s="44"/>
      <c r="D214" s="36"/>
      <c r="E214" s="36"/>
      <c r="F214" s="50"/>
      <c r="G214" s="36"/>
      <c r="H214" s="36"/>
      <c r="I214" s="36"/>
      <c r="J214" s="36"/>
      <c r="K214" s="37"/>
      <c r="L214" s="36"/>
    </row>
    <row r="215" spans="1:12" x14ac:dyDescent="0.25">
      <c r="A215" s="36"/>
      <c r="B215" s="44"/>
      <c r="C215" s="44"/>
      <c r="D215" s="36"/>
      <c r="E215" s="36"/>
      <c r="F215" s="50"/>
      <c r="G215" s="36"/>
      <c r="H215" s="36"/>
      <c r="I215" s="36"/>
      <c r="J215" s="36"/>
      <c r="K215" s="37"/>
      <c r="L215" s="36"/>
    </row>
    <row r="216" spans="1:12" x14ac:dyDescent="0.25">
      <c r="A216" s="36"/>
      <c r="B216" s="44"/>
      <c r="C216" s="44"/>
      <c r="D216" s="36"/>
      <c r="E216" s="36"/>
      <c r="F216" s="50"/>
      <c r="G216" s="36"/>
      <c r="H216" s="36"/>
      <c r="I216" s="36"/>
      <c r="J216" s="36"/>
      <c r="K216" s="37"/>
      <c r="L216" s="36"/>
    </row>
    <row r="217" spans="1:12" x14ac:dyDescent="0.25">
      <c r="A217" s="36"/>
      <c r="B217" s="44"/>
      <c r="C217" s="44"/>
      <c r="D217" s="36"/>
      <c r="E217" s="36"/>
      <c r="F217" s="50"/>
      <c r="G217" s="36"/>
      <c r="H217" s="36"/>
      <c r="I217" s="36"/>
      <c r="J217" s="36"/>
      <c r="K217" s="37"/>
      <c r="L217" s="36"/>
    </row>
    <row r="218" spans="1:12" x14ac:dyDescent="0.25">
      <c r="A218" s="36"/>
      <c r="B218" s="44"/>
      <c r="C218" s="44"/>
      <c r="D218" s="36"/>
      <c r="E218" s="36"/>
      <c r="F218" s="50"/>
      <c r="G218" s="36"/>
      <c r="H218" s="36"/>
      <c r="I218" s="36"/>
      <c r="J218" s="36"/>
      <c r="K218" s="37"/>
      <c r="L218" s="36"/>
    </row>
    <row r="219" spans="1:12" x14ac:dyDescent="0.25">
      <c r="A219" s="36"/>
      <c r="B219" s="44"/>
      <c r="C219" s="44"/>
      <c r="D219" s="36"/>
      <c r="E219" s="36"/>
      <c r="F219" s="50"/>
      <c r="G219" s="36"/>
      <c r="H219" s="36"/>
      <c r="I219" s="36"/>
      <c r="J219" s="36"/>
      <c r="K219" s="37"/>
      <c r="L219" s="36"/>
    </row>
    <row r="220" spans="1:12" x14ac:dyDescent="0.25">
      <c r="A220" s="36"/>
      <c r="B220" s="44"/>
      <c r="C220" s="44"/>
      <c r="D220" s="36"/>
      <c r="E220" s="36"/>
      <c r="F220" s="50"/>
      <c r="G220" s="36"/>
      <c r="H220" s="36"/>
      <c r="I220" s="36"/>
      <c r="J220" s="36"/>
      <c r="K220" s="37"/>
      <c r="L220" s="36"/>
    </row>
    <row r="221" spans="1:12" x14ac:dyDescent="0.25">
      <c r="A221" s="36"/>
      <c r="B221" s="44"/>
      <c r="C221" s="44"/>
      <c r="D221" s="36"/>
      <c r="E221" s="36"/>
      <c r="F221" s="50"/>
      <c r="G221" s="36"/>
      <c r="H221" s="36"/>
      <c r="I221" s="36"/>
      <c r="J221" s="36"/>
      <c r="K221" s="37"/>
      <c r="L221" s="36"/>
    </row>
    <row r="222" spans="1:12" x14ac:dyDescent="0.25">
      <c r="A222" s="36"/>
      <c r="B222" s="44"/>
      <c r="C222" s="44"/>
      <c r="D222" s="36"/>
      <c r="E222" s="36"/>
      <c r="F222" s="50"/>
      <c r="G222" s="36"/>
      <c r="H222" s="36"/>
      <c r="I222" s="36"/>
      <c r="J222" s="36"/>
      <c r="K222" s="37"/>
      <c r="L222" s="36"/>
    </row>
    <row r="223" spans="1:12" x14ac:dyDescent="0.25">
      <c r="A223" s="36"/>
      <c r="B223" s="44"/>
      <c r="C223" s="44"/>
      <c r="D223" s="36"/>
      <c r="E223" s="36"/>
      <c r="F223" s="50"/>
      <c r="G223" s="36"/>
      <c r="H223" s="36"/>
      <c r="I223" s="36"/>
      <c r="J223" s="36"/>
      <c r="K223" s="37"/>
      <c r="L223" s="36"/>
    </row>
    <row r="224" spans="1:12" x14ac:dyDescent="0.25">
      <c r="A224" s="36"/>
      <c r="B224" s="44"/>
      <c r="C224" s="44"/>
      <c r="D224" s="36"/>
      <c r="E224" s="36"/>
      <c r="F224" s="50"/>
      <c r="G224" s="36"/>
      <c r="H224" s="36"/>
      <c r="I224" s="36"/>
      <c r="J224" s="36"/>
      <c r="K224" s="37"/>
      <c r="L224" s="36"/>
    </row>
    <row r="225" spans="1:12" x14ac:dyDescent="0.25">
      <c r="A225" s="36"/>
      <c r="B225" s="44"/>
      <c r="C225" s="44"/>
      <c r="D225" s="36"/>
      <c r="E225" s="36"/>
      <c r="F225" s="50"/>
      <c r="G225" s="36"/>
      <c r="H225" s="36"/>
      <c r="I225" s="36"/>
      <c r="J225" s="36"/>
      <c r="K225" s="37"/>
      <c r="L225" s="36"/>
    </row>
    <row r="226" spans="1:12" x14ac:dyDescent="0.25">
      <c r="A226" s="36"/>
      <c r="B226" s="44"/>
      <c r="C226" s="44"/>
      <c r="D226" s="36"/>
      <c r="E226" s="36"/>
      <c r="F226" s="50"/>
      <c r="G226" s="36"/>
      <c r="H226" s="36"/>
      <c r="I226" s="36"/>
      <c r="J226" s="36"/>
      <c r="K226" s="37"/>
      <c r="L226" s="36"/>
    </row>
    <row r="227" spans="1:12" x14ac:dyDescent="0.25">
      <c r="A227" s="36"/>
      <c r="B227" s="44"/>
      <c r="C227" s="44"/>
      <c r="D227" s="36"/>
      <c r="E227" s="36"/>
      <c r="F227" s="50"/>
      <c r="G227" s="36"/>
      <c r="H227" s="36"/>
      <c r="I227" s="36"/>
      <c r="J227" s="36"/>
      <c r="K227" s="37"/>
      <c r="L227" s="36"/>
    </row>
    <row r="228" spans="1:12" x14ac:dyDescent="0.25">
      <c r="A228" s="36"/>
      <c r="B228" s="44"/>
      <c r="C228" s="44"/>
      <c r="D228" s="36"/>
      <c r="E228" s="36"/>
      <c r="F228" s="50"/>
      <c r="G228" s="36"/>
      <c r="H228" s="36"/>
      <c r="I228" s="36"/>
      <c r="J228" s="36"/>
      <c r="K228" s="37"/>
      <c r="L228" s="36"/>
    </row>
    <row r="229" spans="1:12" x14ac:dyDescent="0.25">
      <c r="A229" s="36"/>
      <c r="B229" s="44"/>
      <c r="C229" s="44"/>
      <c r="D229" s="36"/>
      <c r="E229" s="36"/>
      <c r="F229" s="50"/>
      <c r="G229" s="36"/>
      <c r="H229" s="36"/>
      <c r="I229" s="36"/>
      <c r="J229" s="36"/>
      <c r="K229" s="37"/>
      <c r="L229" s="36"/>
    </row>
    <row r="230" spans="1:12" x14ac:dyDescent="0.25">
      <c r="A230" s="36"/>
      <c r="B230" s="44"/>
      <c r="C230" s="44"/>
      <c r="D230" s="36"/>
      <c r="E230" s="36"/>
      <c r="F230" s="50"/>
      <c r="G230" s="36"/>
      <c r="H230" s="36"/>
      <c r="I230" s="36"/>
      <c r="J230" s="36"/>
      <c r="K230" s="37"/>
      <c r="L230" s="36"/>
    </row>
    <row r="231" spans="1:12" x14ac:dyDescent="0.25">
      <c r="A231" s="36"/>
      <c r="B231" s="44"/>
      <c r="C231" s="44"/>
      <c r="D231" s="36"/>
      <c r="E231" s="36"/>
      <c r="F231" s="50"/>
      <c r="G231" s="36"/>
      <c r="H231" s="36"/>
      <c r="I231" s="36"/>
      <c r="J231" s="36"/>
      <c r="K231" s="37"/>
      <c r="L231" s="36"/>
    </row>
    <row r="232" spans="1:12" x14ac:dyDescent="0.25">
      <c r="A232" s="36"/>
      <c r="B232" s="44"/>
      <c r="C232" s="44"/>
      <c r="D232" s="36"/>
      <c r="E232" s="36"/>
      <c r="F232" s="50"/>
      <c r="G232" s="36"/>
      <c r="H232" s="36"/>
      <c r="I232" s="36"/>
      <c r="J232" s="36"/>
      <c r="K232" s="37"/>
      <c r="L232" s="36"/>
    </row>
    <row r="233" spans="1:12" x14ac:dyDescent="0.25">
      <c r="A233" s="36"/>
      <c r="B233" s="44"/>
      <c r="C233" s="44"/>
      <c r="D233" s="36"/>
      <c r="E233" s="36"/>
      <c r="F233" s="50"/>
      <c r="G233" s="36"/>
      <c r="H233" s="36"/>
      <c r="I233" s="36"/>
      <c r="J233" s="36"/>
      <c r="K233" s="37"/>
      <c r="L233" s="36"/>
    </row>
    <row r="234" spans="1:12" x14ac:dyDescent="0.25">
      <c r="A234" s="36"/>
      <c r="B234" s="44"/>
      <c r="C234" s="44"/>
      <c r="D234" s="36"/>
      <c r="E234" s="36"/>
      <c r="F234" s="50"/>
      <c r="G234" s="36"/>
      <c r="H234" s="36"/>
      <c r="I234" s="36"/>
      <c r="J234" s="36"/>
      <c r="K234" s="37"/>
      <c r="L234" s="36"/>
    </row>
    <row r="235" spans="1:12" x14ac:dyDescent="0.25">
      <c r="A235" s="36"/>
      <c r="B235" s="44"/>
      <c r="C235" s="44"/>
      <c r="D235" s="36"/>
      <c r="E235" s="36"/>
      <c r="F235" s="50"/>
      <c r="G235" s="36"/>
      <c r="H235" s="36"/>
      <c r="I235" s="36"/>
      <c r="J235" s="36"/>
      <c r="K235" s="37"/>
      <c r="L235" s="36"/>
    </row>
    <row r="236" spans="1:12" x14ac:dyDescent="0.25">
      <c r="A236" s="36"/>
      <c r="B236" s="44"/>
      <c r="C236" s="44"/>
      <c r="D236" s="36"/>
      <c r="E236" s="36"/>
      <c r="F236" s="50"/>
      <c r="G236" s="36"/>
      <c r="H236" s="36"/>
      <c r="I236" s="36"/>
      <c r="J236" s="36"/>
      <c r="K236" s="37"/>
      <c r="L236" s="36"/>
    </row>
    <row r="237" spans="1:12" x14ac:dyDescent="0.25">
      <c r="A237" s="36"/>
      <c r="B237" s="44"/>
      <c r="C237" s="44"/>
      <c r="D237" s="36"/>
      <c r="E237" s="36"/>
      <c r="F237" s="50"/>
      <c r="G237" s="36"/>
      <c r="H237" s="36"/>
      <c r="I237" s="36"/>
      <c r="J237" s="36"/>
      <c r="K237" s="37"/>
      <c r="L237" s="36"/>
    </row>
    <row r="238" spans="1:12" x14ac:dyDescent="0.25">
      <c r="A238" s="36"/>
      <c r="B238" s="44"/>
      <c r="C238" s="44"/>
      <c r="D238" s="36"/>
      <c r="E238" s="36"/>
      <c r="F238" s="50"/>
      <c r="G238" s="36"/>
      <c r="H238" s="36"/>
      <c r="I238" s="36"/>
      <c r="J238" s="36"/>
      <c r="K238" s="37"/>
      <c r="L238" s="36"/>
    </row>
    <row r="239" spans="1:12" x14ac:dyDescent="0.25">
      <c r="A239" s="36"/>
      <c r="B239" s="44"/>
      <c r="C239" s="44"/>
      <c r="D239" s="36"/>
      <c r="E239" s="36"/>
      <c r="F239" s="50"/>
      <c r="G239" s="36"/>
      <c r="H239" s="36"/>
      <c r="I239" s="36"/>
      <c r="J239" s="36"/>
      <c r="K239" s="37"/>
      <c r="L239" s="36"/>
    </row>
    <row r="240" spans="1:12" x14ac:dyDescent="0.25">
      <c r="A240" s="36"/>
      <c r="B240" s="44"/>
      <c r="C240" s="44"/>
      <c r="D240" s="36"/>
      <c r="E240" s="36"/>
      <c r="F240" s="50"/>
      <c r="G240" s="36"/>
      <c r="H240" s="36"/>
      <c r="I240" s="36"/>
      <c r="J240" s="36"/>
      <c r="K240" s="37"/>
      <c r="L240" s="36"/>
    </row>
    <row r="241" spans="1:12" x14ac:dyDescent="0.25">
      <c r="A241" s="36"/>
      <c r="B241" s="44"/>
      <c r="C241" s="44"/>
      <c r="D241" s="36"/>
      <c r="E241" s="36"/>
      <c r="F241" s="50"/>
      <c r="G241" s="36"/>
      <c r="H241" s="36"/>
      <c r="I241" s="36"/>
      <c r="J241" s="36"/>
      <c r="K241" s="37"/>
      <c r="L241" s="36"/>
    </row>
    <row r="242" spans="1:12" x14ac:dyDescent="0.25">
      <c r="A242" s="36"/>
      <c r="B242" s="44"/>
      <c r="C242" s="44"/>
      <c r="D242" s="36"/>
      <c r="E242" s="36"/>
      <c r="F242" s="50"/>
      <c r="G242" s="36"/>
      <c r="H242" s="36"/>
      <c r="I242" s="36"/>
      <c r="J242" s="36"/>
      <c r="K242" s="37"/>
      <c r="L242" s="36"/>
    </row>
    <row r="243" spans="1:12" x14ac:dyDescent="0.25">
      <c r="A243" s="36"/>
      <c r="B243" s="44"/>
      <c r="C243" s="44"/>
      <c r="D243" s="36"/>
      <c r="E243" s="36"/>
      <c r="F243" s="50"/>
      <c r="G243" s="36"/>
      <c r="H243" s="36"/>
      <c r="I243" s="36"/>
      <c r="J243" s="36"/>
      <c r="K243" s="37"/>
      <c r="L243" s="36"/>
    </row>
    <row r="244" spans="1:12" x14ac:dyDescent="0.25">
      <c r="A244" s="36"/>
      <c r="B244" s="44"/>
      <c r="C244" s="44"/>
      <c r="D244" s="36"/>
      <c r="E244" s="36"/>
      <c r="F244" s="50"/>
      <c r="G244" s="36"/>
      <c r="H244" s="36"/>
      <c r="I244" s="36"/>
      <c r="J244" s="36"/>
      <c r="K244" s="37"/>
      <c r="L244" s="36"/>
    </row>
    <row r="245" spans="1:12" x14ac:dyDescent="0.25">
      <c r="A245" s="36"/>
      <c r="B245" s="44"/>
      <c r="C245" s="44"/>
      <c r="D245" s="36"/>
      <c r="E245" s="36"/>
      <c r="F245" s="50"/>
      <c r="G245" s="36"/>
      <c r="H245" s="36"/>
      <c r="I245" s="36"/>
      <c r="J245" s="36"/>
      <c r="K245" s="37"/>
      <c r="L245" s="36"/>
    </row>
    <row r="246" spans="1:12" x14ac:dyDescent="0.25">
      <c r="A246" s="36"/>
      <c r="B246" s="44"/>
      <c r="C246" s="44"/>
      <c r="D246" s="36"/>
      <c r="E246" s="36"/>
      <c r="F246" s="50"/>
      <c r="G246" s="36"/>
      <c r="H246" s="36"/>
      <c r="I246" s="36"/>
      <c r="J246" s="36"/>
      <c r="K246" s="37"/>
      <c r="L246" s="36"/>
    </row>
    <row r="247" spans="1:12" x14ac:dyDescent="0.25">
      <c r="A247" s="36"/>
      <c r="B247" s="44"/>
      <c r="C247" s="44"/>
      <c r="D247" s="36"/>
      <c r="E247" s="36"/>
      <c r="F247" s="50"/>
      <c r="G247" s="36"/>
      <c r="H247" s="36"/>
      <c r="I247" s="36"/>
      <c r="J247" s="36"/>
      <c r="K247" s="37"/>
      <c r="L247" s="36"/>
    </row>
    <row r="248" spans="1:12" x14ac:dyDescent="0.25">
      <c r="A248" s="36"/>
      <c r="B248" s="44"/>
      <c r="C248" s="44"/>
      <c r="D248" s="36"/>
      <c r="E248" s="36"/>
      <c r="F248" s="50"/>
      <c r="G248" s="36"/>
      <c r="H248" s="36"/>
      <c r="I248" s="36"/>
      <c r="J248" s="36"/>
      <c r="K248" s="37"/>
      <c r="L248" s="36"/>
    </row>
    <row r="249" spans="1:12" x14ac:dyDescent="0.25">
      <c r="A249" s="36"/>
      <c r="B249" s="44"/>
      <c r="C249" s="44"/>
      <c r="D249" s="36"/>
      <c r="E249" s="36"/>
      <c r="F249" s="50"/>
      <c r="G249" s="36"/>
      <c r="H249" s="36"/>
      <c r="I249" s="36"/>
      <c r="J249" s="36"/>
      <c r="K249" s="37"/>
      <c r="L249" s="36"/>
    </row>
    <row r="250" spans="1:12" x14ac:dyDescent="0.25">
      <c r="A250" s="36"/>
      <c r="B250" s="44"/>
      <c r="C250" s="44"/>
      <c r="D250" s="36"/>
      <c r="E250" s="36"/>
      <c r="F250" s="50"/>
      <c r="G250" s="36"/>
      <c r="H250" s="36"/>
      <c r="I250" s="36"/>
      <c r="J250" s="36"/>
      <c r="K250" s="37"/>
      <c r="L250" s="36"/>
    </row>
    <row r="251" spans="1:12" x14ac:dyDescent="0.25">
      <c r="A251" s="36"/>
      <c r="B251" s="44"/>
      <c r="C251" s="44"/>
      <c r="D251" s="36"/>
      <c r="E251" s="36"/>
      <c r="F251" s="50"/>
      <c r="G251" s="36"/>
      <c r="H251" s="36"/>
      <c r="I251" s="36"/>
      <c r="J251" s="36"/>
      <c r="K251" s="37"/>
      <c r="L251" s="36"/>
    </row>
    <row r="252" spans="1:12" x14ac:dyDescent="0.25">
      <c r="A252" s="36"/>
      <c r="B252" s="44"/>
      <c r="C252" s="44"/>
      <c r="D252" s="36"/>
      <c r="E252" s="36"/>
      <c r="F252" s="50"/>
      <c r="G252" s="36"/>
      <c r="H252" s="36"/>
      <c r="I252" s="36"/>
      <c r="J252" s="36"/>
      <c r="K252" s="37"/>
      <c r="L252" s="36"/>
    </row>
    <row r="253" spans="1:12" x14ac:dyDescent="0.25">
      <c r="A253" s="36"/>
      <c r="B253" s="44"/>
      <c r="C253" s="44"/>
      <c r="D253" s="36"/>
      <c r="E253" s="36"/>
      <c r="F253" s="50"/>
      <c r="G253" s="36"/>
      <c r="H253" s="36"/>
      <c r="I253" s="36"/>
      <c r="J253" s="36"/>
      <c r="K253" s="37"/>
      <c r="L253" s="36"/>
    </row>
    <row r="254" spans="1:12" x14ac:dyDescent="0.25">
      <c r="A254" s="36"/>
      <c r="B254" s="44"/>
      <c r="C254" s="44"/>
      <c r="D254" s="36"/>
      <c r="E254" s="36"/>
      <c r="F254" s="50"/>
      <c r="G254" s="36"/>
      <c r="H254" s="36"/>
      <c r="I254" s="36"/>
      <c r="J254" s="36"/>
      <c r="K254" s="37"/>
      <c r="L254" s="36"/>
    </row>
    <row r="255" spans="1:12" x14ac:dyDescent="0.25">
      <c r="A255" s="36"/>
      <c r="B255" s="44"/>
      <c r="C255" s="44"/>
      <c r="D255" s="36"/>
      <c r="E255" s="36"/>
      <c r="F255" s="50"/>
      <c r="G255" s="36"/>
      <c r="H255" s="36"/>
      <c r="I255" s="36"/>
      <c r="J255" s="36"/>
      <c r="K255" s="37"/>
      <c r="L255" s="36"/>
    </row>
    <row r="256" spans="1:12" x14ac:dyDescent="0.25">
      <c r="A256" s="36"/>
      <c r="B256" s="44"/>
      <c r="C256" s="44"/>
      <c r="D256" s="36"/>
      <c r="E256" s="36"/>
      <c r="F256" s="50"/>
      <c r="G256" s="36"/>
      <c r="H256" s="36"/>
      <c r="I256" s="36"/>
      <c r="J256" s="36"/>
      <c r="K256" s="37"/>
      <c r="L256" s="36"/>
    </row>
    <row r="257" spans="1:12" x14ac:dyDescent="0.25">
      <c r="A257" s="36"/>
      <c r="B257" s="44"/>
      <c r="C257" s="44"/>
      <c r="D257" s="36"/>
      <c r="E257" s="36"/>
      <c r="F257" s="50"/>
      <c r="G257" s="36"/>
      <c r="H257" s="36"/>
      <c r="I257" s="36"/>
      <c r="J257" s="36"/>
      <c r="K257" s="37"/>
      <c r="L257" s="36"/>
    </row>
    <row r="258" spans="1:12" x14ac:dyDescent="0.25">
      <c r="A258" s="36"/>
      <c r="B258" s="44"/>
      <c r="C258" s="44"/>
      <c r="D258" s="36"/>
      <c r="E258" s="36"/>
      <c r="F258" s="50"/>
      <c r="G258" s="36"/>
      <c r="H258" s="36"/>
      <c r="I258" s="36"/>
      <c r="J258" s="36"/>
      <c r="K258" s="37"/>
      <c r="L258" s="36"/>
    </row>
    <row r="259" spans="1:12" x14ac:dyDescent="0.25">
      <c r="A259" s="36"/>
      <c r="B259" s="44"/>
      <c r="C259" s="44"/>
      <c r="D259" s="36"/>
      <c r="E259" s="36"/>
      <c r="F259" s="50"/>
      <c r="G259" s="36"/>
      <c r="H259" s="36"/>
      <c r="I259" s="36"/>
      <c r="J259" s="36"/>
      <c r="K259" s="37"/>
      <c r="L259" s="36"/>
    </row>
    <row r="260" spans="1:12" x14ac:dyDescent="0.25">
      <c r="A260" s="36"/>
      <c r="B260" s="44"/>
      <c r="C260" s="44"/>
      <c r="D260" s="36"/>
      <c r="E260" s="36"/>
      <c r="F260" s="50"/>
      <c r="G260" s="36"/>
      <c r="H260" s="36"/>
      <c r="I260" s="36"/>
      <c r="J260" s="36"/>
      <c r="K260" s="37"/>
      <c r="L260" s="36"/>
    </row>
    <row r="261" spans="1:12" x14ac:dyDescent="0.25">
      <c r="A261" s="36"/>
      <c r="B261" s="44"/>
      <c r="C261" s="44"/>
      <c r="D261" s="36"/>
      <c r="E261" s="36"/>
      <c r="F261" s="50"/>
      <c r="G261" s="36"/>
      <c r="H261" s="36"/>
      <c r="I261" s="36"/>
      <c r="J261" s="36"/>
      <c r="K261" s="37"/>
      <c r="L261" s="36"/>
    </row>
    <row r="262" spans="1:12" x14ac:dyDescent="0.25">
      <c r="A262" s="36"/>
      <c r="B262" s="44"/>
      <c r="C262" s="44"/>
      <c r="D262" s="36"/>
      <c r="E262" s="36"/>
      <c r="F262" s="50"/>
      <c r="G262" s="36"/>
      <c r="H262" s="36"/>
      <c r="I262" s="36"/>
      <c r="J262" s="36"/>
      <c r="K262" s="37"/>
      <c r="L262" s="36"/>
    </row>
    <row r="263" spans="1:12" x14ac:dyDescent="0.25">
      <c r="A263" s="36"/>
      <c r="B263" s="44"/>
      <c r="C263" s="44"/>
      <c r="D263" s="36"/>
      <c r="E263" s="36"/>
      <c r="F263" s="50"/>
      <c r="G263" s="36"/>
      <c r="H263" s="36"/>
      <c r="I263" s="36"/>
      <c r="J263" s="36"/>
      <c r="K263" s="37"/>
      <c r="L263" s="36"/>
    </row>
    <row r="264" spans="1:12" x14ac:dyDescent="0.25">
      <c r="A264" s="36"/>
      <c r="B264" s="44"/>
      <c r="C264" s="44"/>
      <c r="D264" s="36"/>
      <c r="E264" s="36"/>
      <c r="F264" s="50"/>
      <c r="G264" s="36"/>
      <c r="H264" s="36"/>
      <c r="I264" s="36"/>
      <c r="J264" s="36"/>
      <c r="K264" s="37"/>
      <c r="L264" s="36"/>
    </row>
    <row r="265" spans="1:12" x14ac:dyDescent="0.25">
      <c r="A265" s="36"/>
      <c r="B265" s="44"/>
      <c r="C265" s="44"/>
      <c r="D265" s="36"/>
      <c r="E265" s="36"/>
      <c r="F265" s="50"/>
      <c r="G265" s="36"/>
      <c r="H265" s="36"/>
      <c r="I265" s="36"/>
      <c r="J265" s="36"/>
      <c r="K265" s="37"/>
      <c r="L265" s="36"/>
    </row>
    <row r="266" spans="1:12" x14ac:dyDescent="0.25">
      <c r="A266" s="36"/>
      <c r="B266" s="44"/>
      <c r="C266" s="44"/>
      <c r="D266" s="36"/>
      <c r="E266" s="36"/>
      <c r="F266" s="50"/>
      <c r="G266" s="36"/>
      <c r="H266" s="36"/>
      <c r="I266" s="36"/>
      <c r="J266" s="36"/>
      <c r="K266" s="37"/>
      <c r="L266" s="36"/>
    </row>
    <row r="267" spans="1:12" x14ac:dyDescent="0.25">
      <c r="A267" s="36"/>
      <c r="B267" s="44"/>
      <c r="C267" s="44"/>
      <c r="D267" s="36"/>
      <c r="E267" s="36"/>
      <c r="F267" s="50"/>
      <c r="G267" s="36"/>
      <c r="H267" s="36"/>
      <c r="I267" s="36"/>
      <c r="J267" s="36"/>
      <c r="K267" s="37"/>
      <c r="L267" s="36"/>
    </row>
    <row r="268" spans="1:12" x14ac:dyDescent="0.25">
      <c r="A268" s="36"/>
      <c r="B268" s="44"/>
      <c r="C268" s="44"/>
      <c r="D268" s="36"/>
      <c r="E268" s="36"/>
      <c r="F268" s="50"/>
      <c r="G268" s="36"/>
      <c r="H268" s="36"/>
      <c r="I268" s="36"/>
      <c r="J268" s="36"/>
      <c r="K268" s="37"/>
      <c r="L268" s="36"/>
    </row>
    <row r="269" spans="1:12" x14ac:dyDescent="0.25">
      <c r="A269" s="36"/>
      <c r="B269" s="44"/>
      <c r="C269" s="44"/>
      <c r="D269" s="36"/>
      <c r="E269" s="36"/>
      <c r="F269" s="50"/>
      <c r="G269" s="36"/>
      <c r="H269" s="36"/>
      <c r="I269" s="36"/>
      <c r="J269" s="36"/>
      <c r="K269" s="37"/>
      <c r="L269" s="36"/>
    </row>
    <row r="270" spans="1:12" x14ac:dyDescent="0.25">
      <c r="A270" s="36"/>
      <c r="B270" s="44"/>
      <c r="C270" s="44"/>
      <c r="D270" s="36"/>
      <c r="E270" s="36"/>
      <c r="F270" s="50"/>
      <c r="G270" s="36"/>
      <c r="H270" s="36"/>
      <c r="I270" s="36"/>
      <c r="J270" s="36"/>
      <c r="K270" s="37"/>
      <c r="L270" s="36"/>
    </row>
    <row r="271" spans="1:12" x14ac:dyDescent="0.25">
      <c r="A271" s="36"/>
      <c r="B271" s="44"/>
      <c r="C271" s="44"/>
      <c r="D271" s="36"/>
      <c r="E271" s="36"/>
      <c r="F271" s="50"/>
      <c r="G271" s="36"/>
      <c r="H271" s="36"/>
      <c r="I271" s="36"/>
      <c r="J271" s="36"/>
      <c r="K271" s="37"/>
      <c r="L271" s="36"/>
    </row>
    <row r="272" spans="1:12" x14ac:dyDescent="0.25">
      <c r="A272" s="36"/>
      <c r="B272" s="44"/>
      <c r="C272" s="44"/>
      <c r="D272" s="36"/>
      <c r="E272" s="36"/>
      <c r="F272" s="50"/>
      <c r="G272" s="36"/>
      <c r="H272" s="36"/>
      <c r="I272" s="36"/>
      <c r="J272" s="36"/>
      <c r="K272" s="37"/>
      <c r="L272" s="36"/>
    </row>
    <row r="273" spans="1:12" x14ac:dyDescent="0.25">
      <c r="A273" s="36"/>
      <c r="B273" s="44"/>
      <c r="C273" s="44"/>
      <c r="D273" s="36"/>
      <c r="E273" s="36"/>
      <c r="F273" s="50"/>
      <c r="G273" s="36"/>
      <c r="H273" s="36"/>
      <c r="I273" s="36"/>
      <c r="J273" s="36"/>
      <c r="K273" s="37"/>
      <c r="L273" s="36"/>
    </row>
    <row r="274" spans="1:12" x14ac:dyDescent="0.25">
      <c r="A274" s="36"/>
      <c r="B274" s="44"/>
      <c r="C274" s="44"/>
      <c r="D274" s="36"/>
      <c r="E274" s="36"/>
      <c r="F274" s="50"/>
      <c r="G274" s="36"/>
      <c r="H274" s="36"/>
      <c r="I274" s="36"/>
      <c r="J274" s="36"/>
      <c r="K274" s="37"/>
      <c r="L274" s="36"/>
    </row>
    <row r="275" spans="1:12" x14ac:dyDescent="0.25">
      <c r="A275" s="36"/>
      <c r="B275" s="44"/>
      <c r="C275" s="44"/>
      <c r="D275" s="36"/>
      <c r="E275" s="36"/>
      <c r="F275" s="50"/>
      <c r="G275" s="36"/>
      <c r="H275" s="36"/>
      <c r="I275" s="36"/>
      <c r="J275" s="36"/>
      <c r="K275" s="37"/>
      <c r="L275" s="36"/>
    </row>
    <row r="276" spans="1:12" x14ac:dyDescent="0.25">
      <c r="A276" s="36"/>
      <c r="B276" s="44"/>
      <c r="C276" s="44"/>
      <c r="D276" s="36"/>
      <c r="E276" s="36"/>
      <c r="F276" s="50"/>
      <c r="G276" s="36"/>
      <c r="H276" s="36"/>
      <c r="I276" s="36"/>
      <c r="J276" s="36"/>
      <c r="K276" s="37"/>
      <c r="L276" s="36"/>
    </row>
    <row r="277" spans="1:12" x14ac:dyDescent="0.25">
      <c r="A277" s="36"/>
      <c r="B277" s="44"/>
      <c r="C277" s="44"/>
      <c r="D277" s="36"/>
      <c r="E277" s="36"/>
      <c r="F277" s="50"/>
      <c r="G277" s="36"/>
      <c r="H277" s="36"/>
      <c r="I277" s="36"/>
      <c r="J277" s="36"/>
      <c r="K277" s="37"/>
      <c r="L277" s="36"/>
    </row>
    <row r="278" spans="1:12" x14ac:dyDescent="0.25">
      <c r="A278" s="36"/>
      <c r="B278" s="44"/>
      <c r="C278" s="44"/>
      <c r="D278" s="36"/>
      <c r="E278" s="36"/>
      <c r="F278" s="50"/>
      <c r="G278" s="36"/>
      <c r="H278" s="36"/>
      <c r="I278" s="36"/>
      <c r="J278" s="36"/>
      <c r="K278" s="37"/>
      <c r="L278" s="36"/>
    </row>
    <row r="279" spans="1:12" x14ac:dyDescent="0.25">
      <c r="A279" s="36"/>
      <c r="B279" s="44"/>
      <c r="C279" s="44"/>
      <c r="D279" s="36"/>
      <c r="E279" s="36"/>
      <c r="F279" s="50"/>
      <c r="G279" s="36"/>
      <c r="H279" s="36"/>
      <c r="I279" s="36"/>
      <c r="J279" s="36"/>
      <c r="K279" s="37"/>
      <c r="L279" s="36"/>
    </row>
    <row r="280" spans="1:12" x14ac:dyDescent="0.25">
      <c r="A280" s="36"/>
      <c r="B280" s="44"/>
      <c r="C280" s="44"/>
      <c r="D280" s="36"/>
      <c r="E280" s="36"/>
      <c r="F280" s="50"/>
      <c r="G280" s="36"/>
      <c r="H280" s="36"/>
      <c r="I280" s="36"/>
      <c r="J280" s="36"/>
      <c r="K280" s="37"/>
      <c r="L280" s="36"/>
    </row>
    <row r="281" spans="1:12" x14ac:dyDescent="0.25">
      <c r="A281" s="36"/>
      <c r="B281" s="44"/>
      <c r="C281" s="44"/>
      <c r="D281" s="36"/>
      <c r="E281" s="36"/>
      <c r="F281" s="50"/>
      <c r="G281" s="36"/>
      <c r="H281" s="36"/>
      <c r="I281" s="36"/>
      <c r="J281" s="36"/>
      <c r="K281" s="37"/>
      <c r="L281" s="36"/>
    </row>
    <row r="282" spans="1:12" x14ac:dyDescent="0.25">
      <c r="A282" s="36"/>
      <c r="B282" s="44"/>
      <c r="C282" s="44"/>
      <c r="D282" s="36"/>
      <c r="E282" s="36"/>
      <c r="F282" s="50"/>
      <c r="G282" s="36"/>
      <c r="H282" s="36"/>
      <c r="I282" s="36"/>
      <c r="J282" s="36"/>
      <c r="K282" s="37"/>
      <c r="L282" s="36"/>
    </row>
    <row r="283" spans="1:12" x14ac:dyDescent="0.25">
      <c r="A283" s="36"/>
      <c r="B283" s="44"/>
      <c r="C283" s="44"/>
      <c r="D283" s="36"/>
      <c r="E283" s="36"/>
      <c r="F283" s="50"/>
      <c r="G283" s="36"/>
      <c r="H283" s="36"/>
      <c r="I283" s="36"/>
      <c r="J283" s="36"/>
      <c r="K283" s="37"/>
      <c r="L283" s="36"/>
    </row>
    <row r="284" spans="1:12" x14ac:dyDescent="0.25">
      <c r="A284" s="36"/>
      <c r="B284" s="44"/>
      <c r="C284" s="44"/>
      <c r="D284" s="36"/>
      <c r="E284" s="36"/>
      <c r="F284" s="50"/>
      <c r="G284" s="36"/>
      <c r="H284" s="36"/>
      <c r="I284" s="36"/>
      <c r="J284" s="36"/>
      <c r="K284" s="37"/>
      <c r="L284" s="36"/>
    </row>
    <row r="285" spans="1:12" x14ac:dyDescent="0.25">
      <c r="A285" s="36"/>
      <c r="B285" s="44"/>
      <c r="C285" s="44"/>
      <c r="D285" s="36"/>
      <c r="E285" s="36"/>
      <c r="F285" s="50"/>
      <c r="G285" s="36"/>
      <c r="H285" s="36"/>
      <c r="I285" s="36"/>
      <c r="J285" s="36"/>
      <c r="K285" s="37"/>
      <c r="L285" s="36"/>
    </row>
    <row r="286" spans="1:12" x14ac:dyDescent="0.25">
      <c r="A286" s="36"/>
      <c r="B286" s="44"/>
      <c r="C286" s="44"/>
      <c r="D286" s="36"/>
      <c r="E286" s="36"/>
      <c r="F286" s="50"/>
      <c r="G286" s="36"/>
      <c r="H286" s="36"/>
      <c r="I286" s="36"/>
      <c r="J286" s="36"/>
      <c r="K286" s="37"/>
      <c r="L286" s="36"/>
    </row>
    <row r="287" spans="1:12" x14ac:dyDescent="0.25">
      <c r="A287" s="36"/>
      <c r="B287" s="44"/>
      <c r="C287" s="44"/>
      <c r="D287" s="36"/>
      <c r="E287" s="36"/>
      <c r="F287" s="50"/>
      <c r="G287" s="36"/>
      <c r="H287" s="36"/>
      <c r="I287" s="36"/>
      <c r="J287" s="36"/>
      <c r="K287" s="37"/>
      <c r="L287" s="36"/>
    </row>
    <row r="288" spans="1:12" x14ac:dyDescent="0.25">
      <c r="A288" s="36"/>
      <c r="B288" s="44"/>
      <c r="C288" s="44"/>
      <c r="D288" s="36"/>
      <c r="E288" s="36"/>
      <c r="F288" s="50"/>
      <c r="G288" s="36"/>
      <c r="H288" s="36"/>
      <c r="I288" s="36"/>
      <c r="J288" s="36"/>
      <c r="K288" s="37"/>
      <c r="L288" s="36"/>
    </row>
    <row r="289" spans="1:12" x14ac:dyDescent="0.25">
      <c r="A289" s="36"/>
      <c r="B289" s="44"/>
      <c r="C289" s="44"/>
      <c r="D289" s="36"/>
      <c r="E289" s="36"/>
      <c r="F289" s="50"/>
      <c r="G289" s="36"/>
      <c r="H289" s="36"/>
      <c r="I289" s="36"/>
      <c r="J289" s="36"/>
      <c r="K289" s="37"/>
      <c r="L289" s="36"/>
    </row>
    <row r="290" spans="1:12" x14ac:dyDescent="0.25">
      <c r="A290" s="36"/>
      <c r="B290" s="44"/>
      <c r="C290" s="44"/>
      <c r="D290" s="36"/>
      <c r="E290" s="36"/>
      <c r="F290" s="50"/>
      <c r="G290" s="36"/>
      <c r="H290" s="36"/>
      <c r="I290" s="36"/>
      <c r="J290" s="36"/>
      <c r="K290" s="37"/>
      <c r="L290" s="36"/>
    </row>
    <row r="291" spans="1:12" x14ac:dyDescent="0.25">
      <c r="A291" s="36"/>
      <c r="B291" s="44"/>
      <c r="C291" s="44"/>
      <c r="D291" s="36"/>
      <c r="E291" s="36"/>
      <c r="F291" s="50"/>
      <c r="G291" s="36"/>
      <c r="H291" s="36"/>
      <c r="I291" s="36"/>
      <c r="J291" s="36"/>
      <c r="K291" s="37"/>
      <c r="L291" s="36"/>
    </row>
    <row r="292" spans="1:12" x14ac:dyDescent="0.25">
      <c r="A292" s="36"/>
      <c r="B292" s="44"/>
      <c r="C292" s="44"/>
      <c r="D292" s="36"/>
      <c r="E292" s="36"/>
      <c r="F292" s="50"/>
      <c r="G292" s="36"/>
      <c r="H292" s="36"/>
      <c r="I292" s="36"/>
      <c r="J292" s="36"/>
      <c r="K292" s="37"/>
      <c r="L292" s="36"/>
    </row>
    <row r="293" spans="1:12" x14ac:dyDescent="0.25">
      <c r="A293" s="36"/>
      <c r="B293" s="44"/>
      <c r="C293" s="44"/>
      <c r="D293" s="36"/>
      <c r="E293" s="36"/>
      <c r="F293" s="50"/>
      <c r="G293" s="36"/>
      <c r="H293" s="36"/>
      <c r="I293" s="36"/>
      <c r="J293" s="36"/>
      <c r="K293" s="37"/>
      <c r="L293" s="36"/>
    </row>
    <row r="294" spans="1:12" x14ac:dyDescent="0.25">
      <c r="A294" s="36"/>
      <c r="B294" s="44"/>
      <c r="C294" s="44"/>
      <c r="D294" s="36"/>
      <c r="E294" s="36"/>
      <c r="F294" s="50"/>
      <c r="G294" s="36"/>
      <c r="H294" s="36"/>
      <c r="I294" s="36"/>
      <c r="J294" s="36"/>
      <c r="K294" s="37"/>
      <c r="L294" s="36"/>
    </row>
    <row r="295" spans="1:12" x14ac:dyDescent="0.25">
      <c r="A295" s="36"/>
      <c r="B295" s="44"/>
      <c r="C295" s="44"/>
      <c r="D295" s="36"/>
      <c r="E295" s="36"/>
      <c r="F295" s="50"/>
      <c r="G295" s="36"/>
      <c r="H295" s="36"/>
      <c r="I295" s="36"/>
      <c r="J295" s="36"/>
      <c r="K295" s="37"/>
      <c r="L295" s="36"/>
    </row>
  </sheetData>
  <mergeCells count="36">
    <mergeCell ref="B46:D46"/>
    <mergeCell ref="H46:K46"/>
    <mergeCell ref="B44:D44"/>
    <mergeCell ref="A37:B37"/>
    <mergeCell ref="E37:G37"/>
    <mergeCell ref="H44:K44"/>
    <mergeCell ref="B45:D45"/>
    <mergeCell ref="H45:K45"/>
    <mergeCell ref="E31:G31"/>
    <mergeCell ref="E32:G32"/>
    <mergeCell ref="E34:G34"/>
    <mergeCell ref="E35:G35"/>
    <mergeCell ref="E36:G36"/>
    <mergeCell ref="E33:G33"/>
    <mergeCell ref="K7:K8"/>
    <mergeCell ref="L7:L8"/>
    <mergeCell ref="A9:A16"/>
    <mergeCell ref="L9:L16"/>
    <mergeCell ref="G22:I22"/>
    <mergeCell ref="J7:J8"/>
    <mergeCell ref="A28:G28"/>
    <mergeCell ref="E29:G29"/>
    <mergeCell ref="E30:G30"/>
    <mergeCell ref="K5:L5"/>
    <mergeCell ref="A1:A4"/>
    <mergeCell ref="B1:J4"/>
    <mergeCell ref="B5:C5"/>
    <mergeCell ref="E5:G5"/>
    <mergeCell ref="H5:J5"/>
    <mergeCell ref="B6:C6"/>
    <mergeCell ref="D23:H23"/>
    <mergeCell ref="A7:A8"/>
    <mergeCell ref="B7:B8"/>
    <mergeCell ref="C7:C8"/>
    <mergeCell ref="D7:D8"/>
    <mergeCell ref="E7:I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8CAE5A-3A8D-4861-956E-67773B2F9512}">
  <sheetPr codeName="Hoja13"/>
  <dimension ref="A2:W11"/>
  <sheetViews>
    <sheetView topLeftCell="A18" workbookViewId="0">
      <selection activeCell="G43" sqref="G43"/>
    </sheetView>
  </sheetViews>
  <sheetFormatPr baseColWidth="10" defaultColWidth="11.42578125" defaultRowHeight="15" x14ac:dyDescent="0.25"/>
  <cols>
    <col min="5" max="5" width="16" customWidth="1"/>
    <col min="10" max="10" width="16.42578125" customWidth="1"/>
    <col min="21" max="21" width="17.28515625" customWidth="1"/>
  </cols>
  <sheetData>
    <row r="2" spans="1:23" ht="39" x14ac:dyDescent="0.25">
      <c r="A2" s="85" t="s">
        <v>155</v>
      </c>
      <c r="B2" s="85" t="s">
        <v>156</v>
      </c>
      <c r="C2" s="85" t="s">
        <v>157</v>
      </c>
      <c r="D2" s="85" t="s">
        <v>158</v>
      </c>
      <c r="E2" s="85" t="s">
        <v>159</v>
      </c>
      <c r="F2" s="85" t="s">
        <v>160</v>
      </c>
      <c r="G2" s="85" t="s">
        <v>161</v>
      </c>
      <c r="H2" s="91" t="s">
        <v>162</v>
      </c>
      <c r="I2" s="86" t="s">
        <v>162</v>
      </c>
      <c r="J2" s="86" t="s">
        <v>163</v>
      </c>
      <c r="K2" s="85" t="s">
        <v>164</v>
      </c>
      <c r="L2" s="85" t="s">
        <v>165</v>
      </c>
      <c r="M2" s="85" t="s">
        <v>166</v>
      </c>
      <c r="N2" s="85" t="s">
        <v>167</v>
      </c>
      <c r="O2" s="85" t="s">
        <v>168</v>
      </c>
      <c r="P2" s="85" t="s">
        <v>169</v>
      </c>
      <c r="Q2" s="85" t="s">
        <v>170</v>
      </c>
      <c r="R2" s="85" t="s">
        <v>171</v>
      </c>
      <c r="S2" s="85" t="s">
        <v>172</v>
      </c>
      <c r="T2" s="85" t="s">
        <v>173</v>
      </c>
      <c r="U2" s="85" t="s">
        <v>174</v>
      </c>
      <c r="V2" s="85" t="s">
        <v>175</v>
      </c>
      <c r="W2" s="85" t="s">
        <v>176</v>
      </c>
    </row>
    <row r="3" spans="1:23" ht="115.5" x14ac:dyDescent="0.25">
      <c r="A3" s="57" t="s">
        <v>177</v>
      </c>
      <c r="B3" s="57" t="s">
        <v>178</v>
      </c>
      <c r="C3" s="57" t="s">
        <v>179</v>
      </c>
      <c r="D3" s="57" t="s">
        <v>115</v>
      </c>
      <c r="E3" s="57" t="s">
        <v>180</v>
      </c>
      <c r="F3" s="87">
        <v>302107923</v>
      </c>
      <c r="G3" s="55" t="s">
        <v>181</v>
      </c>
      <c r="H3" s="92">
        <v>64316</v>
      </c>
      <c r="I3" s="54">
        <v>64316</v>
      </c>
      <c r="J3" s="54">
        <v>4287720</v>
      </c>
      <c r="K3" s="55" t="s">
        <v>182</v>
      </c>
      <c r="L3" s="88" t="s">
        <v>183</v>
      </c>
      <c r="M3" s="57" t="s">
        <v>184</v>
      </c>
      <c r="N3" s="55" t="s">
        <v>116</v>
      </c>
      <c r="O3" s="55" t="s">
        <v>185</v>
      </c>
      <c r="P3" s="88" t="s">
        <v>186</v>
      </c>
      <c r="Q3" s="57" t="s">
        <v>187</v>
      </c>
      <c r="R3" s="57" t="s">
        <v>114</v>
      </c>
      <c r="S3" s="88" t="s">
        <v>188</v>
      </c>
      <c r="T3" s="57" t="s">
        <v>189</v>
      </c>
      <c r="U3" s="57" t="s">
        <v>190</v>
      </c>
      <c r="V3" s="57" t="s">
        <v>191</v>
      </c>
      <c r="W3" s="57"/>
    </row>
    <row r="4" spans="1:23" ht="115.5" x14ac:dyDescent="0.25">
      <c r="A4" s="57" t="s">
        <v>177</v>
      </c>
      <c r="B4" s="57" t="s">
        <v>178</v>
      </c>
      <c r="C4" s="57" t="s">
        <v>179</v>
      </c>
      <c r="D4" s="57" t="s">
        <v>115</v>
      </c>
      <c r="E4" s="57" t="s">
        <v>180</v>
      </c>
      <c r="F4" s="87">
        <v>302086023</v>
      </c>
      <c r="G4" s="55" t="s">
        <v>192</v>
      </c>
      <c r="H4" s="92">
        <v>69111</v>
      </c>
      <c r="I4" s="54">
        <v>69111</v>
      </c>
      <c r="J4" s="54">
        <v>4607400</v>
      </c>
      <c r="K4" s="55" t="s">
        <v>182</v>
      </c>
      <c r="L4" s="88" t="s">
        <v>183</v>
      </c>
      <c r="M4" s="57" t="s">
        <v>184</v>
      </c>
      <c r="N4" s="55" t="s">
        <v>118</v>
      </c>
      <c r="O4" s="55" t="s">
        <v>193</v>
      </c>
      <c r="P4" s="88" t="s">
        <v>186</v>
      </c>
      <c r="Q4" s="57" t="s">
        <v>194</v>
      </c>
      <c r="R4" s="57" t="s">
        <v>117</v>
      </c>
      <c r="S4" s="88" t="s">
        <v>188</v>
      </c>
      <c r="T4" s="57" t="s">
        <v>189</v>
      </c>
      <c r="U4" s="57" t="s">
        <v>190</v>
      </c>
      <c r="V4" s="57" t="s">
        <v>191</v>
      </c>
      <c r="W4" s="57"/>
    </row>
    <row r="5" spans="1:23" ht="115.5" x14ac:dyDescent="0.25">
      <c r="A5" s="57" t="s">
        <v>177</v>
      </c>
      <c r="B5" s="57" t="s">
        <v>178</v>
      </c>
      <c r="C5" s="57" t="s">
        <v>179</v>
      </c>
      <c r="D5" s="57" t="s">
        <v>115</v>
      </c>
      <c r="E5" s="57" t="s">
        <v>180</v>
      </c>
      <c r="F5" s="87">
        <v>302105823</v>
      </c>
      <c r="G5" s="55" t="s">
        <v>181</v>
      </c>
      <c r="H5" s="92">
        <v>64316</v>
      </c>
      <c r="I5" s="54">
        <v>64316</v>
      </c>
      <c r="J5" s="54">
        <v>4287720</v>
      </c>
      <c r="K5" s="55" t="s">
        <v>182</v>
      </c>
      <c r="L5" s="88" t="s">
        <v>183</v>
      </c>
      <c r="M5" s="57" t="s">
        <v>184</v>
      </c>
      <c r="N5" s="55" t="s">
        <v>120</v>
      </c>
      <c r="O5" s="55" t="s">
        <v>195</v>
      </c>
      <c r="P5" s="88" t="s">
        <v>186</v>
      </c>
      <c r="Q5" s="57" t="s">
        <v>196</v>
      </c>
      <c r="R5" s="57" t="s">
        <v>119</v>
      </c>
      <c r="S5" s="88" t="s">
        <v>188</v>
      </c>
      <c r="T5" s="57" t="s">
        <v>189</v>
      </c>
      <c r="U5" s="57" t="s">
        <v>190</v>
      </c>
      <c r="V5" s="57" t="s">
        <v>191</v>
      </c>
      <c r="W5" s="57"/>
    </row>
    <row r="6" spans="1:23" ht="115.5" x14ac:dyDescent="0.25">
      <c r="A6" s="57" t="s">
        <v>177</v>
      </c>
      <c r="B6" s="57" t="s">
        <v>178</v>
      </c>
      <c r="C6" s="57" t="s">
        <v>179</v>
      </c>
      <c r="D6" s="57" t="s">
        <v>115</v>
      </c>
      <c r="E6" s="57" t="s">
        <v>180</v>
      </c>
      <c r="F6" s="87">
        <v>302109823</v>
      </c>
      <c r="G6" s="55" t="s">
        <v>197</v>
      </c>
      <c r="H6" s="92">
        <v>73907</v>
      </c>
      <c r="I6" s="54">
        <v>73907</v>
      </c>
      <c r="J6" s="54">
        <v>4927110</v>
      </c>
      <c r="K6" s="55" t="s">
        <v>182</v>
      </c>
      <c r="L6" s="88" t="s">
        <v>183</v>
      </c>
      <c r="M6" s="57" t="s">
        <v>184</v>
      </c>
      <c r="N6" s="55" t="s">
        <v>122</v>
      </c>
      <c r="O6" s="55" t="s">
        <v>198</v>
      </c>
      <c r="P6" s="88" t="s">
        <v>186</v>
      </c>
      <c r="Q6" s="57" t="s">
        <v>199</v>
      </c>
      <c r="R6" s="57" t="s">
        <v>121</v>
      </c>
      <c r="S6" s="88" t="s">
        <v>188</v>
      </c>
      <c r="T6" s="57" t="s">
        <v>189</v>
      </c>
      <c r="U6" s="57" t="s">
        <v>190</v>
      </c>
      <c r="V6" s="57" t="s">
        <v>191</v>
      </c>
      <c r="W6" s="57"/>
    </row>
    <row r="7" spans="1:23" ht="115.5" x14ac:dyDescent="0.25">
      <c r="A7" s="57" t="s">
        <v>177</v>
      </c>
      <c r="B7" s="57" t="s">
        <v>178</v>
      </c>
      <c r="C7" s="57" t="s">
        <v>179</v>
      </c>
      <c r="D7" s="57" t="s">
        <v>115</v>
      </c>
      <c r="E7" s="57" t="s">
        <v>180</v>
      </c>
      <c r="F7" s="87">
        <v>302101723</v>
      </c>
      <c r="G7" s="55" t="s">
        <v>200</v>
      </c>
      <c r="H7" s="92">
        <v>35805</v>
      </c>
      <c r="I7" s="54">
        <v>35805</v>
      </c>
      <c r="J7" s="54">
        <v>2387010</v>
      </c>
      <c r="K7" s="55" t="s">
        <v>182</v>
      </c>
      <c r="L7" s="88" t="s">
        <v>183</v>
      </c>
      <c r="M7" s="57" t="s">
        <v>184</v>
      </c>
      <c r="N7" s="55" t="s">
        <v>124</v>
      </c>
      <c r="O7" s="55" t="s">
        <v>201</v>
      </c>
      <c r="P7" s="88" t="s">
        <v>186</v>
      </c>
      <c r="Q7" s="57" t="s">
        <v>202</v>
      </c>
      <c r="R7" s="57" t="s">
        <v>123</v>
      </c>
      <c r="S7" s="88" t="s">
        <v>188</v>
      </c>
      <c r="T7" s="57" t="s">
        <v>189</v>
      </c>
      <c r="U7" s="57" t="s">
        <v>190</v>
      </c>
      <c r="V7" s="57" t="s">
        <v>191</v>
      </c>
      <c r="W7" s="57"/>
    </row>
    <row r="8" spans="1:23" ht="115.5" x14ac:dyDescent="0.25">
      <c r="A8" s="57" t="s">
        <v>177</v>
      </c>
      <c r="B8" s="57" t="s">
        <v>178</v>
      </c>
      <c r="C8" s="57" t="s">
        <v>179</v>
      </c>
      <c r="D8" s="57" t="s">
        <v>115</v>
      </c>
      <c r="E8" s="57" t="s">
        <v>180</v>
      </c>
      <c r="F8" s="87">
        <v>302105523</v>
      </c>
      <c r="G8" s="55" t="s">
        <v>203</v>
      </c>
      <c r="H8" s="92">
        <v>62845</v>
      </c>
      <c r="I8" s="54">
        <v>62845</v>
      </c>
      <c r="J8" s="54">
        <v>4189680</v>
      </c>
      <c r="K8" s="55" t="s">
        <v>182</v>
      </c>
      <c r="L8" s="88" t="s">
        <v>183</v>
      </c>
      <c r="M8" s="57" t="s">
        <v>184</v>
      </c>
      <c r="N8" s="55" t="s">
        <v>126</v>
      </c>
      <c r="O8" s="55" t="s">
        <v>204</v>
      </c>
      <c r="P8" s="88" t="s">
        <v>186</v>
      </c>
      <c r="Q8" s="57" t="s">
        <v>205</v>
      </c>
      <c r="R8" s="57" t="s">
        <v>125</v>
      </c>
      <c r="S8" s="88" t="s">
        <v>188</v>
      </c>
      <c r="T8" s="57" t="s">
        <v>189</v>
      </c>
      <c r="U8" s="57" t="s">
        <v>190</v>
      </c>
      <c r="V8" s="57" t="s">
        <v>191</v>
      </c>
      <c r="W8" s="57"/>
    </row>
    <row r="9" spans="1:23" ht="115.5" x14ac:dyDescent="0.25">
      <c r="A9" s="57" t="s">
        <v>177</v>
      </c>
      <c r="B9" s="57" t="s">
        <v>178</v>
      </c>
      <c r="C9" s="57" t="s">
        <v>206</v>
      </c>
      <c r="D9" s="57" t="s">
        <v>115</v>
      </c>
      <c r="E9" s="57" t="s">
        <v>180</v>
      </c>
      <c r="F9" s="87">
        <v>303915923</v>
      </c>
      <c r="G9" s="55" t="s">
        <v>207</v>
      </c>
      <c r="H9" s="92">
        <f>209328-944</f>
        <v>208384</v>
      </c>
      <c r="I9" s="54">
        <v>209328</v>
      </c>
      <c r="J9" s="54">
        <v>6977608</v>
      </c>
      <c r="K9" s="55" t="s">
        <v>208</v>
      </c>
      <c r="L9" s="88" t="s">
        <v>183</v>
      </c>
      <c r="M9" s="57" t="s">
        <v>184</v>
      </c>
      <c r="N9" s="55" t="s">
        <v>130</v>
      </c>
      <c r="O9" s="55" t="s">
        <v>209</v>
      </c>
      <c r="P9" s="88" t="s">
        <v>186</v>
      </c>
      <c r="Q9" s="57" t="s">
        <v>210</v>
      </c>
      <c r="R9" s="57" t="s">
        <v>129</v>
      </c>
      <c r="S9" s="88" t="s">
        <v>188</v>
      </c>
      <c r="T9" s="57" t="s">
        <v>189</v>
      </c>
      <c r="U9" s="57" t="s">
        <v>190</v>
      </c>
      <c r="V9" s="57" t="s">
        <v>191</v>
      </c>
      <c r="W9" s="57"/>
    </row>
    <row r="10" spans="1:23" ht="115.5" x14ac:dyDescent="0.25">
      <c r="A10" s="57" t="s">
        <v>177</v>
      </c>
      <c r="B10" s="57" t="s">
        <v>178</v>
      </c>
      <c r="C10" s="57" t="s">
        <v>206</v>
      </c>
      <c r="D10" s="57" t="s">
        <v>115</v>
      </c>
      <c r="E10" s="57" t="s">
        <v>180</v>
      </c>
      <c r="F10" s="87">
        <v>303736223</v>
      </c>
      <c r="G10" s="55" t="s">
        <v>181</v>
      </c>
      <c r="H10" s="93">
        <f>64316</f>
        <v>64316</v>
      </c>
      <c r="I10" s="89">
        <v>64316</v>
      </c>
      <c r="J10" s="89">
        <v>4287720</v>
      </c>
      <c r="K10" s="55" t="s">
        <v>182</v>
      </c>
      <c r="L10" s="88" t="s">
        <v>183</v>
      </c>
      <c r="M10" s="57" t="s">
        <v>184</v>
      </c>
      <c r="N10" s="55" t="s">
        <v>128</v>
      </c>
      <c r="O10" s="55" t="s">
        <v>211</v>
      </c>
      <c r="P10" s="88" t="s">
        <v>186</v>
      </c>
      <c r="Q10" s="57" t="s">
        <v>212</v>
      </c>
      <c r="R10" s="57" t="s">
        <v>127</v>
      </c>
      <c r="S10" s="88" t="s">
        <v>188</v>
      </c>
      <c r="T10" s="57" t="s">
        <v>189</v>
      </c>
      <c r="U10" s="57" t="s">
        <v>190</v>
      </c>
      <c r="V10" s="57" t="s">
        <v>191</v>
      </c>
      <c r="W10" s="57"/>
    </row>
    <row r="11" spans="1:23" x14ac:dyDescent="0.25">
      <c r="H11" s="94">
        <f t="shared" ref="H11:J11" si="0">SUM(H3:H10)</f>
        <v>643000</v>
      </c>
      <c r="I11" s="90">
        <f t="shared" si="0"/>
        <v>643944</v>
      </c>
      <c r="J11" s="90">
        <f t="shared" si="0"/>
        <v>35951968</v>
      </c>
    </row>
  </sheetData>
  <autoFilter ref="A2:W10" xr:uid="{00000000-0009-0000-0000-000001000000}"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9BE015-04F2-4F77-88CD-A05A047B83DB}">
  <sheetPr codeName="Hoja15">
    <pageSetUpPr fitToPage="1"/>
  </sheetPr>
  <dimension ref="A1:P3411"/>
  <sheetViews>
    <sheetView showGridLines="0" topLeftCell="A3173" zoomScale="85" zoomScaleNormal="85" workbookViewId="0">
      <selection activeCell="H643" sqref="H643:H670"/>
    </sheetView>
  </sheetViews>
  <sheetFormatPr baseColWidth="10" defaultColWidth="11.42578125" defaultRowHeight="15.75" customHeight="1" x14ac:dyDescent="0.25"/>
  <cols>
    <col min="1" max="1" width="13.28515625" style="419" customWidth="1"/>
    <col min="2" max="2" width="26.5703125" style="534" customWidth="1"/>
    <col min="3" max="3" width="34.140625" customWidth="1"/>
    <col min="4" max="4" width="20.85546875" customWidth="1"/>
    <col min="5" max="5" width="21.5703125" style="278" customWidth="1"/>
    <col min="6" max="6" width="44.140625" customWidth="1"/>
    <col min="7" max="7" width="30.7109375" customWidth="1"/>
    <col min="8" max="8" width="24.5703125" customWidth="1"/>
    <col min="9" max="9" width="17.28515625" style="204" customWidth="1"/>
    <col min="10" max="10" width="16.140625" style="337" customWidth="1"/>
    <col min="11" max="11" width="18.42578125" customWidth="1"/>
    <col min="12" max="12" width="16.85546875" style="278" customWidth="1"/>
    <col min="13" max="13" width="17.85546875" style="359" customWidth="1"/>
    <col min="14" max="14" width="22" customWidth="1"/>
    <col min="15" max="15" width="14.85546875" customWidth="1"/>
    <col min="16" max="19" width="6.28515625" customWidth="1"/>
  </cols>
  <sheetData>
    <row r="1" spans="1:14" ht="15.75" customHeight="1" x14ac:dyDescent="0.25">
      <c r="A1" s="763"/>
      <c r="B1" s="764"/>
      <c r="C1" s="650" t="s">
        <v>0</v>
      </c>
      <c r="D1" s="650"/>
      <c r="E1" s="650"/>
      <c r="F1" s="650"/>
      <c r="G1" s="650"/>
      <c r="H1" s="650"/>
      <c r="I1" s="650"/>
      <c r="J1" s="650"/>
      <c r="K1" s="650"/>
      <c r="L1" s="650"/>
      <c r="M1" s="341"/>
      <c r="N1" s="2"/>
    </row>
    <row r="2" spans="1:14" ht="15.75" customHeight="1" x14ac:dyDescent="0.25">
      <c r="A2" s="763"/>
      <c r="B2" s="764"/>
      <c r="C2" s="650"/>
      <c r="D2" s="650"/>
      <c r="E2" s="650"/>
      <c r="F2" s="650"/>
      <c r="G2" s="650"/>
      <c r="H2" s="650"/>
      <c r="I2" s="650"/>
      <c r="J2" s="650"/>
      <c r="K2" s="650"/>
      <c r="L2" s="650"/>
      <c r="M2" s="342"/>
      <c r="N2" s="4"/>
    </row>
    <row r="3" spans="1:14" ht="15.75" customHeight="1" x14ac:dyDescent="0.25">
      <c r="A3" s="763"/>
      <c r="B3" s="764"/>
      <c r="C3" s="650"/>
      <c r="D3" s="650"/>
      <c r="E3" s="650"/>
      <c r="F3" s="650"/>
      <c r="G3" s="650"/>
      <c r="H3" s="650"/>
      <c r="I3" s="650"/>
      <c r="J3" s="650"/>
      <c r="K3" s="650"/>
      <c r="L3" s="650"/>
      <c r="M3" s="342"/>
      <c r="N3" s="5"/>
    </row>
    <row r="4" spans="1:14" ht="15.75" customHeight="1" x14ac:dyDescent="0.25">
      <c r="A4" s="763"/>
      <c r="B4" s="764"/>
      <c r="C4" s="650"/>
      <c r="D4" s="650"/>
      <c r="E4" s="650"/>
      <c r="F4" s="650"/>
      <c r="G4" s="650"/>
      <c r="H4" s="650"/>
      <c r="I4" s="650"/>
      <c r="J4" s="650"/>
      <c r="K4" s="650"/>
      <c r="L4" s="650"/>
      <c r="M4" s="343"/>
      <c r="N4" s="7"/>
    </row>
    <row r="5" spans="1:14" ht="15.75" customHeight="1" x14ac:dyDescent="0.25">
      <c r="A5" s="416"/>
      <c r="B5" s="522" t="s">
        <v>1</v>
      </c>
      <c r="C5" s="500" t="s">
        <v>1024</v>
      </c>
      <c r="D5" s="391"/>
      <c r="E5" s="260"/>
      <c r="F5" s="765"/>
      <c r="G5" s="765"/>
      <c r="H5" s="257" t="s">
        <v>3</v>
      </c>
      <c r="I5" s="258"/>
      <c r="J5" s="317">
        <v>2023</v>
      </c>
      <c r="K5" s="259"/>
      <c r="L5" s="123"/>
      <c r="M5" s="648">
        <v>45265</v>
      </c>
      <c r="N5" s="648"/>
    </row>
    <row r="6" spans="1:14" ht="15.75" customHeight="1" x14ac:dyDescent="0.25">
      <c r="A6" s="417"/>
      <c r="B6" s="523"/>
      <c r="C6" s="171"/>
      <c r="D6" s="171"/>
      <c r="E6" s="261"/>
      <c r="F6" s="76"/>
      <c r="G6" s="77"/>
      <c r="H6" s="445"/>
      <c r="I6" s="199"/>
      <c r="J6" s="318"/>
      <c r="K6" s="64"/>
      <c r="L6" s="123"/>
      <c r="M6" s="344"/>
      <c r="N6" s="65"/>
    </row>
    <row r="7" spans="1:14" ht="48.75" customHeight="1" x14ac:dyDescent="0.25">
      <c r="A7" s="766"/>
      <c r="B7" s="753" t="s">
        <v>188</v>
      </c>
      <c r="C7" s="673" t="s">
        <v>213</v>
      </c>
      <c r="D7" s="633" t="s">
        <v>7</v>
      </c>
      <c r="E7" s="673" t="s">
        <v>214</v>
      </c>
      <c r="F7" s="647" t="s">
        <v>8</v>
      </c>
      <c r="G7" s="633" t="s">
        <v>9</v>
      </c>
      <c r="H7" s="759" t="s">
        <v>10</v>
      </c>
      <c r="I7" s="761" t="s">
        <v>66</v>
      </c>
      <c r="J7" s="762" t="s">
        <v>67</v>
      </c>
      <c r="K7" s="760" t="s">
        <v>215</v>
      </c>
      <c r="L7" s="755" t="s">
        <v>12</v>
      </c>
      <c r="M7" s="754" t="s">
        <v>216</v>
      </c>
      <c r="N7" s="633" t="s">
        <v>14</v>
      </c>
    </row>
    <row r="8" spans="1:14" ht="15.75" customHeight="1" x14ac:dyDescent="0.25">
      <c r="A8" s="766"/>
      <c r="B8" s="753"/>
      <c r="C8" s="673"/>
      <c r="D8" s="633"/>
      <c r="E8" s="673"/>
      <c r="F8" s="647"/>
      <c r="G8" s="633"/>
      <c r="H8" s="759"/>
      <c r="I8" s="761"/>
      <c r="J8" s="762"/>
      <c r="K8" s="760"/>
      <c r="L8" s="755"/>
      <c r="M8" s="754"/>
      <c r="N8" s="633"/>
    </row>
    <row r="9" spans="1:14" ht="15.75" customHeight="1" x14ac:dyDescent="0.25">
      <c r="A9" s="728">
        <v>1</v>
      </c>
      <c r="B9" s="744">
        <v>800091594</v>
      </c>
      <c r="C9" s="691" t="s">
        <v>190</v>
      </c>
      <c r="D9" s="730">
        <v>240722003</v>
      </c>
      <c r="E9" s="122" t="s">
        <v>202</v>
      </c>
      <c r="F9" s="205" t="s">
        <v>123</v>
      </c>
      <c r="G9" s="117" t="s">
        <v>1027</v>
      </c>
      <c r="H9" s="466">
        <v>2387010</v>
      </c>
      <c r="I9" s="218" t="s">
        <v>182</v>
      </c>
      <c r="J9" s="219">
        <v>35805</v>
      </c>
      <c r="K9" s="219" t="s">
        <v>184</v>
      </c>
      <c r="L9" s="367">
        <v>206654023</v>
      </c>
      <c r="M9" s="447">
        <v>35805</v>
      </c>
      <c r="N9" s="702">
        <f>SUM(M9:M21)</f>
        <v>536000</v>
      </c>
    </row>
    <row r="10" spans="1:14" ht="15.75" customHeight="1" x14ac:dyDescent="0.25">
      <c r="A10" s="728"/>
      <c r="B10" s="744"/>
      <c r="C10" s="691"/>
      <c r="D10" s="730"/>
      <c r="E10" s="122" t="s">
        <v>210</v>
      </c>
      <c r="F10" s="205" t="s">
        <v>129</v>
      </c>
      <c r="G10" s="117" t="s">
        <v>115</v>
      </c>
      <c r="H10" s="217">
        <v>31200</v>
      </c>
      <c r="I10" s="220" t="s">
        <v>208</v>
      </c>
      <c r="J10" s="219">
        <v>936</v>
      </c>
      <c r="K10" s="219" t="s">
        <v>184</v>
      </c>
      <c r="L10" s="367">
        <v>5623</v>
      </c>
      <c r="M10" s="447">
        <v>936</v>
      </c>
      <c r="N10" s="702"/>
    </row>
    <row r="11" spans="1:14" ht="15.75" customHeight="1" x14ac:dyDescent="0.25">
      <c r="A11" s="728"/>
      <c r="B11" s="744"/>
      <c r="C11" s="691"/>
      <c r="D11" s="730"/>
      <c r="E11" s="122" t="s">
        <v>196</v>
      </c>
      <c r="F11" s="205" t="s">
        <v>119</v>
      </c>
      <c r="G11" s="117" t="s">
        <v>115</v>
      </c>
      <c r="H11" s="466">
        <v>4287720</v>
      </c>
      <c r="I11" s="220" t="s">
        <v>182</v>
      </c>
      <c r="J11" s="219">
        <v>64316</v>
      </c>
      <c r="K11" s="219" t="s">
        <v>184</v>
      </c>
      <c r="L11" s="367">
        <v>395649023</v>
      </c>
      <c r="M11" s="447">
        <v>64316</v>
      </c>
      <c r="N11" s="702"/>
    </row>
    <row r="12" spans="1:14" ht="15.75" customHeight="1" x14ac:dyDescent="0.25">
      <c r="A12" s="728"/>
      <c r="B12" s="744"/>
      <c r="C12" s="691"/>
      <c r="D12" s="730"/>
      <c r="E12" s="263" t="s">
        <v>212</v>
      </c>
      <c r="F12" s="221" t="s">
        <v>127</v>
      </c>
      <c r="G12" s="222" t="s">
        <v>115</v>
      </c>
      <c r="H12" s="466">
        <v>4287720</v>
      </c>
      <c r="I12" s="220" t="s">
        <v>182</v>
      </c>
      <c r="J12" s="319">
        <v>64316</v>
      </c>
      <c r="K12" s="219" t="s">
        <v>184</v>
      </c>
      <c r="L12" s="368">
        <v>396061023</v>
      </c>
      <c r="M12" s="446">
        <v>64316</v>
      </c>
      <c r="N12" s="702"/>
    </row>
    <row r="13" spans="1:14" ht="15.75" customHeight="1" x14ac:dyDescent="0.25">
      <c r="A13" s="728"/>
      <c r="B13" s="744"/>
      <c r="C13" s="691"/>
      <c r="D13" s="730"/>
      <c r="E13" s="263" t="s">
        <v>205</v>
      </c>
      <c r="F13" s="221" t="s">
        <v>125</v>
      </c>
      <c r="G13" s="222" t="s">
        <v>115</v>
      </c>
      <c r="H13" s="466">
        <v>4189680</v>
      </c>
      <c r="I13" s="220" t="s">
        <v>182</v>
      </c>
      <c r="J13" s="319">
        <v>62845</v>
      </c>
      <c r="K13" s="219" t="s">
        <v>184</v>
      </c>
      <c r="L13" s="368">
        <v>398171423</v>
      </c>
      <c r="M13" s="446">
        <v>62845</v>
      </c>
      <c r="N13" s="702"/>
    </row>
    <row r="14" spans="1:14" ht="15.75" customHeight="1" x14ac:dyDescent="0.25">
      <c r="A14" s="728"/>
      <c r="B14" s="744"/>
      <c r="C14" s="691"/>
      <c r="D14" s="730"/>
      <c r="E14" s="263" t="s">
        <v>194</v>
      </c>
      <c r="F14" s="221" t="s">
        <v>117</v>
      </c>
      <c r="G14" s="222" t="s">
        <v>115</v>
      </c>
      <c r="H14" s="466">
        <v>4607400</v>
      </c>
      <c r="I14" s="220" t="s">
        <v>182</v>
      </c>
      <c r="J14" s="319">
        <v>69111</v>
      </c>
      <c r="K14" s="219" t="s">
        <v>184</v>
      </c>
      <c r="L14" s="368">
        <v>401600723</v>
      </c>
      <c r="M14" s="446">
        <v>69111</v>
      </c>
      <c r="N14" s="702"/>
    </row>
    <row r="15" spans="1:14" ht="15.75" customHeight="1" x14ac:dyDescent="0.25">
      <c r="A15" s="728"/>
      <c r="B15" s="744"/>
      <c r="C15" s="691"/>
      <c r="D15" s="730"/>
      <c r="E15" s="263" t="s">
        <v>77</v>
      </c>
      <c r="F15" s="221" t="s">
        <v>63</v>
      </c>
      <c r="G15" s="222" t="s">
        <v>115</v>
      </c>
      <c r="H15" s="550">
        <v>315776</v>
      </c>
      <c r="I15" s="220" t="s">
        <v>208</v>
      </c>
      <c r="J15" s="319">
        <v>9473</v>
      </c>
      <c r="K15" s="219" t="s">
        <v>184</v>
      </c>
      <c r="L15" s="368">
        <v>405517223</v>
      </c>
      <c r="M15" s="551">
        <v>9473</v>
      </c>
      <c r="N15" s="702"/>
    </row>
    <row r="16" spans="1:14" ht="15.75" customHeight="1" x14ac:dyDescent="0.25">
      <c r="A16" s="728"/>
      <c r="B16" s="744"/>
      <c r="C16" s="691"/>
      <c r="D16" s="730"/>
      <c r="E16" s="263" t="s">
        <v>77</v>
      </c>
      <c r="F16" s="221" t="s">
        <v>63</v>
      </c>
      <c r="G16" s="222" t="s">
        <v>115</v>
      </c>
      <c r="H16" s="550">
        <v>320948</v>
      </c>
      <c r="I16" s="220" t="s">
        <v>208</v>
      </c>
      <c r="J16" s="319">
        <v>9628</v>
      </c>
      <c r="K16" s="219" t="s">
        <v>184</v>
      </c>
      <c r="L16" s="368">
        <v>405524223</v>
      </c>
      <c r="M16" s="551">
        <v>9628</v>
      </c>
      <c r="N16" s="702"/>
    </row>
    <row r="17" spans="1:15" ht="15.75" customHeight="1" x14ac:dyDescent="0.25">
      <c r="A17" s="728"/>
      <c r="B17" s="744"/>
      <c r="C17" s="691"/>
      <c r="D17" s="730"/>
      <c r="E17" s="263" t="s">
        <v>77</v>
      </c>
      <c r="F17" s="221" t="s">
        <v>63</v>
      </c>
      <c r="G17" s="222" t="s">
        <v>115</v>
      </c>
      <c r="H17" s="550">
        <v>270557</v>
      </c>
      <c r="I17" s="380" t="s">
        <v>208</v>
      </c>
      <c r="J17" s="381">
        <v>8117</v>
      </c>
      <c r="K17" s="219" t="s">
        <v>184</v>
      </c>
      <c r="L17" s="368">
        <v>405574123</v>
      </c>
      <c r="M17" s="551">
        <v>8117</v>
      </c>
      <c r="N17" s="702"/>
    </row>
    <row r="18" spans="1:15" ht="15.75" customHeight="1" x14ac:dyDescent="0.25">
      <c r="A18" s="728"/>
      <c r="B18" s="744"/>
      <c r="C18" s="691"/>
      <c r="D18" s="730"/>
      <c r="E18" s="263" t="s">
        <v>217</v>
      </c>
      <c r="F18" s="221" t="s">
        <v>218</v>
      </c>
      <c r="G18" s="222" t="s">
        <v>115</v>
      </c>
      <c r="H18" s="466">
        <v>4287720</v>
      </c>
      <c r="I18" s="220" t="s">
        <v>182</v>
      </c>
      <c r="J18" s="319">
        <v>64316</v>
      </c>
      <c r="K18" s="219" t="s">
        <v>184</v>
      </c>
      <c r="L18" s="368">
        <v>408005723</v>
      </c>
      <c r="M18" s="446">
        <v>64316</v>
      </c>
      <c r="N18" s="702"/>
    </row>
    <row r="19" spans="1:15" ht="15.75" customHeight="1" x14ac:dyDescent="0.25">
      <c r="A19" s="728"/>
      <c r="B19" s="744"/>
      <c r="C19" s="691"/>
      <c r="D19" s="730"/>
      <c r="E19" s="263" t="s">
        <v>199</v>
      </c>
      <c r="F19" s="221" t="s">
        <v>121</v>
      </c>
      <c r="G19" s="222" t="s">
        <v>115</v>
      </c>
      <c r="H19" s="466">
        <v>4927110</v>
      </c>
      <c r="I19" s="220" t="s">
        <v>182</v>
      </c>
      <c r="J19" s="319">
        <v>73907</v>
      </c>
      <c r="K19" s="219" t="s">
        <v>184</v>
      </c>
      <c r="L19" s="368">
        <v>410310123</v>
      </c>
      <c r="M19" s="446">
        <v>73907</v>
      </c>
      <c r="N19" s="702"/>
    </row>
    <row r="20" spans="1:15" ht="15.75" customHeight="1" x14ac:dyDescent="0.25">
      <c r="A20" s="728"/>
      <c r="B20" s="744"/>
      <c r="C20" s="691"/>
      <c r="D20" s="730"/>
      <c r="E20" s="263" t="s">
        <v>1025</v>
      </c>
      <c r="F20" s="221" t="s">
        <v>1026</v>
      </c>
      <c r="G20" s="222" t="s">
        <v>115</v>
      </c>
      <c r="H20" s="466">
        <v>615080</v>
      </c>
      <c r="I20" s="220" t="s">
        <v>182</v>
      </c>
      <c r="J20" s="319">
        <v>9226</v>
      </c>
      <c r="K20" s="219" t="s">
        <v>184</v>
      </c>
      <c r="L20" s="368">
        <v>410310323</v>
      </c>
      <c r="M20" s="446">
        <v>9226</v>
      </c>
      <c r="N20" s="702"/>
    </row>
    <row r="21" spans="1:15" ht="15.75" customHeight="1" x14ac:dyDescent="0.25">
      <c r="A21" s="728"/>
      <c r="B21" s="744"/>
      <c r="C21" s="691"/>
      <c r="D21" s="730"/>
      <c r="E21" s="263" t="s">
        <v>187</v>
      </c>
      <c r="F21" s="221" t="s">
        <v>114</v>
      </c>
      <c r="G21" s="222" t="s">
        <v>115</v>
      </c>
      <c r="H21" s="466">
        <f>+(M21*1)/I21</f>
        <v>4266933.333333334</v>
      </c>
      <c r="I21" s="220" t="s">
        <v>182</v>
      </c>
      <c r="J21" s="319">
        <v>64316</v>
      </c>
      <c r="K21" s="219" t="s">
        <v>184</v>
      </c>
      <c r="L21" s="403">
        <v>422293523</v>
      </c>
      <c r="M21" s="446">
        <f>64316-312</f>
        <v>64004</v>
      </c>
      <c r="N21" s="702"/>
    </row>
    <row r="22" spans="1:15" ht="15.75" customHeight="1" x14ac:dyDescent="0.25">
      <c r="A22" s="431">
        <f>+B9</f>
        <v>800091594</v>
      </c>
      <c r="B22" s="679" t="s">
        <v>221</v>
      </c>
      <c r="C22" s="679"/>
      <c r="D22" s="679"/>
      <c r="E22" s="264"/>
      <c r="F22" s="223"/>
      <c r="G22" s="223"/>
      <c r="H22" s="224">
        <f>SUM(H9:H21)</f>
        <v>34794854.333333336</v>
      </c>
      <c r="I22" s="225"/>
      <c r="J22" s="320"/>
      <c r="K22" s="226"/>
      <c r="L22" s="267"/>
      <c r="M22" s="224">
        <f>SUM(M9:M21)</f>
        <v>536000</v>
      </c>
      <c r="N22" s="224">
        <f>SUM(N9)</f>
        <v>536000</v>
      </c>
      <c r="O22" s="415"/>
    </row>
    <row r="23" spans="1:15" ht="15.75" customHeight="1" x14ac:dyDescent="0.25">
      <c r="A23" s="728"/>
      <c r="B23" s="744">
        <v>800095728</v>
      </c>
      <c r="C23" s="691" t="s">
        <v>222</v>
      </c>
      <c r="D23" s="730"/>
      <c r="E23" s="122" t="s">
        <v>219</v>
      </c>
      <c r="F23" s="205" t="s">
        <v>220</v>
      </c>
      <c r="G23" s="117" t="s">
        <v>20</v>
      </c>
      <c r="H23" s="217">
        <v>0</v>
      </c>
      <c r="I23" s="220">
        <v>0</v>
      </c>
      <c r="J23" s="219">
        <v>388</v>
      </c>
      <c r="K23" s="219" t="s">
        <v>184</v>
      </c>
      <c r="L23" s="373">
        <v>358217223</v>
      </c>
      <c r="M23" s="345">
        <v>388</v>
      </c>
      <c r="N23" s="702">
        <f>SUM(M23:M36)</f>
        <v>166000</v>
      </c>
    </row>
    <row r="24" spans="1:15" ht="15.75" customHeight="1" x14ac:dyDescent="0.25">
      <c r="A24" s="728"/>
      <c r="B24" s="744"/>
      <c r="C24" s="691"/>
      <c r="D24" s="730"/>
      <c r="E24" s="263" t="s">
        <v>212</v>
      </c>
      <c r="F24" s="221" t="s">
        <v>127</v>
      </c>
      <c r="G24" s="222" t="s">
        <v>20</v>
      </c>
      <c r="H24" s="217">
        <v>3798820</v>
      </c>
      <c r="I24" s="220" t="s">
        <v>223</v>
      </c>
      <c r="J24" s="319">
        <v>18994</v>
      </c>
      <c r="K24" s="219" t="s">
        <v>184</v>
      </c>
      <c r="L24" s="374">
        <v>396061023</v>
      </c>
      <c r="M24" s="346">
        <v>18994</v>
      </c>
      <c r="N24" s="702"/>
    </row>
    <row r="25" spans="1:15" ht="15.75" customHeight="1" x14ac:dyDescent="0.25">
      <c r="A25" s="728"/>
      <c r="B25" s="744"/>
      <c r="C25" s="691"/>
      <c r="D25" s="730"/>
      <c r="E25" s="263" t="s">
        <v>196</v>
      </c>
      <c r="F25" s="221" t="s">
        <v>119</v>
      </c>
      <c r="G25" s="222" t="s">
        <v>20</v>
      </c>
      <c r="H25" s="217">
        <v>3798820</v>
      </c>
      <c r="I25" s="220" t="s">
        <v>223</v>
      </c>
      <c r="J25" s="319">
        <v>18994</v>
      </c>
      <c r="K25" s="219" t="s">
        <v>184</v>
      </c>
      <c r="L25" s="374">
        <v>395649023</v>
      </c>
      <c r="M25" s="346">
        <v>18994</v>
      </c>
      <c r="N25" s="702"/>
    </row>
    <row r="26" spans="1:15" ht="15.75" customHeight="1" x14ac:dyDescent="0.25">
      <c r="A26" s="728"/>
      <c r="B26" s="744"/>
      <c r="C26" s="691"/>
      <c r="D26" s="730"/>
      <c r="E26" s="263" t="s">
        <v>202</v>
      </c>
      <c r="F26" s="221" t="s">
        <v>123</v>
      </c>
      <c r="G26" s="222" t="s">
        <v>20</v>
      </c>
      <c r="H26" s="217">
        <v>2109810</v>
      </c>
      <c r="I26" s="220" t="s">
        <v>223</v>
      </c>
      <c r="J26" s="319">
        <v>10549</v>
      </c>
      <c r="K26" s="219" t="s">
        <v>184</v>
      </c>
      <c r="L26" s="374">
        <v>398119323</v>
      </c>
      <c r="M26" s="346">
        <v>10549</v>
      </c>
      <c r="N26" s="702"/>
    </row>
    <row r="27" spans="1:15" ht="15.75" customHeight="1" x14ac:dyDescent="0.25">
      <c r="A27" s="728"/>
      <c r="B27" s="744"/>
      <c r="C27" s="691"/>
      <c r="D27" s="730"/>
      <c r="E27" s="263" t="s">
        <v>205</v>
      </c>
      <c r="F27" s="221" t="s">
        <v>125</v>
      </c>
      <c r="G27" s="222" t="s">
        <v>20</v>
      </c>
      <c r="H27" s="217">
        <v>3711980</v>
      </c>
      <c r="I27" s="220" t="s">
        <v>223</v>
      </c>
      <c r="J27" s="319">
        <v>18560</v>
      </c>
      <c r="K27" s="219" t="s">
        <v>184</v>
      </c>
      <c r="L27" s="374">
        <v>398171423</v>
      </c>
      <c r="M27" s="346">
        <v>18560</v>
      </c>
      <c r="N27" s="702"/>
    </row>
    <row r="28" spans="1:15" ht="15.75" customHeight="1" x14ac:dyDescent="0.25">
      <c r="A28" s="728"/>
      <c r="B28" s="744"/>
      <c r="C28" s="691"/>
      <c r="D28" s="730"/>
      <c r="E28" s="263" t="s">
        <v>194</v>
      </c>
      <c r="F28" s="221" t="s">
        <v>117</v>
      </c>
      <c r="G28" s="222" t="s">
        <v>20</v>
      </c>
      <c r="H28" s="217">
        <v>4607400</v>
      </c>
      <c r="I28" s="220" t="s">
        <v>223</v>
      </c>
      <c r="J28" s="319">
        <v>23037</v>
      </c>
      <c r="K28" s="219" t="s">
        <v>184</v>
      </c>
      <c r="L28" s="374">
        <v>401600723</v>
      </c>
      <c r="M28" s="346">
        <v>23037</v>
      </c>
      <c r="N28" s="702"/>
    </row>
    <row r="29" spans="1:15" ht="15.75" customHeight="1" x14ac:dyDescent="0.25">
      <c r="A29" s="728"/>
      <c r="B29" s="744"/>
      <c r="C29" s="691"/>
      <c r="D29" s="730"/>
      <c r="E29" s="263" t="s">
        <v>77</v>
      </c>
      <c r="F29" s="221" t="s">
        <v>63</v>
      </c>
      <c r="G29" s="222" t="s">
        <v>20</v>
      </c>
      <c r="H29" s="217">
        <v>315776</v>
      </c>
      <c r="I29" s="220" t="s">
        <v>224</v>
      </c>
      <c r="J29" s="319">
        <v>2210</v>
      </c>
      <c r="K29" s="219" t="s">
        <v>184</v>
      </c>
      <c r="L29" s="374">
        <v>405517223</v>
      </c>
      <c r="M29" s="346">
        <v>2210</v>
      </c>
      <c r="N29" s="702"/>
    </row>
    <row r="30" spans="1:15" ht="15.75" customHeight="1" x14ac:dyDescent="0.25">
      <c r="A30" s="728"/>
      <c r="B30" s="744"/>
      <c r="C30" s="691"/>
      <c r="D30" s="730"/>
      <c r="E30" s="263" t="s">
        <v>77</v>
      </c>
      <c r="F30" s="221" t="s">
        <v>63</v>
      </c>
      <c r="G30" s="222" t="s">
        <v>20</v>
      </c>
      <c r="H30" s="217">
        <v>320948</v>
      </c>
      <c r="I30" s="220" t="s">
        <v>224</v>
      </c>
      <c r="J30" s="319">
        <v>2247</v>
      </c>
      <c r="K30" s="219" t="s">
        <v>184</v>
      </c>
      <c r="L30" s="374">
        <v>405524223</v>
      </c>
      <c r="M30" s="346">
        <v>2247</v>
      </c>
      <c r="N30" s="702"/>
    </row>
    <row r="31" spans="1:15" ht="15.75" customHeight="1" x14ac:dyDescent="0.25">
      <c r="A31" s="728"/>
      <c r="B31" s="744"/>
      <c r="C31" s="691"/>
      <c r="D31" s="730"/>
      <c r="E31" s="263" t="s">
        <v>77</v>
      </c>
      <c r="F31" s="221" t="s">
        <v>63</v>
      </c>
      <c r="G31" s="222" t="s">
        <v>20</v>
      </c>
      <c r="H31" s="217">
        <v>270557</v>
      </c>
      <c r="I31" s="220" t="s">
        <v>224</v>
      </c>
      <c r="J31" s="319">
        <v>1894</v>
      </c>
      <c r="K31" s="219" t="s">
        <v>184</v>
      </c>
      <c r="L31" s="374">
        <v>405574123</v>
      </c>
      <c r="M31" s="346">
        <v>1894</v>
      </c>
      <c r="N31" s="702"/>
    </row>
    <row r="32" spans="1:15" ht="15.75" customHeight="1" x14ac:dyDescent="0.25">
      <c r="A32" s="728"/>
      <c r="B32" s="744"/>
      <c r="C32" s="691"/>
      <c r="D32" s="730"/>
      <c r="E32" s="263" t="s">
        <v>217</v>
      </c>
      <c r="F32" s="221" t="s">
        <v>218</v>
      </c>
      <c r="G32" s="222" t="s">
        <v>20</v>
      </c>
      <c r="H32" s="217">
        <v>3798820</v>
      </c>
      <c r="I32" s="220" t="s">
        <v>223</v>
      </c>
      <c r="J32" s="319">
        <v>18994</v>
      </c>
      <c r="K32" s="219" t="s">
        <v>184</v>
      </c>
      <c r="L32" s="374">
        <v>408005723</v>
      </c>
      <c r="M32" s="346">
        <v>18994</v>
      </c>
      <c r="N32" s="702"/>
    </row>
    <row r="33" spans="1:15" ht="15.75" customHeight="1" x14ac:dyDescent="0.25">
      <c r="A33" s="728"/>
      <c r="B33" s="744"/>
      <c r="C33" s="691"/>
      <c r="D33" s="730"/>
      <c r="E33" s="263" t="s">
        <v>199</v>
      </c>
      <c r="F33" s="221" t="s">
        <v>121</v>
      </c>
      <c r="G33" s="222" t="s">
        <v>20</v>
      </c>
      <c r="H33" s="217">
        <v>4365310</v>
      </c>
      <c r="I33" s="220" t="s">
        <v>223</v>
      </c>
      <c r="J33" s="319">
        <v>21827</v>
      </c>
      <c r="K33" s="219" t="s">
        <v>184</v>
      </c>
      <c r="L33" s="374">
        <v>410310123</v>
      </c>
      <c r="M33" s="346">
        <v>21827</v>
      </c>
      <c r="N33" s="702"/>
    </row>
    <row r="34" spans="1:15" ht="15.75" customHeight="1" x14ac:dyDescent="0.25">
      <c r="A34" s="728"/>
      <c r="B34" s="744"/>
      <c r="C34" s="691"/>
      <c r="D34" s="730"/>
      <c r="E34" s="263" t="s">
        <v>1025</v>
      </c>
      <c r="F34" s="221" t="s">
        <v>1026</v>
      </c>
      <c r="G34" s="222" t="s">
        <v>20</v>
      </c>
      <c r="H34" s="217">
        <v>544880</v>
      </c>
      <c r="I34" s="220" t="s">
        <v>223</v>
      </c>
      <c r="J34" s="319">
        <v>2724</v>
      </c>
      <c r="K34" s="219" t="s">
        <v>184</v>
      </c>
      <c r="L34" s="374">
        <v>410310323</v>
      </c>
      <c r="M34" s="346">
        <v>2724</v>
      </c>
      <c r="N34" s="702"/>
    </row>
    <row r="35" spans="1:15" ht="15.75" customHeight="1" x14ac:dyDescent="0.25">
      <c r="A35" s="728"/>
      <c r="B35" s="744"/>
      <c r="C35" s="691"/>
      <c r="D35" s="730"/>
      <c r="E35" s="263" t="s">
        <v>187</v>
      </c>
      <c r="F35" s="221" t="s">
        <v>114</v>
      </c>
      <c r="G35" s="222" t="s">
        <v>20</v>
      </c>
      <c r="H35" s="217">
        <v>3798820</v>
      </c>
      <c r="I35" s="220" t="s">
        <v>223</v>
      </c>
      <c r="J35" s="319">
        <v>18994</v>
      </c>
      <c r="K35" s="219" t="s">
        <v>184</v>
      </c>
      <c r="L35" s="374">
        <v>422293523</v>
      </c>
      <c r="M35" s="346">
        <v>18994</v>
      </c>
      <c r="N35" s="702"/>
    </row>
    <row r="36" spans="1:15" ht="15.75" customHeight="1" x14ac:dyDescent="0.25">
      <c r="A36" s="728"/>
      <c r="B36" s="744"/>
      <c r="C36" s="691"/>
      <c r="D36" s="730"/>
      <c r="E36" s="263" t="s">
        <v>1041</v>
      </c>
      <c r="F36" s="221" t="s">
        <v>1042</v>
      </c>
      <c r="G36" s="222" t="s">
        <v>20</v>
      </c>
      <c r="H36" s="217">
        <v>1411660</v>
      </c>
      <c r="I36" s="220" t="s">
        <v>223</v>
      </c>
      <c r="J36" s="319">
        <v>7058</v>
      </c>
      <c r="K36" s="219" t="s">
        <v>184</v>
      </c>
      <c r="L36" s="375">
        <v>422294823</v>
      </c>
      <c r="M36" s="446">
        <f>7058-470</f>
        <v>6588</v>
      </c>
      <c r="N36" s="726"/>
    </row>
    <row r="37" spans="1:15" ht="15.75" customHeight="1" x14ac:dyDescent="0.25">
      <c r="A37" s="431" t="e">
        <f>+#REF!</f>
        <v>#REF!</v>
      </c>
      <c r="B37" s="679" t="s">
        <v>221</v>
      </c>
      <c r="C37" s="679"/>
      <c r="D37" s="679"/>
      <c r="E37" s="264"/>
      <c r="F37" s="223"/>
      <c r="G37" s="223"/>
      <c r="H37" s="224">
        <f>SUM(H23:H36)</f>
        <v>32853601</v>
      </c>
      <c r="I37" s="225"/>
      <c r="J37" s="320"/>
      <c r="K37" s="226"/>
      <c r="L37" s="267"/>
      <c r="M37" s="224">
        <f>SUM(M23:M36)</f>
        <v>166000</v>
      </c>
      <c r="N37" s="224">
        <f>SUM(N23:N36)</f>
        <v>166000</v>
      </c>
      <c r="O37" s="415"/>
    </row>
    <row r="38" spans="1:15" ht="15.75" customHeight="1" x14ac:dyDescent="0.25">
      <c r="A38" s="728">
        <v>1</v>
      </c>
      <c r="B38" s="744">
        <v>891780009</v>
      </c>
      <c r="C38" s="691" t="s">
        <v>225</v>
      </c>
      <c r="D38" s="730">
        <v>243627001</v>
      </c>
      <c r="E38" s="122" t="s">
        <v>239</v>
      </c>
      <c r="F38" s="205" t="s">
        <v>240</v>
      </c>
      <c r="G38" s="117" t="s">
        <v>20</v>
      </c>
      <c r="H38" s="217">
        <v>0</v>
      </c>
      <c r="I38" s="218">
        <v>0</v>
      </c>
      <c r="J38" s="219">
        <v>413</v>
      </c>
      <c r="K38" s="219" t="s">
        <v>184</v>
      </c>
      <c r="L38" s="122">
        <v>374303323</v>
      </c>
      <c r="M38" s="345">
        <v>413</v>
      </c>
      <c r="N38" s="702">
        <f>SUM(M38:M61)</f>
        <v>598000</v>
      </c>
    </row>
    <row r="39" spans="1:15" ht="15.75" customHeight="1" x14ac:dyDescent="0.25">
      <c r="A39" s="728"/>
      <c r="B39" s="744"/>
      <c r="C39" s="691"/>
      <c r="D39" s="730"/>
      <c r="E39" s="122" t="s">
        <v>229</v>
      </c>
      <c r="F39" s="205" t="s">
        <v>230</v>
      </c>
      <c r="G39" s="117" t="s">
        <v>20</v>
      </c>
      <c r="H39" s="217">
        <v>2109810</v>
      </c>
      <c r="I39" s="220" t="s">
        <v>224</v>
      </c>
      <c r="J39" s="219">
        <v>14769</v>
      </c>
      <c r="K39" s="219" t="s">
        <v>184</v>
      </c>
      <c r="L39" s="122">
        <v>390785723</v>
      </c>
      <c r="M39" s="345">
        <v>14769</v>
      </c>
      <c r="N39" s="702"/>
    </row>
    <row r="40" spans="1:15" ht="15.75" customHeight="1" x14ac:dyDescent="0.25">
      <c r="A40" s="728"/>
      <c r="B40" s="744"/>
      <c r="C40" s="691"/>
      <c r="D40" s="730"/>
      <c r="E40" s="263" t="s">
        <v>237</v>
      </c>
      <c r="F40" s="221" t="s">
        <v>238</v>
      </c>
      <c r="G40" s="222" t="s">
        <v>20</v>
      </c>
      <c r="H40" s="217">
        <v>5829780</v>
      </c>
      <c r="I40" s="220" t="s">
        <v>224</v>
      </c>
      <c r="J40" s="319">
        <v>40808</v>
      </c>
      <c r="K40" s="219" t="s">
        <v>184</v>
      </c>
      <c r="L40" s="242">
        <v>391892523</v>
      </c>
      <c r="M40" s="346">
        <v>40808</v>
      </c>
      <c r="N40" s="702"/>
    </row>
    <row r="41" spans="1:15" ht="15.75" customHeight="1" x14ac:dyDescent="0.25">
      <c r="A41" s="728"/>
      <c r="B41" s="744"/>
      <c r="C41" s="691"/>
      <c r="D41" s="730"/>
      <c r="E41" s="263" t="s">
        <v>247</v>
      </c>
      <c r="F41" s="221" t="s">
        <v>248</v>
      </c>
      <c r="G41" s="222" t="s">
        <v>20</v>
      </c>
      <c r="H41" s="217">
        <v>4287720</v>
      </c>
      <c r="I41" s="220" t="s">
        <v>224</v>
      </c>
      <c r="J41" s="319">
        <v>30014</v>
      </c>
      <c r="K41" s="219" t="s">
        <v>184</v>
      </c>
      <c r="L41" s="242">
        <v>392905823</v>
      </c>
      <c r="M41" s="346">
        <v>30014</v>
      </c>
      <c r="N41" s="702"/>
    </row>
    <row r="42" spans="1:15" ht="15.75" customHeight="1" x14ac:dyDescent="0.25">
      <c r="A42" s="728"/>
      <c r="B42" s="744"/>
      <c r="C42" s="691"/>
      <c r="D42" s="730"/>
      <c r="E42" s="263" t="s">
        <v>564</v>
      </c>
      <c r="F42" s="221" t="s">
        <v>565</v>
      </c>
      <c r="G42" s="222" t="s">
        <v>20</v>
      </c>
      <c r="H42" s="217">
        <v>4287720</v>
      </c>
      <c r="I42" s="220" t="s">
        <v>224</v>
      </c>
      <c r="J42" s="319">
        <v>30014</v>
      </c>
      <c r="K42" s="219" t="s">
        <v>184</v>
      </c>
      <c r="L42" s="242">
        <v>393875423</v>
      </c>
      <c r="M42" s="346">
        <v>30014</v>
      </c>
      <c r="N42" s="702"/>
    </row>
    <row r="43" spans="1:15" ht="15.75" customHeight="1" x14ac:dyDescent="0.25">
      <c r="A43" s="728"/>
      <c r="B43" s="744"/>
      <c r="C43" s="691"/>
      <c r="D43" s="730"/>
      <c r="E43" s="263" t="s">
        <v>233</v>
      </c>
      <c r="F43" s="221" t="s">
        <v>234</v>
      </c>
      <c r="G43" s="222" t="s">
        <v>20</v>
      </c>
      <c r="H43" s="217">
        <v>4073320</v>
      </c>
      <c r="I43" s="220" t="s">
        <v>224</v>
      </c>
      <c r="J43" s="319">
        <v>28513</v>
      </c>
      <c r="K43" s="219" t="s">
        <v>184</v>
      </c>
      <c r="L43" s="242">
        <v>393825023</v>
      </c>
      <c r="M43" s="346">
        <v>28513</v>
      </c>
      <c r="N43" s="702"/>
    </row>
    <row r="44" spans="1:15" ht="15.75" customHeight="1" x14ac:dyDescent="0.25">
      <c r="A44" s="728"/>
      <c r="B44" s="744"/>
      <c r="C44" s="691"/>
      <c r="D44" s="730"/>
      <c r="E44" s="263" t="s">
        <v>249</v>
      </c>
      <c r="F44" s="221" t="s">
        <v>250</v>
      </c>
      <c r="G44" s="222" t="s">
        <v>20</v>
      </c>
      <c r="H44" s="217">
        <v>4287720</v>
      </c>
      <c r="I44" s="220" t="s">
        <v>224</v>
      </c>
      <c r="J44" s="319">
        <v>30014</v>
      </c>
      <c r="K44" s="219" t="s">
        <v>184</v>
      </c>
      <c r="L44" s="242">
        <v>395636023</v>
      </c>
      <c r="M44" s="346">
        <v>30014</v>
      </c>
      <c r="N44" s="702"/>
    </row>
    <row r="45" spans="1:15" ht="15.75" customHeight="1" x14ac:dyDescent="0.25">
      <c r="A45" s="728"/>
      <c r="B45" s="744"/>
      <c r="C45" s="691"/>
      <c r="D45" s="730"/>
      <c r="E45" s="263" t="s">
        <v>259</v>
      </c>
      <c r="F45" s="221" t="s">
        <v>260</v>
      </c>
      <c r="G45" s="222" t="s">
        <v>20</v>
      </c>
      <c r="H45" s="217">
        <v>3798820</v>
      </c>
      <c r="I45" s="220" t="s">
        <v>224</v>
      </c>
      <c r="J45" s="319">
        <v>26592</v>
      </c>
      <c r="K45" s="219" t="s">
        <v>184</v>
      </c>
      <c r="L45" s="242">
        <v>395947323</v>
      </c>
      <c r="M45" s="346">
        <v>26592</v>
      </c>
      <c r="N45" s="702"/>
    </row>
    <row r="46" spans="1:15" ht="15.75" customHeight="1" x14ac:dyDescent="0.25">
      <c r="A46" s="728"/>
      <c r="B46" s="744"/>
      <c r="C46" s="691"/>
      <c r="D46" s="730"/>
      <c r="E46" s="263" t="s">
        <v>231</v>
      </c>
      <c r="F46" s="221" t="s">
        <v>232</v>
      </c>
      <c r="G46" s="222" t="s">
        <v>20</v>
      </c>
      <c r="H46" s="217">
        <v>3607040</v>
      </c>
      <c r="I46" s="220" t="s">
        <v>224</v>
      </c>
      <c r="J46" s="319">
        <v>25249</v>
      </c>
      <c r="K46" s="219" t="s">
        <v>184</v>
      </c>
      <c r="L46" s="242">
        <v>397065323</v>
      </c>
      <c r="M46" s="346">
        <v>25249</v>
      </c>
      <c r="N46" s="702"/>
    </row>
    <row r="47" spans="1:15" ht="15.75" customHeight="1" x14ac:dyDescent="0.25">
      <c r="A47" s="728"/>
      <c r="B47" s="744"/>
      <c r="C47" s="691"/>
      <c r="D47" s="730"/>
      <c r="E47" s="263" t="s">
        <v>255</v>
      </c>
      <c r="F47" s="221" t="s">
        <v>256</v>
      </c>
      <c r="G47" s="222" t="s">
        <v>20</v>
      </c>
      <c r="H47" s="217">
        <v>4287720</v>
      </c>
      <c r="I47" s="220" t="s">
        <v>224</v>
      </c>
      <c r="J47" s="319">
        <v>30014</v>
      </c>
      <c r="K47" s="219" t="s">
        <v>184</v>
      </c>
      <c r="L47" s="242">
        <v>395741123</v>
      </c>
      <c r="M47" s="346">
        <v>30014</v>
      </c>
      <c r="N47" s="702"/>
    </row>
    <row r="48" spans="1:15" ht="15.75" customHeight="1" x14ac:dyDescent="0.25">
      <c r="A48" s="728"/>
      <c r="B48" s="744"/>
      <c r="C48" s="691"/>
      <c r="D48" s="730"/>
      <c r="E48" s="263" t="s">
        <v>566</v>
      </c>
      <c r="F48" s="221" t="s">
        <v>567</v>
      </c>
      <c r="G48" s="222" t="s">
        <v>20</v>
      </c>
      <c r="H48" s="217">
        <v>4341000</v>
      </c>
      <c r="I48" s="220" t="s">
        <v>224</v>
      </c>
      <c r="J48" s="319">
        <v>30387</v>
      </c>
      <c r="K48" s="219" t="s">
        <v>184</v>
      </c>
      <c r="L48" s="242">
        <v>396588623</v>
      </c>
      <c r="M48" s="346">
        <v>30387</v>
      </c>
      <c r="N48" s="702"/>
    </row>
    <row r="49" spans="1:15" ht="15.75" customHeight="1" x14ac:dyDescent="0.25">
      <c r="A49" s="728"/>
      <c r="B49" s="744"/>
      <c r="C49" s="691"/>
      <c r="D49" s="730"/>
      <c r="E49" s="263" t="s">
        <v>243</v>
      </c>
      <c r="F49" s="221" t="s">
        <v>244</v>
      </c>
      <c r="G49" s="222" t="s">
        <v>20</v>
      </c>
      <c r="H49" s="217">
        <v>4287720</v>
      </c>
      <c r="I49" s="220" t="s">
        <v>224</v>
      </c>
      <c r="J49" s="319">
        <v>30014</v>
      </c>
      <c r="K49" s="219" t="s">
        <v>184</v>
      </c>
      <c r="L49" s="242">
        <v>395635923</v>
      </c>
      <c r="M49" s="346">
        <v>30014</v>
      </c>
      <c r="N49" s="702"/>
    </row>
    <row r="50" spans="1:15" ht="15.75" customHeight="1" x14ac:dyDescent="0.25">
      <c r="A50" s="728"/>
      <c r="B50" s="744"/>
      <c r="C50" s="691"/>
      <c r="D50" s="730"/>
      <c r="E50" s="263" t="s">
        <v>253</v>
      </c>
      <c r="F50" s="221" t="s">
        <v>254</v>
      </c>
      <c r="G50" s="222" t="s">
        <v>20</v>
      </c>
      <c r="H50" s="217">
        <v>4287720</v>
      </c>
      <c r="I50" s="220" t="s">
        <v>224</v>
      </c>
      <c r="J50" s="319">
        <v>30014</v>
      </c>
      <c r="K50" s="219" t="s">
        <v>184</v>
      </c>
      <c r="L50" s="242">
        <v>395636123</v>
      </c>
      <c r="M50" s="346">
        <v>30014</v>
      </c>
      <c r="N50" s="702"/>
    </row>
    <row r="51" spans="1:15" ht="15.75" customHeight="1" x14ac:dyDescent="0.25">
      <c r="A51" s="728"/>
      <c r="B51" s="744"/>
      <c r="C51" s="691"/>
      <c r="D51" s="730"/>
      <c r="E51" s="263" t="s">
        <v>1057</v>
      </c>
      <c r="F51" s="221" t="s">
        <v>1058</v>
      </c>
      <c r="G51" s="222" t="s">
        <v>20</v>
      </c>
      <c r="H51" s="217">
        <v>1858012</v>
      </c>
      <c r="I51" s="220" t="s">
        <v>224</v>
      </c>
      <c r="J51" s="319">
        <v>13006</v>
      </c>
      <c r="K51" s="219" t="s">
        <v>184</v>
      </c>
      <c r="L51" s="242">
        <v>395536923</v>
      </c>
      <c r="M51" s="346">
        <v>13006</v>
      </c>
      <c r="N51" s="702"/>
    </row>
    <row r="52" spans="1:15" ht="15.75" customHeight="1" x14ac:dyDescent="0.25">
      <c r="A52" s="728"/>
      <c r="B52" s="744"/>
      <c r="C52" s="691"/>
      <c r="D52" s="730"/>
      <c r="E52" s="263" t="s">
        <v>235</v>
      </c>
      <c r="F52" s="221" t="s">
        <v>236</v>
      </c>
      <c r="G52" s="222" t="s">
        <v>20</v>
      </c>
      <c r="H52" s="217">
        <v>4287720</v>
      </c>
      <c r="I52" s="220" t="s">
        <v>224</v>
      </c>
      <c r="J52" s="319">
        <v>30014</v>
      </c>
      <c r="K52" s="219" t="s">
        <v>184</v>
      </c>
      <c r="L52" s="242">
        <v>395539123</v>
      </c>
      <c r="M52" s="346">
        <v>30014</v>
      </c>
      <c r="N52" s="702"/>
    </row>
    <row r="53" spans="1:15" ht="15.75" customHeight="1" x14ac:dyDescent="0.25">
      <c r="A53" s="728"/>
      <c r="B53" s="744"/>
      <c r="C53" s="691"/>
      <c r="D53" s="730"/>
      <c r="E53" s="263" t="s">
        <v>251</v>
      </c>
      <c r="F53" s="221" t="s">
        <v>252</v>
      </c>
      <c r="G53" s="222" t="s">
        <v>20</v>
      </c>
      <c r="H53" s="217">
        <v>3798820</v>
      </c>
      <c r="I53" s="220" t="s">
        <v>224</v>
      </c>
      <c r="J53" s="319">
        <v>26592</v>
      </c>
      <c r="K53" s="219" t="s">
        <v>184</v>
      </c>
      <c r="L53" s="242">
        <v>395543023</v>
      </c>
      <c r="M53" s="346">
        <v>26592</v>
      </c>
      <c r="N53" s="702"/>
    </row>
    <row r="54" spans="1:15" ht="15.75" customHeight="1" x14ac:dyDescent="0.25">
      <c r="A54" s="728"/>
      <c r="B54" s="744"/>
      <c r="C54" s="691"/>
      <c r="D54" s="730"/>
      <c r="E54" s="263" t="s">
        <v>245</v>
      </c>
      <c r="F54" s="221" t="s">
        <v>246</v>
      </c>
      <c r="G54" s="222" t="s">
        <v>20</v>
      </c>
      <c r="H54" s="217">
        <v>4287720</v>
      </c>
      <c r="I54" s="220" t="s">
        <v>224</v>
      </c>
      <c r="J54" s="319">
        <v>30014</v>
      </c>
      <c r="K54" s="219" t="s">
        <v>184</v>
      </c>
      <c r="L54" s="242">
        <v>395642423</v>
      </c>
      <c r="M54" s="346">
        <v>30014</v>
      </c>
      <c r="N54" s="702"/>
    </row>
    <row r="55" spans="1:15" ht="15.75" customHeight="1" x14ac:dyDescent="0.25">
      <c r="A55" s="728"/>
      <c r="B55" s="744"/>
      <c r="C55" s="691"/>
      <c r="D55" s="730"/>
      <c r="E55" s="263" t="s">
        <v>241</v>
      </c>
      <c r="F55" s="221" t="s">
        <v>242</v>
      </c>
      <c r="G55" s="222" t="s">
        <v>20</v>
      </c>
      <c r="H55" s="217">
        <v>3798820</v>
      </c>
      <c r="I55" s="220" t="s">
        <v>224</v>
      </c>
      <c r="J55" s="319">
        <v>26592</v>
      </c>
      <c r="K55" s="219" t="s">
        <v>184</v>
      </c>
      <c r="L55" s="242">
        <v>400131223</v>
      </c>
      <c r="M55" s="346">
        <v>26592</v>
      </c>
      <c r="N55" s="702"/>
    </row>
    <row r="56" spans="1:15" ht="15.75" customHeight="1" x14ac:dyDescent="0.25">
      <c r="A56" s="728"/>
      <c r="B56" s="744"/>
      <c r="C56" s="691"/>
      <c r="D56" s="730"/>
      <c r="E56" s="263" t="s">
        <v>227</v>
      </c>
      <c r="F56" s="221" t="s">
        <v>228</v>
      </c>
      <c r="G56" s="222" t="s">
        <v>20</v>
      </c>
      <c r="H56" s="217">
        <v>4287720</v>
      </c>
      <c r="I56" s="220" t="s">
        <v>224</v>
      </c>
      <c r="J56" s="319">
        <v>30014</v>
      </c>
      <c r="K56" s="219" t="s">
        <v>184</v>
      </c>
      <c r="L56" s="242">
        <v>401688223</v>
      </c>
      <c r="M56" s="346">
        <v>30014</v>
      </c>
      <c r="N56" s="702"/>
    </row>
    <row r="57" spans="1:15" ht="15.75" customHeight="1" x14ac:dyDescent="0.25">
      <c r="A57" s="728"/>
      <c r="B57" s="744"/>
      <c r="C57" s="691"/>
      <c r="D57" s="730"/>
      <c r="E57" s="263" t="s">
        <v>1059</v>
      </c>
      <c r="F57" s="221" t="s">
        <v>1060</v>
      </c>
      <c r="G57" s="222" t="s">
        <v>20</v>
      </c>
      <c r="H57" s="217">
        <v>776348</v>
      </c>
      <c r="I57" s="220" t="s">
        <v>224</v>
      </c>
      <c r="J57" s="319">
        <v>5434</v>
      </c>
      <c r="K57" s="219" t="s">
        <v>184</v>
      </c>
      <c r="L57" s="242">
        <v>407130123</v>
      </c>
      <c r="M57" s="346">
        <v>5434</v>
      </c>
      <c r="N57" s="702"/>
    </row>
    <row r="58" spans="1:15" ht="15.75" customHeight="1" x14ac:dyDescent="0.25">
      <c r="A58" s="728"/>
      <c r="B58" s="744"/>
      <c r="C58" s="691"/>
      <c r="D58" s="730"/>
      <c r="E58" s="263" t="s">
        <v>239</v>
      </c>
      <c r="F58" s="205" t="s">
        <v>240</v>
      </c>
      <c r="G58" s="117" t="s">
        <v>20</v>
      </c>
      <c r="H58" s="217">
        <v>269089</v>
      </c>
      <c r="I58" s="220" t="s">
        <v>15</v>
      </c>
      <c r="J58" s="319">
        <v>2691</v>
      </c>
      <c r="K58" s="390" t="s">
        <v>184</v>
      </c>
      <c r="L58" s="124">
        <v>412774923</v>
      </c>
      <c r="M58" s="345">
        <v>2691</v>
      </c>
      <c r="N58" s="702"/>
    </row>
    <row r="59" spans="1:15" ht="15.75" customHeight="1" x14ac:dyDescent="0.25">
      <c r="A59" s="728"/>
      <c r="B59" s="744"/>
      <c r="C59" s="691"/>
      <c r="D59" s="730"/>
      <c r="E59" s="263" t="s">
        <v>257</v>
      </c>
      <c r="F59" s="205" t="s">
        <v>258</v>
      </c>
      <c r="G59" s="117" t="s">
        <v>20</v>
      </c>
      <c r="H59" s="217" t="s">
        <v>1182</v>
      </c>
      <c r="I59" s="220" t="s">
        <v>224</v>
      </c>
      <c r="J59" s="319">
        <v>23895</v>
      </c>
      <c r="K59" s="390" t="s">
        <v>1183</v>
      </c>
      <c r="L59" s="124">
        <v>401656423</v>
      </c>
      <c r="M59" s="345">
        <v>23895</v>
      </c>
      <c r="N59" s="702"/>
    </row>
    <row r="60" spans="1:15" ht="15.75" customHeight="1" x14ac:dyDescent="0.25">
      <c r="A60" s="728"/>
      <c r="B60" s="744"/>
      <c r="C60" s="691"/>
      <c r="D60" s="730"/>
      <c r="E60" s="263" t="s">
        <v>566</v>
      </c>
      <c r="F60" s="205" t="s">
        <v>567</v>
      </c>
      <c r="G60" s="117" t="s">
        <v>20</v>
      </c>
      <c r="H60" s="217">
        <v>4341000</v>
      </c>
      <c r="I60" s="220" t="s">
        <v>224</v>
      </c>
      <c r="J60" s="319">
        <v>30387</v>
      </c>
      <c r="K60" s="219" t="s">
        <v>184</v>
      </c>
      <c r="L60" s="124">
        <v>416072423</v>
      </c>
      <c r="M60" s="345">
        <v>30387</v>
      </c>
      <c r="N60" s="702"/>
    </row>
    <row r="61" spans="1:15" ht="15.75" customHeight="1" x14ac:dyDescent="0.25">
      <c r="A61" s="728"/>
      <c r="B61" s="744"/>
      <c r="C61" s="691"/>
      <c r="D61" s="730"/>
      <c r="E61" s="263" t="s">
        <v>261</v>
      </c>
      <c r="F61" s="205" t="s">
        <v>262</v>
      </c>
      <c r="G61" s="117" t="s">
        <v>20</v>
      </c>
      <c r="H61" s="217">
        <v>4660680</v>
      </c>
      <c r="I61" s="220" t="s">
        <v>224</v>
      </c>
      <c r="J61" s="319">
        <v>32625</v>
      </c>
      <c r="K61" s="219" t="s">
        <v>184</v>
      </c>
      <c r="L61" s="370" t="s">
        <v>1174</v>
      </c>
      <c r="M61" s="372">
        <f>32625-79</f>
        <v>32546</v>
      </c>
      <c r="N61" s="702"/>
    </row>
    <row r="62" spans="1:15" ht="15.75" customHeight="1" x14ac:dyDescent="0.25">
      <c r="A62" s="431">
        <f>+B38</f>
        <v>891780009</v>
      </c>
      <c r="B62" s="679" t="s">
        <v>221</v>
      </c>
      <c r="C62" s="679"/>
      <c r="D62" s="679"/>
      <c r="E62" s="264"/>
      <c r="F62" s="223"/>
      <c r="G62" s="223"/>
      <c r="H62" s="224">
        <f>SUM(H38:H61)</f>
        <v>81852019</v>
      </c>
      <c r="I62" s="225"/>
      <c r="J62" s="320"/>
      <c r="K62" s="226"/>
      <c r="L62" s="267"/>
      <c r="M62" s="224">
        <f>SUM(M38:M61)</f>
        <v>598000</v>
      </c>
      <c r="N62" s="224">
        <f>SUM(N38:N61)</f>
        <v>598000</v>
      </c>
      <c r="O62" s="415"/>
    </row>
    <row r="63" spans="1:15" ht="15.75" customHeight="1" x14ac:dyDescent="0.25">
      <c r="A63" s="728">
        <v>1</v>
      </c>
      <c r="B63" s="744">
        <v>800102801</v>
      </c>
      <c r="C63" s="691" t="s">
        <v>263</v>
      </c>
      <c r="D63" s="730">
        <v>243627001</v>
      </c>
      <c r="E63" s="122"/>
      <c r="F63" s="205"/>
      <c r="G63" s="117"/>
      <c r="H63" s="217"/>
      <c r="I63" s="218"/>
      <c r="J63" s="250"/>
      <c r="K63" s="250"/>
      <c r="L63" s="122"/>
      <c r="M63" s="345"/>
      <c r="N63" s="702">
        <f>SUM(M63:M64)</f>
        <v>0</v>
      </c>
    </row>
    <row r="64" spans="1:15" ht="15.75" customHeight="1" x14ac:dyDescent="0.25">
      <c r="A64" s="728"/>
      <c r="B64" s="744"/>
      <c r="C64" s="691"/>
      <c r="D64" s="730"/>
      <c r="E64" s="122"/>
      <c r="F64" s="205"/>
      <c r="G64" s="117"/>
      <c r="H64" s="217"/>
      <c r="I64" s="220"/>
      <c r="J64" s="250"/>
      <c r="K64" s="250"/>
      <c r="L64" s="376"/>
      <c r="M64" s="372"/>
      <c r="N64" s="702"/>
    </row>
    <row r="65" spans="1:15" ht="15.75" customHeight="1" x14ac:dyDescent="0.25">
      <c r="A65" s="431">
        <f>+B63</f>
        <v>800102801</v>
      </c>
      <c r="B65" s="679" t="s">
        <v>221</v>
      </c>
      <c r="C65" s="679"/>
      <c r="D65" s="679"/>
      <c r="E65" s="264"/>
      <c r="F65" s="223"/>
      <c r="G65" s="223"/>
      <c r="H65" s="224">
        <f>SUM(H63:H64)</f>
        <v>0</v>
      </c>
      <c r="I65" s="225"/>
      <c r="J65" s="320"/>
      <c r="K65" s="226"/>
      <c r="L65" s="267"/>
      <c r="M65" s="224">
        <f>SUM(M63:M64)</f>
        <v>0</v>
      </c>
      <c r="N65" s="224">
        <f>SUM(N63:N64)</f>
        <v>0</v>
      </c>
      <c r="O65" s="415"/>
    </row>
    <row r="66" spans="1:15" ht="15.75" hidden="1" customHeight="1" x14ac:dyDescent="0.25">
      <c r="A66" s="729">
        <v>13</v>
      </c>
      <c r="B66" s="743">
        <v>899999369</v>
      </c>
      <c r="C66" s="767" t="s">
        <v>265</v>
      </c>
      <c r="D66" s="746">
        <v>243627001</v>
      </c>
      <c r="E66" s="175"/>
      <c r="F66" s="195"/>
      <c r="G66" s="195"/>
      <c r="H66" s="251"/>
      <c r="I66" s="209"/>
      <c r="J66" s="327"/>
      <c r="K66" s="219"/>
      <c r="L66" s="404"/>
      <c r="M66" s="354"/>
      <c r="N66" s="749">
        <f>+SUM(M66:M68)</f>
        <v>0</v>
      </c>
    </row>
    <row r="67" spans="1:15" ht="15.75" hidden="1" customHeight="1" x14ac:dyDescent="0.25">
      <c r="A67" s="729"/>
      <c r="B67" s="743"/>
      <c r="C67" s="767"/>
      <c r="D67" s="746"/>
      <c r="E67" s="175"/>
      <c r="F67" s="195"/>
      <c r="G67" s="195"/>
      <c r="H67" s="217"/>
      <c r="I67" s="209"/>
      <c r="J67" s="327"/>
      <c r="K67" s="219"/>
      <c r="L67" s="405"/>
      <c r="M67" s="448"/>
      <c r="N67" s="750"/>
    </row>
    <row r="68" spans="1:15" ht="15.75" hidden="1" customHeight="1" x14ac:dyDescent="0.25">
      <c r="A68" s="729"/>
      <c r="B68" s="743"/>
      <c r="C68" s="767"/>
      <c r="D68" s="746"/>
      <c r="E68" s="175"/>
      <c r="F68" s="195"/>
      <c r="G68" s="195"/>
      <c r="H68" s="251"/>
      <c r="I68" s="209"/>
      <c r="J68" s="435"/>
      <c r="K68" s="219"/>
      <c r="L68" s="436"/>
      <c r="M68" s="437"/>
      <c r="N68" s="749"/>
    </row>
    <row r="69" spans="1:15" ht="15.75" hidden="1" customHeight="1" x14ac:dyDescent="0.25">
      <c r="A69" s="431">
        <f>+B66</f>
        <v>899999369</v>
      </c>
      <c r="B69" s="679" t="s">
        <v>221</v>
      </c>
      <c r="C69" s="679"/>
      <c r="D69" s="679"/>
      <c r="E69" s="270"/>
      <c r="F69" s="252"/>
      <c r="G69" s="252"/>
      <c r="H69" s="253">
        <f>SUM(H66:H68)</f>
        <v>0</v>
      </c>
      <c r="I69" s="254"/>
      <c r="J69" s="326"/>
      <c r="K69" s="249"/>
      <c r="L69" s="267"/>
      <c r="M69" s="253">
        <f>SUM(M66:M68)</f>
        <v>0</v>
      </c>
      <c r="N69" s="237">
        <f>SUM(N66:N68)</f>
        <v>0</v>
      </c>
      <c r="O69" s="415"/>
    </row>
    <row r="70" spans="1:15" ht="15.75" hidden="1" customHeight="1" x14ac:dyDescent="0.25">
      <c r="A70" s="728">
        <v>1</v>
      </c>
      <c r="B70" s="744">
        <v>800113389</v>
      </c>
      <c r="C70" s="746" t="s">
        <v>266</v>
      </c>
      <c r="D70" s="730">
        <v>243627001</v>
      </c>
      <c r="E70" s="122"/>
      <c r="F70" s="205"/>
      <c r="G70" s="117"/>
      <c r="H70" s="217"/>
      <c r="I70" s="218"/>
      <c r="J70" s="219"/>
      <c r="K70" s="219"/>
      <c r="L70" s="122"/>
      <c r="M70" s="345"/>
      <c r="N70" s="702">
        <f>SUM(M70:M106)</f>
        <v>0</v>
      </c>
    </row>
    <row r="71" spans="1:15" ht="15.75" hidden="1" customHeight="1" x14ac:dyDescent="0.25">
      <c r="A71" s="728"/>
      <c r="B71" s="744"/>
      <c r="C71" s="746"/>
      <c r="D71" s="730"/>
      <c r="E71" s="122"/>
      <c r="F71" s="205"/>
      <c r="G71" s="117"/>
      <c r="H71" s="217"/>
      <c r="I71" s="218"/>
      <c r="J71" s="219"/>
      <c r="K71" s="219"/>
      <c r="L71" s="122"/>
      <c r="M71" s="345"/>
      <c r="N71" s="702"/>
    </row>
    <row r="72" spans="1:15" ht="15.75" hidden="1" customHeight="1" x14ac:dyDescent="0.25">
      <c r="A72" s="728"/>
      <c r="B72" s="744"/>
      <c r="C72" s="746"/>
      <c r="D72" s="730"/>
      <c r="E72" s="122"/>
      <c r="F72" s="205"/>
      <c r="G72" s="117"/>
      <c r="H72" s="217"/>
      <c r="I72" s="218"/>
      <c r="J72" s="219"/>
      <c r="K72" s="219"/>
      <c r="L72" s="122"/>
      <c r="M72" s="345"/>
      <c r="N72" s="702"/>
    </row>
    <row r="73" spans="1:15" ht="15.75" hidden="1" customHeight="1" x14ac:dyDescent="0.25">
      <c r="A73" s="728"/>
      <c r="B73" s="744"/>
      <c r="C73" s="746"/>
      <c r="D73" s="730"/>
      <c r="E73" s="463"/>
      <c r="F73" s="464"/>
      <c r="G73" s="465"/>
      <c r="H73" s="466"/>
      <c r="I73" s="467"/>
      <c r="J73" s="468"/>
      <c r="K73" s="468"/>
      <c r="L73" s="463"/>
      <c r="M73" s="447"/>
      <c r="N73" s="702"/>
    </row>
    <row r="74" spans="1:15" ht="15.75" hidden="1" customHeight="1" x14ac:dyDescent="0.25">
      <c r="A74" s="728"/>
      <c r="B74" s="744"/>
      <c r="C74" s="746"/>
      <c r="D74" s="730"/>
      <c r="E74" s="463"/>
      <c r="F74" s="464"/>
      <c r="G74" s="465"/>
      <c r="H74" s="466"/>
      <c r="I74" s="467"/>
      <c r="J74" s="468"/>
      <c r="K74" s="468"/>
      <c r="L74" s="463"/>
      <c r="M74" s="447"/>
      <c r="N74" s="702"/>
    </row>
    <row r="75" spans="1:15" ht="15.75" hidden="1" customHeight="1" x14ac:dyDescent="0.25">
      <c r="A75" s="728"/>
      <c r="B75" s="744"/>
      <c r="C75" s="746"/>
      <c r="D75" s="730"/>
      <c r="E75" s="463"/>
      <c r="F75" s="464"/>
      <c r="G75" s="465"/>
      <c r="H75" s="466"/>
      <c r="I75" s="467"/>
      <c r="J75" s="468"/>
      <c r="K75" s="468"/>
      <c r="L75" s="463"/>
      <c r="M75" s="447"/>
      <c r="N75" s="702"/>
    </row>
    <row r="76" spans="1:15" ht="15.75" hidden="1" customHeight="1" x14ac:dyDescent="0.25">
      <c r="A76" s="728"/>
      <c r="B76" s="744"/>
      <c r="C76" s="746"/>
      <c r="D76" s="730"/>
      <c r="E76" s="122"/>
      <c r="F76" s="205"/>
      <c r="G76" s="117"/>
      <c r="H76" s="217"/>
      <c r="I76" s="218"/>
      <c r="J76" s="219"/>
      <c r="K76" s="219"/>
      <c r="L76" s="122"/>
      <c r="M76" s="345"/>
      <c r="N76" s="702"/>
    </row>
    <row r="77" spans="1:15" ht="15.75" hidden="1" customHeight="1" x14ac:dyDescent="0.25">
      <c r="A77" s="728"/>
      <c r="B77" s="744"/>
      <c r="C77" s="746"/>
      <c r="D77" s="730"/>
      <c r="E77" s="122"/>
      <c r="F77" s="205"/>
      <c r="G77" s="117"/>
      <c r="H77" s="217"/>
      <c r="I77" s="218"/>
      <c r="J77" s="219"/>
      <c r="K77" s="219"/>
      <c r="L77" s="122"/>
      <c r="M77" s="345"/>
      <c r="N77" s="702"/>
    </row>
    <row r="78" spans="1:15" ht="15.75" hidden="1" customHeight="1" x14ac:dyDescent="0.25">
      <c r="A78" s="728"/>
      <c r="B78" s="744"/>
      <c r="C78" s="746"/>
      <c r="D78" s="730"/>
      <c r="E78" s="122"/>
      <c r="F78" s="205"/>
      <c r="G78" s="117"/>
      <c r="H78" s="217"/>
      <c r="I78" s="218"/>
      <c r="J78" s="219"/>
      <c r="K78" s="219"/>
      <c r="L78" s="122"/>
      <c r="M78" s="345"/>
      <c r="N78" s="702"/>
    </row>
    <row r="79" spans="1:15" ht="15.75" hidden="1" customHeight="1" x14ac:dyDescent="0.25">
      <c r="A79" s="728"/>
      <c r="B79" s="744"/>
      <c r="C79" s="746"/>
      <c r="D79" s="730"/>
      <c r="E79" s="122"/>
      <c r="F79" s="205"/>
      <c r="G79" s="117"/>
      <c r="H79" s="217"/>
      <c r="I79" s="218"/>
      <c r="J79" s="219"/>
      <c r="K79" s="219"/>
      <c r="L79" s="122"/>
      <c r="M79" s="345"/>
      <c r="N79" s="702"/>
    </row>
    <row r="80" spans="1:15" ht="15.75" hidden="1" customHeight="1" x14ac:dyDescent="0.25">
      <c r="A80" s="728"/>
      <c r="B80" s="744"/>
      <c r="C80" s="746"/>
      <c r="D80" s="730"/>
      <c r="E80" s="122"/>
      <c r="F80" s="205"/>
      <c r="G80" s="117"/>
      <c r="H80" s="217"/>
      <c r="I80" s="218"/>
      <c r="J80" s="219"/>
      <c r="K80" s="219"/>
      <c r="L80" s="122"/>
      <c r="M80" s="345"/>
      <c r="N80" s="702"/>
    </row>
    <row r="81" spans="1:14" ht="15.75" hidden="1" customHeight="1" x14ac:dyDescent="0.25">
      <c r="A81" s="728"/>
      <c r="B81" s="744"/>
      <c r="C81" s="746"/>
      <c r="D81" s="730"/>
      <c r="E81" s="463"/>
      <c r="F81" s="464"/>
      <c r="G81" s="465"/>
      <c r="H81" s="466"/>
      <c r="I81" s="467"/>
      <c r="J81" s="468"/>
      <c r="K81" s="468"/>
      <c r="L81" s="463"/>
      <c r="M81" s="447"/>
      <c r="N81" s="702"/>
    </row>
    <row r="82" spans="1:14" ht="15.75" hidden="1" customHeight="1" x14ac:dyDescent="0.25">
      <c r="A82" s="728"/>
      <c r="B82" s="744"/>
      <c r="C82" s="746"/>
      <c r="D82" s="730"/>
      <c r="E82" s="463"/>
      <c r="F82" s="464"/>
      <c r="G82" s="465"/>
      <c r="H82" s="466"/>
      <c r="I82" s="467"/>
      <c r="J82" s="468"/>
      <c r="K82" s="468"/>
      <c r="L82" s="463"/>
      <c r="M82" s="447"/>
      <c r="N82" s="702"/>
    </row>
    <row r="83" spans="1:14" ht="15.75" hidden="1" customHeight="1" x14ac:dyDescent="0.25">
      <c r="A83" s="728"/>
      <c r="B83" s="744"/>
      <c r="C83" s="746"/>
      <c r="D83" s="730"/>
      <c r="E83" s="463"/>
      <c r="F83" s="464"/>
      <c r="G83" s="465"/>
      <c r="H83" s="466"/>
      <c r="I83" s="467"/>
      <c r="J83" s="468"/>
      <c r="K83" s="468"/>
      <c r="L83" s="463"/>
      <c r="M83" s="447"/>
      <c r="N83" s="702"/>
    </row>
    <row r="84" spans="1:14" ht="15.75" hidden="1" customHeight="1" x14ac:dyDescent="0.25">
      <c r="A84" s="728"/>
      <c r="B84" s="744"/>
      <c r="C84" s="746"/>
      <c r="D84" s="730"/>
      <c r="E84" s="463"/>
      <c r="F84" s="464"/>
      <c r="G84" s="465"/>
      <c r="H84" s="466"/>
      <c r="I84" s="467"/>
      <c r="J84" s="468"/>
      <c r="K84" s="468"/>
      <c r="L84" s="463"/>
      <c r="M84" s="447"/>
      <c r="N84" s="702"/>
    </row>
    <row r="85" spans="1:14" ht="15.75" hidden="1" customHeight="1" x14ac:dyDescent="0.25">
      <c r="A85" s="728"/>
      <c r="B85" s="744"/>
      <c r="C85" s="746"/>
      <c r="D85" s="730"/>
      <c r="E85" s="463"/>
      <c r="F85" s="464"/>
      <c r="G85" s="465"/>
      <c r="H85" s="466"/>
      <c r="I85" s="469"/>
      <c r="J85" s="468"/>
      <c r="K85" s="468"/>
      <c r="L85" s="463"/>
      <c r="M85" s="447"/>
      <c r="N85" s="702"/>
    </row>
    <row r="86" spans="1:14" ht="15.75" hidden="1" customHeight="1" x14ac:dyDescent="0.25">
      <c r="A86" s="728"/>
      <c r="B86" s="744"/>
      <c r="C86" s="746"/>
      <c r="D86" s="730"/>
      <c r="E86" s="122"/>
      <c r="F86" s="205"/>
      <c r="G86" s="117"/>
      <c r="H86" s="217"/>
      <c r="I86" s="220"/>
      <c r="J86" s="219"/>
      <c r="K86" s="219"/>
      <c r="L86" s="122"/>
      <c r="M86" s="345"/>
      <c r="N86" s="702"/>
    </row>
    <row r="87" spans="1:14" ht="15.75" hidden="1" customHeight="1" x14ac:dyDescent="0.25">
      <c r="A87" s="728"/>
      <c r="B87" s="744"/>
      <c r="C87" s="746"/>
      <c r="D87" s="730"/>
      <c r="E87" s="470"/>
      <c r="F87" s="471"/>
      <c r="G87" s="472"/>
      <c r="H87" s="466"/>
      <c r="I87" s="469"/>
      <c r="J87" s="473"/>
      <c r="K87" s="468"/>
      <c r="L87" s="474"/>
      <c r="M87" s="446"/>
      <c r="N87" s="702"/>
    </row>
    <row r="88" spans="1:14" ht="15.75" hidden="1" customHeight="1" x14ac:dyDescent="0.25">
      <c r="A88" s="728"/>
      <c r="B88" s="744"/>
      <c r="C88" s="746"/>
      <c r="D88" s="730"/>
      <c r="E88" s="263"/>
      <c r="F88" s="221"/>
      <c r="G88" s="222"/>
      <c r="H88" s="217"/>
      <c r="I88" s="220"/>
      <c r="J88" s="319"/>
      <c r="K88" s="219"/>
      <c r="L88" s="242"/>
      <c r="M88" s="346"/>
      <c r="N88" s="702"/>
    </row>
    <row r="89" spans="1:14" ht="15.75" hidden="1" customHeight="1" x14ac:dyDescent="0.25">
      <c r="A89" s="728"/>
      <c r="B89" s="744"/>
      <c r="C89" s="746"/>
      <c r="D89" s="730"/>
      <c r="E89" s="470"/>
      <c r="F89" s="471"/>
      <c r="G89" s="472"/>
      <c r="H89" s="466"/>
      <c r="I89" s="469"/>
      <c r="J89" s="473"/>
      <c r="K89" s="468"/>
      <c r="L89" s="474"/>
      <c r="M89" s="446"/>
      <c r="N89" s="702"/>
    </row>
    <row r="90" spans="1:14" ht="15.75" hidden="1" customHeight="1" x14ac:dyDescent="0.25">
      <c r="A90" s="728"/>
      <c r="B90" s="744"/>
      <c r="C90" s="746"/>
      <c r="D90" s="730"/>
      <c r="E90" s="263"/>
      <c r="F90" s="221"/>
      <c r="G90" s="222"/>
      <c r="H90" s="217"/>
      <c r="I90" s="220"/>
      <c r="J90" s="319"/>
      <c r="K90" s="219"/>
      <c r="L90" s="242"/>
      <c r="M90" s="346"/>
      <c r="N90" s="702"/>
    </row>
    <row r="91" spans="1:14" ht="15.75" hidden="1" customHeight="1" x14ac:dyDescent="0.25">
      <c r="A91" s="728"/>
      <c r="B91" s="744"/>
      <c r="C91" s="746"/>
      <c r="D91" s="730"/>
      <c r="E91" s="263"/>
      <c r="F91" s="221"/>
      <c r="G91" s="222"/>
      <c r="H91" s="217"/>
      <c r="I91" s="220"/>
      <c r="J91" s="319"/>
      <c r="K91" s="219"/>
      <c r="L91" s="242"/>
      <c r="M91" s="346"/>
      <c r="N91" s="702"/>
    </row>
    <row r="92" spans="1:14" ht="15.75" hidden="1" customHeight="1" x14ac:dyDescent="0.25">
      <c r="A92" s="728"/>
      <c r="B92" s="744"/>
      <c r="C92" s="746"/>
      <c r="D92" s="730"/>
      <c r="E92" s="263"/>
      <c r="F92" s="221"/>
      <c r="G92" s="222"/>
      <c r="H92" s="217"/>
      <c r="I92" s="220"/>
      <c r="J92" s="319"/>
      <c r="K92" s="219"/>
      <c r="L92" s="242"/>
      <c r="M92" s="346"/>
      <c r="N92" s="702"/>
    </row>
    <row r="93" spans="1:14" ht="15.75" hidden="1" customHeight="1" x14ac:dyDescent="0.25">
      <c r="A93" s="728"/>
      <c r="B93" s="744"/>
      <c r="C93" s="746"/>
      <c r="D93" s="730"/>
      <c r="E93" s="263"/>
      <c r="F93" s="221"/>
      <c r="G93" s="222"/>
      <c r="H93" s="217"/>
      <c r="I93" s="220"/>
      <c r="J93" s="319"/>
      <c r="K93" s="219"/>
      <c r="L93" s="242"/>
      <c r="M93" s="346"/>
      <c r="N93" s="702"/>
    </row>
    <row r="94" spans="1:14" ht="15.75" hidden="1" customHeight="1" x14ac:dyDescent="0.25">
      <c r="A94" s="728"/>
      <c r="B94" s="744"/>
      <c r="C94" s="746"/>
      <c r="D94" s="730"/>
      <c r="E94" s="263"/>
      <c r="F94" s="221"/>
      <c r="G94" s="222"/>
      <c r="H94" s="217"/>
      <c r="I94" s="220"/>
      <c r="J94" s="319"/>
      <c r="K94" s="219"/>
      <c r="L94" s="242"/>
      <c r="M94" s="346"/>
      <c r="N94" s="702"/>
    </row>
    <row r="95" spans="1:14" ht="15.75" hidden="1" customHeight="1" x14ac:dyDescent="0.25">
      <c r="A95" s="728"/>
      <c r="B95" s="744"/>
      <c r="C95" s="746"/>
      <c r="D95" s="730"/>
      <c r="E95" s="263"/>
      <c r="F95" s="221"/>
      <c r="G95" s="222"/>
      <c r="H95" s="217"/>
      <c r="I95" s="220"/>
      <c r="J95" s="319"/>
      <c r="K95" s="219"/>
      <c r="L95" s="242"/>
      <c r="M95" s="346"/>
      <c r="N95" s="702"/>
    </row>
    <row r="96" spans="1:14" ht="15.75" hidden="1" customHeight="1" x14ac:dyDescent="0.25">
      <c r="A96" s="728"/>
      <c r="B96" s="744"/>
      <c r="C96" s="746"/>
      <c r="D96" s="730"/>
      <c r="E96" s="470"/>
      <c r="F96" s="471"/>
      <c r="G96" s="472"/>
      <c r="H96" s="466"/>
      <c r="I96" s="469"/>
      <c r="J96" s="473"/>
      <c r="K96" s="468"/>
      <c r="L96" s="474"/>
      <c r="M96" s="446"/>
      <c r="N96" s="702"/>
    </row>
    <row r="97" spans="1:15" ht="15.75" hidden="1" customHeight="1" x14ac:dyDescent="0.25">
      <c r="A97" s="728"/>
      <c r="B97" s="744"/>
      <c r="C97" s="746"/>
      <c r="D97" s="730"/>
      <c r="E97" s="470"/>
      <c r="F97" s="471"/>
      <c r="G97" s="472"/>
      <c r="H97" s="466"/>
      <c r="I97" s="469"/>
      <c r="J97" s="473"/>
      <c r="K97" s="468"/>
      <c r="L97" s="474"/>
      <c r="M97" s="446"/>
      <c r="N97" s="702"/>
    </row>
    <row r="98" spans="1:15" ht="15.75" hidden="1" customHeight="1" x14ac:dyDescent="0.25">
      <c r="A98" s="728"/>
      <c r="B98" s="744"/>
      <c r="C98" s="746"/>
      <c r="D98" s="730"/>
      <c r="E98" s="470"/>
      <c r="F98" s="471"/>
      <c r="G98" s="472"/>
      <c r="H98" s="466"/>
      <c r="I98" s="469"/>
      <c r="J98" s="473"/>
      <c r="K98" s="468"/>
      <c r="L98" s="474"/>
      <c r="M98" s="446"/>
      <c r="N98" s="702"/>
    </row>
    <row r="99" spans="1:15" ht="15.75" hidden="1" customHeight="1" x14ac:dyDescent="0.25">
      <c r="A99" s="728"/>
      <c r="B99" s="744"/>
      <c r="C99" s="746"/>
      <c r="D99" s="730"/>
      <c r="E99" s="470"/>
      <c r="F99" s="471"/>
      <c r="G99" s="472"/>
      <c r="H99" s="466"/>
      <c r="I99" s="469"/>
      <c r="J99" s="473"/>
      <c r="K99" s="468"/>
      <c r="L99" s="474"/>
      <c r="M99" s="446"/>
      <c r="N99" s="702"/>
    </row>
    <row r="100" spans="1:15" ht="15.75" hidden="1" customHeight="1" x14ac:dyDescent="0.25">
      <c r="A100" s="728"/>
      <c r="B100" s="744"/>
      <c r="C100" s="746"/>
      <c r="D100" s="730"/>
      <c r="E100" s="470"/>
      <c r="F100" s="471"/>
      <c r="G100" s="472"/>
      <c r="H100" s="466"/>
      <c r="I100" s="469"/>
      <c r="J100" s="473"/>
      <c r="K100" s="468"/>
      <c r="L100" s="474"/>
      <c r="M100" s="446"/>
      <c r="N100" s="702"/>
    </row>
    <row r="101" spans="1:15" ht="15.75" hidden="1" customHeight="1" x14ac:dyDescent="0.25">
      <c r="A101" s="728"/>
      <c r="B101" s="744"/>
      <c r="C101" s="746"/>
      <c r="D101" s="730"/>
      <c r="E101" s="470"/>
      <c r="F101" s="471"/>
      <c r="G101" s="472"/>
      <c r="H101" s="466"/>
      <c r="I101" s="469"/>
      <c r="J101" s="473"/>
      <c r="K101" s="468"/>
      <c r="L101" s="474"/>
      <c r="M101" s="446"/>
      <c r="N101" s="702"/>
    </row>
    <row r="102" spans="1:15" ht="15.75" hidden="1" customHeight="1" x14ac:dyDescent="0.25">
      <c r="A102" s="728"/>
      <c r="B102" s="744"/>
      <c r="C102" s="746"/>
      <c r="D102" s="730"/>
      <c r="E102" s="449"/>
      <c r="F102" s="477"/>
      <c r="G102" s="478"/>
      <c r="H102" s="451"/>
      <c r="I102" s="452"/>
      <c r="J102" s="453"/>
      <c r="K102" s="444"/>
      <c r="L102" s="479"/>
      <c r="M102" s="480"/>
      <c r="N102" s="702"/>
    </row>
    <row r="103" spans="1:15" ht="15.75" hidden="1" customHeight="1" x14ac:dyDescent="0.25">
      <c r="A103" s="728"/>
      <c r="B103" s="744"/>
      <c r="C103" s="746"/>
      <c r="D103" s="730"/>
      <c r="E103" s="263"/>
      <c r="F103" s="205"/>
      <c r="G103" s="117"/>
      <c r="H103" s="217"/>
      <c r="I103" s="220"/>
      <c r="J103" s="319"/>
      <c r="K103" s="219"/>
      <c r="L103" s="124"/>
      <c r="M103" s="345"/>
      <c r="N103" s="702"/>
    </row>
    <row r="104" spans="1:15" ht="15.75" hidden="1" customHeight="1" x14ac:dyDescent="0.25">
      <c r="A104" s="728"/>
      <c r="B104" s="744"/>
      <c r="C104" s="746"/>
      <c r="D104" s="730"/>
      <c r="E104" s="470"/>
      <c r="F104" s="464"/>
      <c r="G104" s="465"/>
      <c r="H104" s="466"/>
      <c r="I104" s="469"/>
      <c r="J104" s="473"/>
      <c r="K104" s="468"/>
      <c r="L104" s="475"/>
      <c r="M104" s="447"/>
      <c r="N104" s="702"/>
    </row>
    <row r="105" spans="1:15" ht="15.75" hidden="1" customHeight="1" x14ac:dyDescent="0.25">
      <c r="A105" s="728"/>
      <c r="B105" s="744"/>
      <c r="C105" s="746"/>
      <c r="D105" s="730"/>
      <c r="E105" s="263"/>
      <c r="F105" s="205"/>
      <c r="G105" s="117"/>
      <c r="H105" s="217"/>
      <c r="I105" s="220"/>
      <c r="J105" s="319"/>
      <c r="K105" s="219"/>
      <c r="L105" s="476"/>
      <c r="M105" s="345"/>
      <c r="N105" s="702"/>
    </row>
    <row r="106" spans="1:15" ht="15.75" hidden="1" customHeight="1" x14ac:dyDescent="0.25">
      <c r="A106" s="728"/>
      <c r="B106" s="744"/>
      <c r="C106" s="746"/>
      <c r="D106" s="730"/>
      <c r="E106" s="470"/>
      <c r="F106" s="464"/>
      <c r="G106" s="465"/>
      <c r="H106" s="466"/>
      <c r="I106" s="469"/>
      <c r="J106" s="473"/>
      <c r="K106" s="468"/>
      <c r="L106" s="475"/>
      <c r="M106" s="447"/>
      <c r="N106" s="726"/>
    </row>
    <row r="107" spans="1:15" ht="15.75" hidden="1" customHeight="1" x14ac:dyDescent="0.25">
      <c r="A107" s="431">
        <f>+B70</f>
        <v>800113389</v>
      </c>
      <c r="B107" s="679" t="s">
        <v>221</v>
      </c>
      <c r="C107" s="679"/>
      <c r="D107" s="679"/>
      <c r="E107" s="264"/>
      <c r="F107" s="223"/>
      <c r="G107" s="223"/>
      <c r="H107" s="224">
        <f>SUM(H70:H106)</f>
        <v>0</v>
      </c>
      <c r="I107" s="225"/>
      <c r="J107" s="320"/>
      <c r="K107" s="226"/>
      <c r="L107" s="267"/>
      <c r="M107" s="224">
        <f>SUM(M70:M106)</f>
        <v>0</v>
      </c>
      <c r="N107" s="224">
        <f>SUM(N70:N106)</f>
        <v>0</v>
      </c>
      <c r="O107" s="415"/>
    </row>
    <row r="108" spans="1:15" ht="15.75" hidden="1" customHeight="1" x14ac:dyDescent="0.25">
      <c r="A108" s="728">
        <v>1</v>
      </c>
      <c r="B108" s="744">
        <v>891180009</v>
      </c>
      <c r="C108" s="746" t="s">
        <v>267</v>
      </c>
      <c r="D108" s="730">
        <v>243627001</v>
      </c>
      <c r="E108" s="122"/>
      <c r="F108" s="205"/>
      <c r="G108" s="117"/>
      <c r="H108" s="217"/>
      <c r="I108" s="218"/>
      <c r="J108" s="219"/>
      <c r="K108" s="219"/>
      <c r="L108" s="122"/>
      <c r="M108" s="345"/>
      <c r="N108" s="702">
        <f>SUM(M108:M128)</f>
        <v>0</v>
      </c>
    </row>
    <row r="109" spans="1:15" ht="15.75" hidden="1" customHeight="1" x14ac:dyDescent="0.25">
      <c r="A109" s="728"/>
      <c r="B109" s="744"/>
      <c r="C109" s="746"/>
      <c r="D109" s="730"/>
      <c r="E109" s="122"/>
      <c r="F109" s="205"/>
      <c r="G109" s="117"/>
      <c r="H109" s="217"/>
      <c r="I109" s="218"/>
      <c r="J109" s="219"/>
      <c r="K109" s="219"/>
      <c r="L109" s="122"/>
      <c r="M109" s="345"/>
      <c r="N109" s="702"/>
    </row>
    <row r="110" spans="1:15" ht="15.75" hidden="1" customHeight="1" x14ac:dyDescent="0.25">
      <c r="A110" s="728"/>
      <c r="B110" s="744"/>
      <c r="C110" s="746"/>
      <c r="D110" s="730"/>
      <c r="E110" s="122"/>
      <c r="F110" s="205"/>
      <c r="G110" s="117"/>
      <c r="H110" s="217"/>
      <c r="I110" s="220"/>
      <c r="J110" s="219"/>
      <c r="K110" s="219"/>
      <c r="L110" s="122"/>
      <c r="M110" s="345"/>
      <c r="N110" s="702"/>
    </row>
    <row r="111" spans="1:15" ht="15.75" hidden="1" customHeight="1" x14ac:dyDescent="0.25">
      <c r="A111" s="728"/>
      <c r="B111" s="744"/>
      <c r="C111" s="746"/>
      <c r="D111" s="730"/>
      <c r="E111" s="122"/>
      <c r="F111" s="205"/>
      <c r="G111" s="117"/>
      <c r="H111" s="217"/>
      <c r="I111" s="220"/>
      <c r="J111" s="219"/>
      <c r="K111" s="219"/>
      <c r="L111" s="122"/>
      <c r="M111" s="345"/>
      <c r="N111" s="702"/>
    </row>
    <row r="112" spans="1:15" ht="15.75" hidden="1" customHeight="1" x14ac:dyDescent="0.25">
      <c r="A112" s="728"/>
      <c r="B112" s="744"/>
      <c r="C112" s="746"/>
      <c r="D112" s="730"/>
      <c r="E112" s="263"/>
      <c r="F112" s="221"/>
      <c r="G112" s="222"/>
      <c r="H112" s="217"/>
      <c r="I112" s="220"/>
      <c r="J112" s="319"/>
      <c r="K112" s="219"/>
      <c r="L112" s="242"/>
      <c r="M112" s="346"/>
      <c r="N112" s="702"/>
    </row>
    <row r="113" spans="1:15" ht="15.75" hidden="1" customHeight="1" x14ac:dyDescent="0.25">
      <c r="A113" s="728"/>
      <c r="B113" s="744"/>
      <c r="C113" s="746"/>
      <c r="D113" s="730"/>
      <c r="E113" s="263"/>
      <c r="F113" s="221"/>
      <c r="G113" s="222"/>
      <c r="H113" s="217"/>
      <c r="I113" s="220"/>
      <c r="J113" s="319"/>
      <c r="K113" s="219"/>
      <c r="L113" s="242"/>
      <c r="M113" s="346"/>
      <c r="N113" s="702"/>
    </row>
    <row r="114" spans="1:15" ht="15.75" hidden="1" customHeight="1" x14ac:dyDescent="0.25">
      <c r="A114" s="728"/>
      <c r="B114" s="744"/>
      <c r="C114" s="746"/>
      <c r="D114" s="730"/>
      <c r="E114" s="263"/>
      <c r="F114" s="221"/>
      <c r="G114" s="222"/>
      <c r="H114" s="217"/>
      <c r="I114" s="220"/>
      <c r="J114" s="319"/>
      <c r="K114" s="219"/>
      <c r="L114" s="242"/>
      <c r="M114" s="346"/>
      <c r="N114" s="702"/>
    </row>
    <row r="115" spans="1:15" ht="15.75" hidden="1" customHeight="1" x14ac:dyDescent="0.25">
      <c r="A115" s="728"/>
      <c r="B115" s="744"/>
      <c r="C115" s="746"/>
      <c r="D115" s="730"/>
      <c r="E115" s="263"/>
      <c r="F115" s="221"/>
      <c r="G115" s="222"/>
      <c r="H115" s="217"/>
      <c r="I115" s="220"/>
      <c r="J115" s="319"/>
      <c r="K115" s="219"/>
      <c r="L115" s="242"/>
      <c r="M115" s="346"/>
      <c r="N115" s="702"/>
    </row>
    <row r="116" spans="1:15" ht="15.75" hidden="1" customHeight="1" x14ac:dyDescent="0.25">
      <c r="A116" s="728"/>
      <c r="B116" s="744"/>
      <c r="C116" s="746"/>
      <c r="D116" s="730"/>
      <c r="E116" s="263"/>
      <c r="F116" s="221"/>
      <c r="G116" s="222"/>
      <c r="H116" s="217"/>
      <c r="I116" s="220"/>
      <c r="J116" s="319"/>
      <c r="K116" s="219"/>
      <c r="L116" s="242"/>
      <c r="M116" s="346"/>
      <c r="N116" s="702"/>
      <c r="O116" s="359">
        <f>+M109+M116+M117+M128</f>
        <v>0</v>
      </c>
    </row>
    <row r="117" spans="1:15" ht="15.75" hidden="1" customHeight="1" x14ac:dyDescent="0.25">
      <c r="A117" s="728"/>
      <c r="B117" s="744"/>
      <c r="C117" s="746"/>
      <c r="D117" s="730"/>
      <c r="E117" s="263"/>
      <c r="F117" s="221"/>
      <c r="G117" s="222"/>
      <c r="H117" s="217"/>
      <c r="I117" s="220"/>
      <c r="J117" s="319"/>
      <c r="K117" s="219"/>
      <c r="L117" s="242"/>
      <c r="M117" s="346"/>
      <c r="N117" s="702"/>
    </row>
    <row r="118" spans="1:15" ht="15.75" hidden="1" customHeight="1" x14ac:dyDescent="0.25">
      <c r="A118" s="728"/>
      <c r="B118" s="744"/>
      <c r="C118" s="746"/>
      <c r="D118" s="730"/>
      <c r="E118" s="263"/>
      <c r="F118" s="221"/>
      <c r="G118" s="222"/>
      <c r="H118" s="217"/>
      <c r="I118" s="220"/>
      <c r="J118" s="319"/>
      <c r="K118" s="219"/>
      <c r="L118" s="242"/>
      <c r="M118" s="346"/>
      <c r="N118" s="702"/>
    </row>
    <row r="119" spans="1:15" ht="15.75" hidden="1" customHeight="1" x14ac:dyDescent="0.25">
      <c r="A119" s="728"/>
      <c r="B119" s="744"/>
      <c r="C119" s="746"/>
      <c r="D119" s="730"/>
      <c r="E119" s="263"/>
      <c r="F119" s="221"/>
      <c r="G119" s="222"/>
      <c r="H119" s="217"/>
      <c r="I119" s="220"/>
      <c r="J119" s="319"/>
      <c r="K119" s="219"/>
      <c r="L119" s="242"/>
      <c r="M119" s="346"/>
      <c r="N119" s="702"/>
    </row>
    <row r="120" spans="1:15" ht="15.75" hidden="1" customHeight="1" x14ac:dyDescent="0.25">
      <c r="A120" s="728"/>
      <c r="B120" s="744"/>
      <c r="C120" s="746"/>
      <c r="D120" s="730"/>
      <c r="E120" s="263"/>
      <c r="F120" s="221"/>
      <c r="G120" s="222"/>
      <c r="H120" s="378"/>
      <c r="I120" s="380"/>
      <c r="J120" s="381"/>
      <c r="K120" s="219"/>
      <c r="L120" s="242"/>
      <c r="M120" s="346"/>
      <c r="N120" s="702"/>
    </row>
    <row r="121" spans="1:15" ht="15.75" hidden="1" customHeight="1" x14ac:dyDescent="0.25">
      <c r="A121" s="728"/>
      <c r="B121" s="744"/>
      <c r="C121" s="746"/>
      <c r="D121" s="730"/>
      <c r="E121" s="263"/>
      <c r="F121" s="221"/>
      <c r="G121" s="222"/>
      <c r="H121" s="217"/>
      <c r="I121" s="220"/>
      <c r="J121" s="319"/>
      <c r="K121" s="219"/>
      <c r="L121" s="242"/>
      <c r="M121" s="346"/>
      <c r="N121" s="702"/>
    </row>
    <row r="122" spans="1:15" ht="15.75" hidden="1" customHeight="1" x14ac:dyDescent="0.25">
      <c r="A122" s="728"/>
      <c r="B122" s="744"/>
      <c r="C122" s="746"/>
      <c r="D122" s="730"/>
      <c r="E122" s="263"/>
      <c r="F122" s="221"/>
      <c r="G122" s="222"/>
      <c r="H122" s="217"/>
      <c r="I122" s="220"/>
      <c r="J122" s="319"/>
      <c r="K122" s="219"/>
      <c r="L122" s="242"/>
      <c r="M122" s="346"/>
      <c r="N122" s="702"/>
    </row>
    <row r="123" spans="1:15" ht="15.75" hidden="1" customHeight="1" x14ac:dyDescent="0.25">
      <c r="A123" s="728"/>
      <c r="B123" s="744"/>
      <c r="C123" s="746"/>
      <c r="D123" s="730"/>
      <c r="E123" s="263"/>
      <c r="F123" s="221"/>
      <c r="G123" s="222"/>
      <c r="H123" s="217"/>
      <c r="I123" s="220"/>
      <c r="J123" s="319"/>
      <c r="K123" s="219"/>
      <c r="L123" s="242"/>
      <c r="M123" s="346"/>
      <c r="N123" s="702"/>
    </row>
    <row r="124" spans="1:15" ht="15.75" hidden="1" customHeight="1" x14ac:dyDescent="0.25">
      <c r="A124" s="728"/>
      <c r="B124" s="744"/>
      <c r="C124" s="746"/>
      <c r="D124" s="730"/>
      <c r="E124" s="263"/>
      <c r="F124" s="221"/>
      <c r="G124" s="222"/>
      <c r="H124" s="217"/>
      <c r="I124" s="220"/>
      <c r="J124" s="319"/>
      <c r="K124" s="219"/>
      <c r="L124" s="242"/>
      <c r="M124" s="346"/>
      <c r="N124" s="702"/>
    </row>
    <row r="125" spans="1:15" ht="15.75" hidden="1" customHeight="1" x14ac:dyDescent="0.25">
      <c r="A125" s="728"/>
      <c r="B125" s="744"/>
      <c r="C125" s="746"/>
      <c r="D125" s="730"/>
      <c r="E125" s="263"/>
      <c r="F125" s="221"/>
      <c r="G125" s="222"/>
      <c r="H125" s="217"/>
      <c r="I125" s="220"/>
      <c r="J125" s="319"/>
      <c r="K125" s="219"/>
      <c r="L125" s="242"/>
      <c r="M125" s="346"/>
      <c r="N125" s="702"/>
    </row>
    <row r="126" spans="1:15" ht="15.75" hidden="1" customHeight="1" x14ac:dyDescent="0.25">
      <c r="A126" s="728"/>
      <c r="B126" s="744"/>
      <c r="C126" s="746"/>
      <c r="D126" s="730"/>
      <c r="E126" s="263"/>
      <c r="F126" s="221"/>
      <c r="G126" s="222"/>
      <c r="H126" s="217"/>
      <c r="I126" s="220"/>
      <c r="J126" s="319"/>
      <c r="K126" s="219"/>
      <c r="L126" s="242"/>
      <c r="M126" s="346"/>
      <c r="N126" s="702"/>
    </row>
    <row r="127" spans="1:15" ht="15.75" hidden="1" customHeight="1" x14ac:dyDescent="0.25">
      <c r="A127" s="728"/>
      <c r="B127" s="744"/>
      <c r="C127" s="746"/>
      <c r="D127" s="730"/>
      <c r="E127" s="263"/>
      <c r="F127" s="221"/>
      <c r="G127" s="222"/>
      <c r="H127" s="217"/>
      <c r="I127" s="220"/>
      <c r="J127" s="319"/>
      <c r="K127" s="219"/>
      <c r="L127" s="382"/>
      <c r="M127" s="446"/>
      <c r="N127" s="726"/>
    </row>
    <row r="128" spans="1:15" ht="15.75" hidden="1" customHeight="1" x14ac:dyDescent="0.25">
      <c r="A128" s="728"/>
      <c r="B128" s="744"/>
      <c r="C128" s="746"/>
      <c r="D128" s="730"/>
      <c r="E128" s="263"/>
      <c r="F128" s="205"/>
      <c r="G128" s="117"/>
      <c r="H128" s="217"/>
      <c r="I128" s="220"/>
      <c r="J128" s="319"/>
      <c r="K128" s="219"/>
      <c r="L128" s="124"/>
      <c r="M128" s="345"/>
      <c r="N128" s="702"/>
    </row>
    <row r="129" spans="1:15" ht="15.75" hidden="1" customHeight="1" x14ac:dyDescent="0.25">
      <c r="A129" s="431">
        <f>+B108</f>
        <v>891180009</v>
      </c>
      <c r="B129" s="679" t="s">
        <v>221</v>
      </c>
      <c r="C129" s="679"/>
      <c r="D129" s="679"/>
      <c r="E129" s="264"/>
      <c r="F129" s="223"/>
      <c r="G129" s="223"/>
      <c r="H129" s="224">
        <f>SUM(H108:H128)</f>
        <v>0</v>
      </c>
      <c r="I129" s="225"/>
      <c r="J129" s="320"/>
      <c r="K129" s="226"/>
      <c r="L129" s="267"/>
      <c r="M129" s="224">
        <f>SUM(M108:M128)</f>
        <v>0</v>
      </c>
      <c r="N129" s="224">
        <f>SUM(N108:N128)</f>
        <v>0</v>
      </c>
      <c r="O129" s="415"/>
    </row>
    <row r="130" spans="1:15" ht="15.75" customHeight="1" x14ac:dyDescent="0.25">
      <c r="A130" s="728">
        <v>1</v>
      </c>
      <c r="B130" s="744">
        <v>800104062</v>
      </c>
      <c r="C130" s="691" t="s">
        <v>269</v>
      </c>
      <c r="D130" s="730">
        <v>243627001</v>
      </c>
      <c r="E130" s="122" t="s">
        <v>298</v>
      </c>
      <c r="F130" s="205" t="s">
        <v>299</v>
      </c>
      <c r="G130" s="117" t="s">
        <v>20</v>
      </c>
      <c r="H130" s="217">
        <v>0</v>
      </c>
      <c r="I130" s="218">
        <v>0</v>
      </c>
      <c r="J130" s="219">
        <v>177</v>
      </c>
      <c r="K130" s="219" t="s">
        <v>184</v>
      </c>
      <c r="L130" s="122">
        <v>358993423</v>
      </c>
      <c r="M130" s="345">
        <v>177</v>
      </c>
      <c r="N130" s="702">
        <f>SUM(M130:M151)</f>
        <v>730000</v>
      </c>
    </row>
    <row r="131" spans="1:15" ht="15.75" customHeight="1" x14ac:dyDescent="0.25">
      <c r="A131" s="728"/>
      <c r="B131" s="744"/>
      <c r="C131" s="691"/>
      <c r="D131" s="730"/>
      <c r="E131" s="122" t="s">
        <v>292</v>
      </c>
      <c r="F131" s="205" t="s">
        <v>293</v>
      </c>
      <c r="G131" s="117" t="s">
        <v>20</v>
      </c>
      <c r="H131" s="217">
        <v>3798820</v>
      </c>
      <c r="I131" s="220" t="s">
        <v>15</v>
      </c>
      <c r="J131" s="219">
        <v>37988</v>
      </c>
      <c r="K131" s="219" t="s">
        <v>184</v>
      </c>
      <c r="L131" s="122">
        <v>391905923</v>
      </c>
      <c r="M131" s="345">
        <v>37988</v>
      </c>
      <c r="N131" s="702"/>
    </row>
    <row r="132" spans="1:15" ht="15.75" customHeight="1" x14ac:dyDescent="0.25">
      <c r="A132" s="728"/>
      <c r="B132" s="744"/>
      <c r="C132" s="691"/>
      <c r="D132" s="730"/>
      <c r="E132" s="122" t="s">
        <v>278</v>
      </c>
      <c r="F132" s="205" t="s">
        <v>279</v>
      </c>
      <c r="G132" s="117" t="s">
        <v>20</v>
      </c>
      <c r="H132" s="378">
        <v>3607040</v>
      </c>
      <c r="I132" s="380" t="s">
        <v>15</v>
      </c>
      <c r="J132" s="219">
        <v>36070</v>
      </c>
      <c r="K132" s="219" t="s">
        <v>184</v>
      </c>
      <c r="L132" s="122">
        <v>391802723</v>
      </c>
      <c r="M132" s="379">
        <v>36070</v>
      </c>
      <c r="N132" s="702"/>
    </row>
    <row r="133" spans="1:15" ht="15.75" customHeight="1" x14ac:dyDescent="0.25">
      <c r="A133" s="728"/>
      <c r="B133" s="744"/>
      <c r="C133" s="691"/>
      <c r="D133" s="730"/>
      <c r="E133" s="122" t="s">
        <v>284</v>
      </c>
      <c r="F133" s="205" t="s">
        <v>285</v>
      </c>
      <c r="G133" s="117" t="s">
        <v>20</v>
      </c>
      <c r="H133" s="217">
        <v>4287720</v>
      </c>
      <c r="I133" s="220" t="s">
        <v>15</v>
      </c>
      <c r="J133" s="219">
        <v>42877</v>
      </c>
      <c r="K133" s="219" t="s">
        <v>184</v>
      </c>
      <c r="L133" s="122">
        <v>392910723</v>
      </c>
      <c r="M133" s="345">
        <v>42877</v>
      </c>
      <c r="N133" s="702"/>
    </row>
    <row r="134" spans="1:15" ht="15.75" customHeight="1" x14ac:dyDescent="0.25">
      <c r="A134" s="728"/>
      <c r="B134" s="744"/>
      <c r="C134" s="691"/>
      <c r="D134" s="730"/>
      <c r="E134" s="122" t="s">
        <v>294</v>
      </c>
      <c r="F134" s="205" t="s">
        <v>295</v>
      </c>
      <c r="G134" s="117" t="s">
        <v>20</v>
      </c>
      <c r="H134" s="217">
        <v>4365310</v>
      </c>
      <c r="I134" s="220" t="s">
        <v>15</v>
      </c>
      <c r="J134" s="219">
        <v>43653</v>
      </c>
      <c r="K134" s="219" t="s">
        <v>184</v>
      </c>
      <c r="L134" s="122">
        <v>392597223</v>
      </c>
      <c r="M134" s="345">
        <v>43653</v>
      </c>
      <c r="N134" s="702"/>
    </row>
    <row r="135" spans="1:15" ht="15.75" customHeight="1" x14ac:dyDescent="0.25">
      <c r="A135" s="728"/>
      <c r="B135" s="744"/>
      <c r="C135" s="691"/>
      <c r="D135" s="730"/>
      <c r="E135" s="122" t="s">
        <v>282</v>
      </c>
      <c r="F135" s="205" t="s">
        <v>283</v>
      </c>
      <c r="G135" s="117" t="s">
        <v>20</v>
      </c>
      <c r="H135" s="217">
        <v>4287720</v>
      </c>
      <c r="I135" s="220" t="s">
        <v>15</v>
      </c>
      <c r="J135" s="219">
        <v>42877</v>
      </c>
      <c r="K135" s="219" t="s">
        <v>184</v>
      </c>
      <c r="L135" s="122">
        <v>393818923</v>
      </c>
      <c r="M135" s="345">
        <v>42877</v>
      </c>
      <c r="N135" s="702"/>
    </row>
    <row r="136" spans="1:15" ht="15.75" customHeight="1" x14ac:dyDescent="0.25">
      <c r="A136" s="728"/>
      <c r="B136" s="744"/>
      <c r="C136" s="691"/>
      <c r="D136" s="730"/>
      <c r="E136" s="263" t="s">
        <v>274</v>
      </c>
      <c r="F136" s="221" t="s">
        <v>275</v>
      </c>
      <c r="G136" s="222" t="s">
        <v>20</v>
      </c>
      <c r="H136" s="217">
        <v>2387010</v>
      </c>
      <c r="I136" s="220" t="s">
        <v>15</v>
      </c>
      <c r="J136" s="319">
        <v>23870</v>
      </c>
      <c r="K136" s="219" t="s">
        <v>184</v>
      </c>
      <c r="L136" s="242">
        <v>394860823</v>
      </c>
      <c r="M136" s="346">
        <v>23870</v>
      </c>
      <c r="N136" s="702"/>
    </row>
    <row r="137" spans="1:15" ht="15.75" customHeight="1" x14ac:dyDescent="0.25">
      <c r="A137" s="728"/>
      <c r="B137" s="744"/>
      <c r="C137" s="691"/>
      <c r="D137" s="730"/>
      <c r="E137" s="263" t="s">
        <v>276</v>
      </c>
      <c r="F137" s="221" t="s">
        <v>277</v>
      </c>
      <c r="G137" s="222" t="s">
        <v>20</v>
      </c>
      <c r="H137" s="217">
        <v>3798820</v>
      </c>
      <c r="I137" s="220" t="s">
        <v>15</v>
      </c>
      <c r="J137" s="319">
        <v>37988</v>
      </c>
      <c r="K137" s="219" t="s">
        <v>184</v>
      </c>
      <c r="L137" s="242">
        <v>395302423</v>
      </c>
      <c r="M137" s="346">
        <v>37988</v>
      </c>
      <c r="N137" s="702"/>
    </row>
    <row r="138" spans="1:15" ht="15.75" customHeight="1" x14ac:dyDescent="0.25">
      <c r="A138" s="728"/>
      <c r="B138" s="744"/>
      <c r="C138" s="691"/>
      <c r="D138" s="730"/>
      <c r="E138" s="263" t="s">
        <v>290</v>
      </c>
      <c r="F138" s="221" t="s">
        <v>291</v>
      </c>
      <c r="G138" s="222" t="s">
        <v>20</v>
      </c>
      <c r="H138" s="217">
        <v>3376710</v>
      </c>
      <c r="I138" s="220" t="s">
        <v>15</v>
      </c>
      <c r="J138" s="319">
        <v>33767</v>
      </c>
      <c r="K138" s="219" t="s">
        <v>184</v>
      </c>
      <c r="L138" s="242">
        <v>395301923</v>
      </c>
      <c r="M138" s="346">
        <v>33767</v>
      </c>
      <c r="N138" s="702"/>
    </row>
    <row r="139" spans="1:15" ht="15.75" customHeight="1" x14ac:dyDescent="0.25">
      <c r="A139" s="728"/>
      <c r="B139" s="744"/>
      <c r="C139" s="691"/>
      <c r="D139" s="730"/>
      <c r="E139" s="263" t="s">
        <v>300</v>
      </c>
      <c r="F139" s="221" t="s">
        <v>301</v>
      </c>
      <c r="G139" s="222" t="s">
        <v>20</v>
      </c>
      <c r="H139" s="217">
        <v>5165080</v>
      </c>
      <c r="I139" s="220" t="s">
        <v>15</v>
      </c>
      <c r="J139" s="319">
        <v>51651</v>
      </c>
      <c r="K139" s="219" t="s">
        <v>184</v>
      </c>
      <c r="L139" s="242">
        <v>395519823</v>
      </c>
      <c r="M139" s="346">
        <v>51651</v>
      </c>
      <c r="N139" s="702"/>
    </row>
    <row r="140" spans="1:15" ht="15.75" customHeight="1" x14ac:dyDescent="0.25">
      <c r="A140" s="728"/>
      <c r="B140" s="744"/>
      <c r="C140" s="691"/>
      <c r="D140" s="730"/>
      <c r="E140" s="263" t="s">
        <v>280</v>
      </c>
      <c r="F140" s="221" t="s">
        <v>281</v>
      </c>
      <c r="G140" s="222" t="s">
        <v>20</v>
      </c>
      <c r="H140" s="217">
        <v>3798820</v>
      </c>
      <c r="I140" s="220" t="s">
        <v>15</v>
      </c>
      <c r="J140" s="319">
        <v>37988</v>
      </c>
      <c r="K140" s="219" t="s">
        <v>184</v>
      </c>
      <c r="L140" s="242">
        <v>395301023</v>
      </c>
      <c r="M140" s="346">
        <v>37988</v>
      </c>
      <c r="N140" s="702"/>
    </row>
    <row r="141" spans="1:15" ht="15.75" customHeight="1" x14ac:dyDescent="0.25">
      <c r="A141" s="728"/>
      <c r="B141" s="744"/>
      <c r="C141" s="691"/>
      <c r="D141" s="730"/>
      <c r="E141" s="263" t="s">
        <v>1063</v>
      </c>
      <c r="F141" s="383" t="s">
        <v>1064</v>
      </c>
      <c r="G141" s="222" t="s">
        <v>20</v>
      </c>
      <c r="H141" s="217">
        <v>2532480</v>
      </c>
      <c r="I141" s="220" t="s">
        <v>15</v>
      </c>
      <c r="J141" s="319">
        <v>25325</v>
      </c>
      <c r="K141" s="219" t="s">
        <v>184</v>
      </c>
      <c r="L141" s="242">
        <v>395639723</v>
      </c>
      <c r="M141" s="346">
        <v>25325</v>
      </c>
      <c r="N141" s="702"/>
    </row>
    <row r="142" spans="1:15" ht="15.75" customHeight="1" x14ac:dyDescent="0.25">
      <c r="A142" s="728"/>
      <c r="B142" s="744"/>
      <c r="C142" s="691"/>
      <c r="D142" s="730"/>
      <c r="E142" s="263" t="s">
        <v>286</v>
      </c>
      <c r="F142" s="221" t="s">
        <v>287</v>
      </c>
      <c r="G142" s="222" t="s">
        <v>20</v>
      </c>
      <c r="H142" s="217">
        <v>4365310</v>
      </c>
      <c r="I142" s="220" t="s">
        <v>15</v>
      </c>
      <c r="J142" s="319">
        <v>43653</v>
      </c>
      <c r="K142" s="219" t="s">
        <v>184</v>
      </c>
      <c r="L142" s="242">
        <v>395640023</v>
      </c>
      <c r="M142" s="346">
        <v>43653</v>
      </c>
      <c r="N142" s="702"/>
    </row>
    <row r="143" spans="1:15" ht="15.75" customHeight="1" x14ac:dyDescent="0.25">
      <c r="A143" s="728"/>
      <c r="B143" s="744"/>
      <c r="C143" s="691"/>
      <c r="D143" s="730"/>
      <c r="E143" s="263" t="s">
        <v>306</v>
      </c>
      <c r="F143" s="221" t="s">
        <v>307</v>
      </c>
      <c r="G143" s="222" t="s">
        <v>20</v>
      </c>
      <c r="H143" s="217">
        <v>3798820</v>
      </c>
      <c r="I143" s="220" t="s">
        <v>15</v>
      </c>
      <c r="J143" s="319">
        <v>37988</v>
      </c>
      <c r="K143" s="219" t="s">
        <v>184</v>
      </c>
      <c r="L143" s="242">
        <v>395734823</v>
      </c>
      <c r="M143" s="346">
        <v>37988</v>
      </c>
      <c r="N143" s="702"/>
    </row>
    <row r="144" spans="1:15" ht="15.75" customHeight="1" x14ac:dyDescent="0.25">
      <c r="A144" s="728"/>
      <c r="B144" s="744"/>
      <c r="C144" s="691"/>
      <c r="D144" s="730"/>
      <c r="E144" s="263" t="s">
        <v>304</v>
      </c>
      <c r="F144" s="221" t="s">
        <v>305</v>
      </c>
      <c r="G144" s="222" t="s">
        <v>20</v>
      </c>
      <c r="H144" s="217">
        <v>4287720</v>
      </c>
      <c r="I144" s="220" t="s">
        <v>15</v>
      </c>
      <c r="J144" s="319">
        <v>42877</v>
      </c>
      <c r="K144" s="219" t="s">
        <v>184</v>
      </c>
      <c r="L144" s="242">
        <v>397769323</v>
      </c>
      <c r="M144" s="346">
        <v>42877</v>
      </c>
      <c r="N144" s="702"/>
    </row>
    <row r="145" spans="1:15" ht="15.75" customHeight="1" x14ac:dyDescent="0.25">
      <c r="A145" s="728"/>
      <c r="B145" s="744"/>
      <c r="C145" s="691"/>
      <c r="D145" s="730"/>
      <c r="E145" s="263" t="s">
        <v>302</v>
      </c>
      <c r="F145" s="221" t="s">
        <v>303</v>
      </c>
      <c r="G145" s="222" t="s">
        <v>20</v>
      </c>
      <c r="H145" s="217">
        <v>2117440</v>
      </c>
      <c r="I145" s="220" t="s">
        <v>15</v>
      </c>
      <c r="J145" s="319">
        <v>21174</v>
      </c>
      <c r="K145" s="219" t="s">
        <v>184</v>
      </c>
      <c r="L145" s="242">
        <v>400134323</v>
      </c>
      <c r="M145" s="346">
        <v>21174</v>
      </c>
      <c r="N145" s="702"/>
    </row>
    <row r="146" spans="1:15" ht="15.75" customHeight="1" x14ac:dyDescent="0.25">
      <c r="A146" s="728"/>
      <c r="B146" s="744"/>
      <c r="C146" s="691"/>
      <c r="D146" s="730"/>
      <c r="E146" s="263" t="s">
        <v>296</v>
      </c>
      <c r="F146" s="221" t="s">
        <v>297</v>
      </c>
      <c r="G146" s="222" t="s">
        <v>20</v>
      </c>
      <c r="H146" s="217">
        <v>3798820</v>
      </c>
      <c r="I146" s="220" t="s">
        <v>15</v>
      </c>
      <c r="J146" s="319">
        <v>37988</v>
      </c>
      <c r="K146" s="219" t="s">
        <v>184</v>
      </c>
      <c r="L146" s="242">
        <v>400134623</v>
      </c>
      <c r="M146" s="346">
        <v>37988</v>
      </c>
      <c r="N146" s="702"/>
    </row>
    <row r="147" spans="1:15" ht="15.75" customHeight="1" x14ac:dyDescent="0.25">
      <c r="A147" s="728"/>
      <c r="B147" s="744"/>
      <c r="C147" s="691"/>
      <c r="D147" s="730"/>
      <c r="E147" s="263" t="s">
        <v>288</v>
      </c>
      <c r="F147" s="221" t="s">
        <v>289</v>
      </c>
      <c r="G147" s="222" t="s">
        <v>20</v>
      </c>
      <c r="H147" s="217">
        <v>4287720</v>
      </c>
      <c r="I147" s="220" t="s">
        <v>15</v>
      </c>
      <c r="J147" s="319">
        <v>42877</v>
      </c>
      <c r="K147" s="219" t="s">
        <v>184</v>
      </c>
      <c r="L147" s="242">
        <v>399877323</v>
      </c>
      <c r="M147" s="346">
        <v>42877</v>
      </c>
      <c r="N147" s="702"/>
    </row>
    <row r="148" spans="1:15" ht="15.75" customHeight="1" x14ac:dyDescent="0.25">
      <c r="A148" s="728"/>
      <c r="B148" s="744"/>
      <c r="C148" s="691"/>
      <c r="D148" s="730"/>
      <c r="E148" s="263" t="s">
        <v>270</v>
      </c>
      <c r="F148" s="221" t="s">
        <v>271</v>
      </c>
      <c r="G148" s="222" t="s">
        <v>20</v>
      </c>
      <c r="H148" s="217">
        <v>4287720</v>
      </c>
      <c r="I148" s="220" t="s">
        <v>15</v>
      </c>
      <c r="J148" s="319">
        <v>42877</v>
      </c>
      <c r="K148" s="219" t="s">
        <v>184</v>
      </c>
      <c r="L148" s="242">
        <v>400009423</v>
      </c>
      <c r="M148" s="346">
        <v>42877</v>
      </c>
      <c r="N148" s="702"/>
    </row>
    <row r="149" spans="1:15" ht="15.75" customHeight="1" x14ac:dyDescent="0.25">
      <c r="A149" s="728"/>
      <c r="B149" s="744"/>
      <c r="C149" s="691"/>
      <c r="D149" s="730"/>
      <c r="E149" s="263" t="s">
        <v>298</v>
      </c>
      <c r="F149" s="221" t="s">
        <v>299</v>
      </c>
      <c r="G149" s="222" t="s">
        <v>20</v>
      </c>
      <c r="H149" s="217">
        <v>239334</v>
      </c>
      <c r="I149" s="220" t="s">
        <v>15</v>
      </c>
      <c r="J149" s="319">
        <v>2393</v>
      </c>
      <c r="K149" s="219" t="s">
        <v>184</v>
      </c>
      <c r="L149" s="242">
        <v>405498023</v>
      </c>
      <c r="M149" s="346">
        <v>2393</v>
      </c>
      <c r="N149" s="702"/>
    </row>
    <row r="150" spans="1:15" ht="15.75" customHeight="1" x14ac:dyDescent="0.25">
      <c r="A150" s="728"/>
      <c r="B150" s="744"/>
      <c r="C150" s="691"/>
      <c r="D150" s="730"/>
      <c r="E150" s="263" t="s">
        <v>1065</v>
      </c>
      <c r="F150" s="221" t="s">
        <v>1066</v>
      </c>
      <c r="G150" s="222" t="s">
        <v>20</v>
      </c>
      <c r="H150" s="217">
        <v>2016240</v>
      </c>
      <c r="I150" s="220" t="s">
        <v>15</v>
      </c>
      <c r="J150" s="319">
        <v>20162</v>
      </c>
      <c r="K150" s="219" t="s">
        <v>184</v>
      </c>
      <c r="L150" s="242">
        <v>410313423</v>
      </c>
      <c r="M150" s="346">
        <v>20162</v>
      </c>
      <c r="N150" s="702"/>
    </row>
    <row r="151" spans="1:15" ht="15.75" customHeight="1" x14ac:dyDescent="0.25">
      <c r="A151" s="728"/>
      <c r="B151" s="744"/>
      <c r="C151" s="691"/>
      <c r="D151" s="730"/>
      <c r="E151" s="263" t="s">
        <v>272</v>
      </c>
      <c r="F151" s="221" t="s">
        <v>273</v>
      </c>
      <c r="G151" s="222" t="s">
        <v>20</v>
      </c>
      <c r="H151" s="217">
        <v>2390040</v>
      </c>
      <c r="I151" s="220" t="s">
        <v>15</v>
      </c>
      <c r="J151" s="319">
        <v>23900</v>
      </c>
      <c r="K151" s="219" t="s">
        <v>184</v>
      </c>
      <c r="L151" s="382">
        <v>412178023</v>
      </c>
      <c r="M151" s="506">
        <f>23900-120</f>
        <v>23780</v>
      </c>
      <c r="N151" s="702"/>
    </row>
    <row r="152" spans="1:15" ht="15.75" customHeight="1" x14ac:dyDescent="0.25">
      <c r="A152" s="431">
        <f>+B130</f>
        <v>800104062</v>
      </c>
      <c r="B152" s="679" t="s">
        <v>221</v>
      </c>
      <c r="C152" s="679"/>
      <c r="D152" s="679"/>
      <c r="E152" s="264"/>
      <c r="F152" s="223"/>
      <c r="G152" s="223"/>
      <c r="H152" s="224">
        <f>SUM(H130:H151)</f>
        <v>72994694</v>
      </c>
      <c r="I152" s="225"/>
      <c r="J152" s="320"/>
      <c r="K152" s="226"/>
      <c r="L152" s="267"/>
      <c r="M152" s="224">
        <f>SUM(M130:M151)</f>
        <v>730000</v>
      </c>
      <c r="N152" s="224">
        <f>SUM(N130:N151)</f>
        <v>730000</v>
      </c>
      <c r="O152" s="415"/>
    </row>
    <row r="153" spans="1:15" ht="15.75" hidden="1" customHeight="1" x14ac:dyDescent="0.25">
      <c r="A153" s="729" t="s">
        <v>308</v>
      </c>
      <c r="B153" s="743" t="s">
        <v>309</v>
      </c>
      <c r="C153" s="742" t="s">
        <v>310</v>
      </c>
      <c r="D153" s="686" t="s">
        <v>311</v>
      </c>
      <c r="E153" s="263"/>
      <c r="F153" s="205"/>
      <c r="G153" s="57"/>
      <c r="H153" s="69"/>
      <c r="I153" s="232"/>
      <c r="J153" s="324"/>
      <c r="K153" s="219"/>
      <c r="L153" s="124"/>
      <c r="M153" s="351"/>
      <c r="N153" s="749">
        <f>+SUM(M153:M155)</f>
        <v>0</v>
      </c>
    </row>
    <row r="154" spans="1:15" ht="15.75" hidden="1" customHeight="1" x14ac:dyDescent="0.25">
      <c r="A154" s="729"/>
      <c r="B154" s="743"/>
      <c r="C154" s="742"/>
      <c r="D154" s="686"/>
      <c r="E154" s="263"/>
      <c r="F154" s="205"/>
      <c r="G154" s="57"/>
      <c r="H154" s="69"/>
      <c r="I154" s="232"/>
      <c r="J154" s="324"/>
      <c r="K154" s="219"/>
      <c r="L154" s="124"/>
      <c r="M154" s="351"/>
      <c r="N154" s="749"/>
    </row>
    <row r="155" spans="1:15" ht="15.75" hidden="1" customHeight="1" x14ac:dyDescent="0.25">
      <c r="A155" s="729"/>
      <c r="B155" s="743"/>
      <c r="C155" s="742"/>
      <c r="D155" s="686"/>
      <c r="E155" s="263"/>
      <c r="F155" s="205"/>
      <c r="G155" s="57"/>
      <c r="H155" s="217"/>
      <c r="I155" s="232"/>
      <c r="J155" s="324"/>
      <c r="K155" s="219"/>
      <c r="L155" s="370"/>
      <c r="M155" s="454"/>
      <c r="N155" s="750"/>
    </row>
    <row r="156" spans="1:15" ht="15.75" hidden="1" customHeight="1" x14ac:dyDescent="0.25">
      <c r="A156" s="431" t="str">
        <f>+B153</f>
        <v>800084378</v>
      </c>
      <c r="B156" s="679" t="s">
        <v>221</v>
      </c>
      <c r="C156" s="679"/>
      <c r="D156" s="679"/>
      <c r="E156" s="265"/>
      <c r="F156" s="207"/>
      <c r="G156" s="179"/>
      <c r="H156" s="233">
        <f>SUM(H153:H155)</f>
        <v>0</v>
      </c>
      <c r="I156" s="234"/>
      <c r="J156" s="235"/>
      <c r="K156" s="315"/>
      <c r="L156" s="185"/>
      <c r="M156" s="233">
        <f>SUM(M153:M155)</f>
        <v>0</v>
      </c>
      <c r="N156" s="237">
        <f>SUM(N153:N155)</f>
        <v>0</v>
      </c>
      <c r="O156" s="415"/>
    </row>
    <row r="157" spans="1:15" ht="15.75" hidden="1" customHeight="1" x14ac:dyDescent="0.25">
      <c r="A157" s="729" t="s">
        <v>308</v>
      </c>
      <c r="B157" s="743" t="s">
        <v>312</v>
      </c>
      <c r="C157" s="742" t="s">
        <v>313</v>
      </c>
      <c r="D157" s="686" t="s">
        <v>311</v>
      </c>
      <c r="E157" s="263"/>
      <c r="F157" s="205"/>
      <c r="G157" s="57"/>
      <c r="H157" s="69"/>
      <c r="I157" s="232"/>
      <c r="J157" s="324"/>
      <c r="K157" s="219"/>
      <c r="L157" s="124"/>
      <c r="M157" s="351"/>
      <c r="N157" s="749">
        <f>+SUM(M157:M160)</f>
        <v>0</v>
      </c>
    </row>
    <row r="158" spans="1:15" ht="15.75" hidden="1" customHeight="1" x14ac:dyDescent="0.25">
      <c r="A158" s="729"/>
      <c r="B158" s="743"/>
      <c r="C158" s="742"/>
      <c r="D158" s="686"/>
      <c r="E158" s="263"/>
      <c r="F158" s="205"/>
      <c r="G158" s="57"/>
      <c r="H158" s="69"/>
      <c r="I158" s="232"/>
      <c r="J158" s="324"/>
      <c r="K158" s="219"/>
      <c r="L158" s="124"/>
      <c r="M158" s="351"/>
      <c r="N158" s="749"/>
    </row>
    <row r="159" spans="1:15" ht="15.75" hidden="1" customHeight="1" x14ac:dyDescent="0.25">
      <c r="A159" s="729"/>
      <c r="B159" s="743"/>
      <c r="C159" s="742"/>
      <c r="D159" s="686"/>
      <c r="E159" s="263"/>
      <c r="F159" s="205"/>
      <c r="G159" s="57"/>
      <c r="H159" s="69"/>
      <c r="I159" s="232"/>
      <c r="J159" s="324"/>
      <c r="K159" s="219"/>
      <c r="L159" s="124"/>
      <c r="M159" s="351"/>
      <c r="N159" s="749"/>
    </row>
    <row r="160" spans="1:15" ht="15.75" hidden="1" customHeight="1" x14ac:dyDescent="0.25">
      <c r="A160" s="729"/>
      <c r="B160" s="743"/>
      <c r="C160" s="742"/>
      <c r="D160" s="686"/>
      <c r="E160" s="263"/>
      <c r="F160" s="205"/>
      <c r="G160" s="57"/>
      <c r="H160" s="217"/>
      <c r="I160" s="232"/>
      <c r="J160" s="324"/>
      <c r="K160" s="219"/>
      <c r="L160" s="370"/>
      <c r="M160" s="454"/>
      <c r="N160" s="750"/>
    </row>
    <row r="161" spans="1:15" ht="15.75" hidden="1" customHeight="1" x14ac:dyDescent="0.25">
      <c r="A161" s="431" t="str">
        <f>+B157</f>
        <v>800096580</v>
      </c>
      <c r="B161" s="679" t="s">
        <v>221</v>
      </c>
      <c r="C161" s="679"/>
      <c r="D161" s="679"/>
      <c r="E161" s="265"/>
      <c r="F161" s="207"/>
      <c r="G161" s="179"/>
      <c r="H161" s="233">
        <f>SUM(H157:H160)</f>
        <v>0</v>
      </c>
      <c r="I161" s="234"/>
      <c r="J161" s="235"/>
      <c r="K161" s="315"/>
      <c r="L161" s="185"/>
      <c r="M161" s="233">
        <f>SUM(M157:M160)</f>
        <v>0</v>
      </c>
      <c r="N161" s="237">
        <f>SUM(N157:N160)</f>
        <v>0</v>
      </c>
      <c r="O161" s="415"/>
    </row>
    <row r="162" spans="1:15" ht="15.75" hidden="1" customHeight="1" x14ac:dyDescent="0.25">
      <c r="A162" s="739" t="s">
        <v>308</v>
      </c>
      <c r="B162" s="740" t="s">
        <v>314</v>
      </c>
      <c r="C162" s="741" t="s">
        <v>315</v>
      </c>
      <c r="D162" s="751" t="s">
        <v>311</v>
      </c>
      <c r="E162" s="263"/>
      <c r="F162" s="205"/>
      <c r="G162" s="57"/>
      <c r="H162" s="69"/>
      <c r="I162" s="232"/>
      <c r="J162" s="324"/>
      <c r="K162" s="219"/>
      <c r="L162" s="124"/>
      <c r="M162" s="351"/>
      <c r="N162" s="749">
        <f>+SUM(M162:M165)</f>
        <v>0</v>
      </c>
    </row>
    <row r="163" spans="1:15" ht="15.75" hidden="1" customHeight="1" x14ac:dyDescent="0.25">
      <c r="A163" s="739"/>
      <c r="B163" s="740"/>
      <c r="C163" s="741"/>
      <c r="D163" s="751"/>
      <c r="E163" s="263"/>
      <c r="F163" s="205"/>
      <c r="G163" s="57"/>
      <c r="H163" s="69"/>
      <c r="I163" s="232"/>
      <c r="J163" s="324"/>
      <c r="K163" s="219"/>
      <c r="L163" s="124"/>
      <c r="M163" s="351"/>
      <c r="N163" s="749"/>
    </row>
    <row r="164" spans="1:15" ht="15.75" hidden="1" customHeight="1" x14ac:dyDescent="0.25">
      <c r="A164" s="739"/>
      <c r="B164" s="740"/>
      <c r="C164" s="741"/>
      <c r="D164" s="751"/>
      <c r="E164" s="263"/>
      <c r="F164" s="205"/>
      <c r="G164" s="57"/>
      <c r="H164" s="69"/>
      <c r="I164" s="232"/>
      <c r="J164" s="324"/>
      <c r="K164" s="219"/>
      <c r="L164" s="124"/>
      <c r="M164" s="351"/>
      <c r="N164" s="749"/>
    </row>
    <row r="165" spans="1:15" ht="15.75" hidden="1" customHeight="1" x14ac:dyDescent="0.25">
      <c r="A165" s="739"/>
      <c r="B165" s="740"/>
      <c r="C165" s="741"/>
      <c r="D165" s="751"/>
      <c r="E165" s="263"/>
      <c r="F165" s="205"/>
      <c r="G165" s="57"/>
      <c r="H165" s="217"/>
      <c r="I165" s="232"/>
      <c r="J165" s="324"/>
      <c r="K165" s="219"/>
      <c r="L165" s="370"/>
      <c r="M165" s="454"/>
      <c r="N165" s="750"/>
    </row>
    <row r="166" spans="1:15" ht="15.75" hidden="1" customHeight="1" x14ac:dyDescent="0.25">
      <c r="A166" s="431" t="str">
        <f>+B162</f>
        <v>800136458</v>
      </c>
      <c r="B166" s="752" t="s">
        <v>221</v>
      </c>
      <c r="C166" s="752"/>
      <c r="D166" s="752"/>
      <c r="E166" s="265"/>
      <c r="F166" s="207"/>
      <c r="G166" s="179"/>
      <c r="H166" s="233">
        <f>SUM(H162:H165)</f>
        <v>0</v>
      </c>
      <c r="I166" s="234"/>
      <c r="J166" s="235"/>
      <c r="K166" s="315"/>
      <c r="L166" s="185"/>
      <c r="M166" s="233">
        <f>SUM(M162:M165)</f>
        <v>0</v>
      </c>
      <c r="N166" s="237">
        <f>SUM(N162:N165)</f>
        <v>0</v>
      </c>
      <c r="O166" s="415"/>
    </row>
    <row r="167" spans="1:15" ht="15.75" hidden="1" customHeight="1" x14ac:dyDescent="0.25">
      <c r="A167" s="739" t="s">
        <v>308</v>
      </c>
      <c r="B167" s="743" t="s">
        <v>316</v>
      </c>
      <c r="C167" s="741" t="s">
        <v>317</v>
      </c>
      <c r="D167" s="751" t="s">
        <v>311</v>
      </c>
      <c r="E167" s="263"/>
      <c r="F167" s="205"/>
      <c r="G167" s="57"/>
      <c r="H167" s="69"/>
      <c r="I167" s="232"/>
      <c r="J167" s="324"/>
      <c r="K167" s="219"/>
      <c r="L167" s="124"/>
      <c r="M167" s="351"/>
      <c r="N167" s="749">
        <f>+SUM(M167:M169)</f>
        <v>0</v>
      </c>
    </row>
    <row r="168" spans="1:15" ht="15.75" hidden="1" customHeight="1" x14ac:dyDescent="0.25">
      <c r="A168" s="739"/>
      <c r="B168" s="740"/>
      <c r="C168" s="741"/>
      <c r="D168" s="751"/>
      <c r="E168" s="263"/>
      <c r="F168" s="205"/>
      <c r="G168" s="57"/>
      <c r="H168" s="217"/>
      <c r="I168" s="232"/>
      <c r="J168" s="324"/>
      <c r="K168" s="219"/>
      <c r="L168" s="370"/>
      <c r="M168" s="454"/>
      <c r="N168" s="750"/>
    </row>
    <row r="169" spans="1:15" ht="15.75" hidden="1" customHeight="1" x14ac:dyDescent="0.25">
      <c r="A169" s="739"/>
      <c r="B169" s="740"/>
      <c r="C169" s="741"/>
      <c r="D169" s="751"/>
      <c r="E169" s="263"/>
      <c r="F169" s="205"/>
      <c r="G169" s="57"/>
      <c r="H169" s="69"/>
      <c r="I169" s="232"/>
      <c r="J169" s="324"/>
      <c r="K169" s="219"/>
      <c r="L169" s="124"/>
      <c r="M169" s="351"/>
      <c r="N169" s="749"/>
    </row>
    <row r="170" spans="1:15" ht="15.75" hidden="1" customHeight="1" x14ac:dyDescent="0.25">
      <c r="A170" s="431" t="str">
        <f>+B167</f>
        <v>890501102</v>
      </c>
      <c r="B170" s="752" t="s">
        <v>221</v>
      </c>
      <c r="C170" s="752"/>
      <c r="D170" s="752"/>
      <c r="E170" s="265"/>
      <c r="F170" s="207"/>
      <c r="G170" s="179"/>
      <c r="H170" s="233">
        <f>SUM(H167:H169)</f>
        <v>0</v>
      </c>
      <c r="I170" s="234"/>
      <c r="J170" s="235"/>
      <c r="K170" s="315"/>
      <c r="L170" s="185"/>
      <c r="M170" s="233">
        <f>SUM(M167:M169)</f>
        <v>0</v>
      </c>
      <c r="N170" s="237">
        <f>SUM(N167:N169)</f>
        <v>0</v>
      </c>
      <c r="O170" s="415"/>
    </row>
    <row r="171" spans="1:15" ht="15.75" customHeight="1" x14ac:dyDescent="0.25">
      <c r="A171" s="729">
        <v>3</v>
      </c>
      <c r="B171" s="745">
        <v>890201900</v>
      </c>
      <c r="C171" s="691" t="s">
        <v>132</v>
      </c>
      <c r="D171" s="721">
        <v>243627001</v>
      </c>
      <c r="E171" s="175" t="s">
        <v>326</v>
      </c>
      <c r="F171" s="227" t="s">
        <v>327</v>
      </c>
      <c r="G171" s="227" t="s">
        <v>20</v>
      </c>
      <c r="H171" s="228">
        <v>0</v>
      </c>
      <c r="I171" s="229">
        <v>0</v>
      </c>
      <c r="J171" s="321">
        <v>563</v>
      </c>
      <c r="K171" s="219" t="s">
        <v>184</v>
      </c>
      <c r="L171" s="175">
        <v>374298523</v>
      </c>
      <c r="M171" s="348">
        <v>563</v>
      </c>
      <c r="N171" s="756">
        <f>+SUM(M171:M194)</f>
        <v>450000</v>
      </c>
    </row>
    <row r="172" spans="1:15" ht="15.75" customHeight="1" x14ac:dyDescent="0.25">
      <c r="A172" s="729"/>
      <c r="B172" s="745"/>
      <c r="C172" s="691"/>
      <c r="D172" s="721"/>
      <c r="E172" s="175" t="s">
        <v>318</v>
      </c>
      <c r="F172" s="227" t="s">
        <v>146</v>
      </c>
      <c r="G172" s="227" t="s">
        <v>20</v>
      </c>
      <c r="H172" s="228">
        <v>5165080</v>
      </c>
      <c r="I172" s="229" t="s">
        <v>17</v>
      </c>
      <c r="J172" s="321">
        <v>30990</v>
      </c>
      <c r="K172" s="219" t="s">
        <v>184</v>
      </c>
      <c r="L172" s="175">
        <v>392509323</v>
      </c>
      <c r="M172" s="348">
        <v>30990</v>
      </c>
      <c r="N172" s="756"/>
    </row>
    <row r="173" spans="1:15" ht="15.75" customHeight="1" x14ac:dyDescent="0.25">
      <c r="A173" s="729"/>
      <c r="B173" s="745"/>
      <c r="C173" s="691"/>
      <c r="D173" s="721"/>
      <c r="E173" s="175" t="s">
        <v>329</v>
      </c>
      <c r="F173" s="227" t="s">
        <v>148</v>
      </c>
      <c r="G173" s="227" t="s">
        <v>20</v>
      </c>
      <c r="H173" s="228">
        <v>4287720</v>
      </c>
      <c r="I173" s="229" t="s">
        <v>17</v>
      </c>
      <c r="J173" s="321">
        <v>25726</v>
      </c>
      <c r="K173" s="219" t="s">
        <v>184</v>
      </c>
      <c r="L173" s="175">
        <v>392040623</v>
      </c>
      <c r="M173" s="348">
        <v>25726</v>
      </c>
      <c r="N173" s="756"/>
    </row>
    <row r="174" spans="1:15" ht="15.75" customHeight="1" x14ac:dyDescent="0.25">
      <c r="A174" s="729"/>
      <c r="B174" s="745"/>
      <c r="C174" s="691"/>
      <c r="D174" s="721"/>
      <c r="E174" s="175" t="s">
        <v>323</v>
      </c>
      <c r="F174" s="227" t="s">
        <v>137</v>
      </c>
      <c r="G174" s="227" t="s">
        <v>20</v>
      </c>
      <c r="H174" s="228">
        <v>3607040</v>
      </c>
      <c r="I174" s="229" t="s">
        <v>17</v>
      </c>
      <c r="J174" s="321">
        <v>21642</v>
      </c>
      <c r="K174" s="219" t="s">
        <v>184</v>
      </c>
      <c r="L174" s="175">
        <v>393876523</v>
      </c>
      <c r="M174" s="348">
        <v>21642</v>
      </c>
      <c r="N174" s="756"/>
    </row>
    <row r="175" spans="1:15" ht="15.75" customHeight="1" x14ac:dyDescent="0.25">
      <c r="A175" s="729"/>
      <c r="B175" s="745"/>
      <c r="C175" s="691"/>
      <c r="D175" s="721"/>
      <c r="E175" s="175" t="s">
        <v>1028</v>
      </c>
      <c r="F175" s="227" t="s">
        <v>133</v>
      </c>
      <c r="G175" s="227" t="s">
        <v>20</v>
      </c>
      <c r="H175" s="228">
        <v>4287720</v>
      </c>
      <c r="I175" s="229" t="s">
        <v>17</v>
      </c>
      <c r="J175" s="321">
        <v>25726</v>
      </c>
      <c r="K175" s="219" t="s">
        <v>184</v>
      </c>
      <c r="L175" s="175">
        <v>396016823</v>
      </c>
      <c r="M175" s="348">
        <v>25726</v>
      </c>
      <c r="N175" s="756"/>
    </row>
    <row r="176" spans="1:15" ht="15.75" customHeight="1" x14ac:dyDescent="0.25">
      <c r="A176" s="729"/>
      <c r="B176" s="745"/>
      <c r="C176" s="691"/>
      <c r="D176" s="721"/>
      <c r="E176" s="263" t="s">
        <v>324</v>
      </c>
      <c r="F176" s="227" t="s">
        <v>142</v>
      </c>
      <c r="G176" s="227" t="s">
        <v>20</v>
      </c>
      <c r="H176" s="228">
        <v>4287720</v>
      </c>
      <c r="I176" s="229" t="s">
        <v>17</v>
      </c>
      <c r="J176" s="321">
        <v>25726</v>
      </c>
      <c r="K176" s="219" t="s">
        <v>184</v>
      </c>
      <c r="L176" s="230">
        <v>395445023</v>
      </c>
      <c r="M176" s="348">
        <v>25726</v>
      </c>
      <c r="N176" s="756"/>
    </row>
    <row r="177" spans="1:14" ht="15.75" customHeight="1" x14ac:dyDescent="0.25">
      <c r="A177" s="729"/>
      <c r="B177" s="745"/>
      <c r="C177" s="691"/>
      <c r="D177" s="721"/>
      <c r="E177" s="263" t="s">
        <v>319</v>
      </c>
      <c r="F177" s="227" t="s">
        <v>139</v>
      </c>
      <c r="G177" s="227" t="s">
        <v>20</v>
      </c>
      <c r="H177" s="228">
        <v>3798820</v>
      </c>
      <c r="I177" s="229" t="s">
        <v>17</v>
      </c>
      <c r="J177" s="321">
        <v>22793</v>
      </c>
      <c r="K177" s="219" t="s">
        <v>184</v>
      </c>
      <c r="L177" s="230">
        <v>395739723</v>
      </c>
      <c r="M177" s="348">
        <v>22793</v>
      </c>
      <c r="N177" s="756"/>
    </row>
    <row r="178" spans="1:14" ht="15.75" customHeight="1" x14ac:dyDescent="0.25">
      <c r="A178" s="729"/>
      <c r="B178" s="745"/>
      <c r="C178" s="691"/>
      <c r="D178" s="721"/>
      <c r="E178" s="263" t="s">
        <v>321</v>
      </c>
      <c r="F178" s="227" t="s">
        <v>144</v>
      </c>
      <c r="G178" s="227" t="s">
        <v>20</v>
      </c>
      <c r="H178" s="228">
        <v>3798820</v>
      </c>
      <c r="I178" s="229" t="s">
        <v>17</v>
      </c>
      <c r="J178" s="321">
        <v>22793</v>
      </c>
      <c r="K178" s="219" t="s">
        <v>184</v>
      </c>
      <c r="L178" s="230">
        <v>395525323</v>
      </c>
      <c r="M178" s="348">
        <v>22793</v>
      </c>
      <c r="N178" s="756"/>
    </row>
    <row r="179" spans="1:14" ht="15.75" customHeight="1" x14ac:dyDescent="0.25">
      <c r="A179" s="729"/>
      <c r="B179" s="745"/>
      <c r="C179" s="691"/>
      <c r="D179" s="721"/>
      <c r="E179" s="263" t="s">
        <v>1028</v>
      </c>
      <c r="F179" s="227" t="s">
        <v>133</v>
      </c>
      <c r="G179" s="227" t="s">
        <v>20</v>
      </c>
      <c r="H179" s="228">
        <v>4287720</v>
      </c>
      <c r="I179" s="229" t="s">
        <v>17</v>
      </c>
      <c r="J179" s="321">
        <v>25726</v>
      </c>
      <c r="K179" s="219" t="s">
        <v>184</v>
      </c>
      <c r="L179" s="230">
        <v>396020523</v>
      </c>
      <c r="M179" s="348">
        <v>25726</v>
      </c>
      <c r="N179" s="756"/>
    </row>
    <row r="180" spans="1:14" ht="15.75" customHeight="1" x14ac:dyDescent="0.25">
      <c r="A180" s="729"/>
      <c r="B180" s="745"/>
      <c r="C180" s="691"/>
      <c r="D180" s="721"/>
      <c r="E180" s="263" t="s">
        <v>325</v>
      </c>
      <c r="F180" s="227" t="s">
        <v>147</v>
      </c>
      <c r="G180" s="227" t="s">
        <v>20</v>
      </c>
      <c r="H180" s="228">
        <v>2109810</v>
      </c>
      <c r="I180" s="229" t="s">
        <v>17</v>
      </c>
      <c r="J180" s="321">
        <v>12659</v>
      </c>
      <c r="K180" s="219" t="s">
        <v>184</v>
      </c>
      <c r="L180" s="230">
        <v>395641823</v>
      </c>
      <c r="M180" s="348">
        <v>12659</v>
      </c>
      <c r="N180" s="756"/>
    </row>
    <row r="181" spans="1:14" ht="15.75" customHeight="1" x14ac:dyDescent="0.25">
      <c r="A181" s="729"/>
      <c r="B181" s="745"/>
      <c r="C181" s="691"/>
      <c r="D181" s="721"/>
      <c r="E181" s="231" t="s">
        <v>1029</v>
      </c>
      <c r="F181" s="227" t="s">
        <v>134</v>
      </c>
      <c r="G181" s="227" t="s">
        <v>20</v>
      </c>
      <c r="H181" s="228">
        <v>2117440</v>
      </c>
      <c r="I181" s="229" t="s">
        <v>17</v>
      </c>
      <c r="J181" s="321">
        <v>12705</v>
      </c>
      <c r="K181" s="219" t="s">
        <v>184</v>
      </c>
      <c r="L181" s="231">
        <v>395494623</v>
      </c>
      <c r="M181" s="348">
        <v>12705</v>
      </c>
      <c r="N181" s="756"/>
    </row>
    <row r="182" spans="1:14" ht="15.75" customHeight="1" x14ac:dyDescent="0.25">
      <c r="A182" s="729"/>
      <c r="B182" s="745"/>
      <c r="C182" s="691"/>
      <c r="D182" s="721"/>
      <c r="E182" s="231" t="s">
        <v>1030</v>
      </c>
      <c r="F182" s="227" t="s">
        <v>138</v>
      </c>
      <c r="G182" s="227" t="s">
        <v>20</v>
      </c>
      <c r="H182" s="228">
        <v>3798820</v>
      </c>
      <c r="I182" s="229" t="s">
        <v>17</v>
      </c>
      <c r="J182" s="321">
        <v>22793</v>
      </c>
      <c r="K182" s="219" t="s">
        <v>184</v>
      </c>
      <c r="L182" s="231">
        <v>398459723</v>
      </c>
      <c r="M182" s="348">
        <v>22793</v>
      </c>
      <c r="N182" s="756"/>
    </row>
    <row r="183" spans="1:14" ht="15.75" customHeight="1" x14ac:dyDescent="0.25">
      <c r="A183" s="729"/>
      <c r="B183" s="745"/>
      <c r="C183" s="691"/>
      <c r="D183" s="721"/>
      <c r="E183" s="231" t="s">
        <v>328</v>
      </c>
      <c r="F183" s="227" t="s">
        <v>145</v>
      </c>
      <c r="G183" s="227" t="s">
        <v>20</v>
      </c>
      <c r="H183" s="228">
        <v>4287720</v>
      </c>
      <c r="I183" s="229" t="s">
        <v>17</v>
      </c>
      <c r="J183" s="321">
        <v>25726</v>
      </c>
      <c r="K183" s="219" t="s">
        <v>184</v>
      </c>
      <c r="L183" s="231">
        <v>397815523</v>
      </c>
      <c r="M183" s="348">
        <v>25726</v>
      </c>
      <c r="N183" s="756"/>
    </row>
    <row r="184" spans="1:14" ht="15.75" customHeight="1" x14ac:dyDescent="0.25">
      <c r="A184" s="729"/>
      <c r="B184" s="745"/>
      <c r="C184" s="691"/>
      <c r="D184" s="721"/>
      <c r="E184" s="231" t="s">
        <v>1028</v>
      </c>
      <c r="F184" s="227" t="s">
        <v>133</v>
      </c>
      <c r="G184" s="227" t="s">
        <v>20</v>
      </c>
      <c r="H184" s="228">
        <v>4287720</v>
      </c>
      <c r="I184" s="229" t="s">
        <v>17</v>
      </c>
      <c r="J184" s="321">
        <v>25726</v>
      </c>
      <c r="K184" s="219" t="s">
        <v>184</v>
      </c>
      <c r="L184" s="231">
        <v>399958423</v>
      </c>
      <c r="M184" s="348">
        <v>25726</v>
      </c>
      <c r="N184" s="756"/>
    </row>
    <row r="185" spans="1:14" ht="15.75" customHeight="1" x14ac:dyDescent="0.25">
      <c r="A185" s="729"/>
      <c r="B185" s="745"/>
      <c r="C185" s="691"/>
      <c r="D185" s="721"/>
      <c r="E185" s="231" t="s">
        <v>1029</v>
      </c>
      <c r="F185" s="227" t="s">
        <v>134</v>
      </c>
      <c r="G185" s="227" t="s">
        <v>20</v>
      </c>
      <c r="H185" s="228">
        <v>2117440</v>
      </c>
      <c r="I185" s="229" t="s">
        <v>17</v>
      </c>
      <c r="J185" s="321">
        <v>12705</v>
      </c>
      <c r="K185" s="219" t="s">
        <v>184</v>
      </c>
      <c r="L185" s="231">
        <v>403324923</v>
      </c>
      <c r="M185" s="348">
        <v>12705</v>
      </c>
      <c r="N185" s="756"/>
    </row>
    <row r="186" spans="1:14" ht="15.75" customHeight="1" x14ac:dyDescent="0.25">
      <c r="A186" s="729"/>
      <c r="B186" s="745"/>
      <c r="C186" s="691"/>
      <c r="D186" s="721"/>
      <c r="E186" s="231" t="s">
        <v>1031</v>
      </c>
      <c r="F186" s="227" t="s">
        <v>1032</v>
      </c>
      <c r="G186" s="227" t="s">
        <v>20</v>
      </c>
      <c r="H186" s="228">
        <v>3418948</v>
      </c>
      <c r="I186" s="229" t="s">
        <v>17</v>
      </c>
      <c r="J186" s="321">
        <v>20514</v>
      </c>
      <c r="K186" s="219" t="s">
        <v>184</v>
      </c>
      <c r="L186" s="231">
        <v>404312023</v>
      </c>
      <c r="M186" s="348">
        <v>20514</v>
      </c>
      <c r="N186" s="756"/>
    </row>
    <row r="187" spans="1:14" ht="15.75" customHeight="1" x14ac:dyDescent="0.25">
      <c r="A187" s="729"/>
      <c r="B187" s="745"/>
      <c r="C187" s="691"/>
      <c r="D187" s="721"/>
      <c r="E187" s="231" t="s">
        <v>322</v>
      </c>
      <c r="F187" s="227" t="s">
        <v>143</v>
      </c>
      <c r="G187" s="227" t="s">
        <v>20</v>
      </c>
      <c r="H187" s="228">
        <v>4419480</v>
      </c>
      <c r="I187" s="229" t="s">
        <v>17</v>
      </c>
      <c r="J187" s="321">
        <v>26517</v>
      </c>
      <c r="K187" s="219" t="s">
        <v>184</v>
      </c>
      <c r="L187" s="231">
        <v>403452523</v>
      </c>
      <c r="M187" s="348">
        <v>26517</v>
      </c>
      <c r="N187" s="756"/>
    </row>
    <row r="188" spans="1:14" ht="15.75" customHeight="1" x14ac:dyDescent="0.25">
      <c r="A188" s="729"/>
      <c r="B188" s="745"/>
      <c r="C188" s="691"/>
      <c r="D188" s="721"/>
      <c r="E188" s="231" t="s">
        <v>1033</v>
      </c>
      <c r="F188" s="227" t="s">
        <v>1034</v>
      </c>
      <c r="G188" s="227" t="s">
        <v>20</v>
      </c>
      <c r="H188" s="228">
        <v>503936</v>
      </c>
      <c r="I188" s="229" t="s">
        <v>17</v>
      </c>
      <c r="J188" s="321">
        <v>3024</v>
      </c>
      <c r="K188" s="219" t="s">
        <v>184</v>
      </c>
      <c r="L188" s="231">
        <v>407158323</v>
      </c>
      <c r="M188" s="348">
        <v>3024</v>
      </c>
      <c r="N188" s="756"/>
    </row>
    <row r="189" spans="1:14" ht="15.75" customHeight="1" x14ac:dyDescent="0.25">
      <c r="A189" s="729"/>
      <c r="B189" s="745"/>
      <c r="C189" s="691"/>
      <c r="D189" s="721"/>
      <c r="E189" s="231" t="s">
        <v>1031</v>
      </c>
      <c r="F189" s="227" t="s">
        <v>1032</v>
      </c>
      <c r="G189" s="227" t="s">
        <v>20</v>
      </c>
      <c r="H189" s="228">
        <v>3798820</v>
      </c>
      <c r="I189" s="229" t="s">
        <v>17</v>
      </c>
      <c r="J189" s="321">
        <v>22793</v>
      </c>
      <c r="K189" s="219" t="s">
        <v>184</v>
      </c>
      <c r="L189" s="231">
        <v>407158423</v>
      </c>
      <c r="M189" s="348">
        <v>22793</v>
      </c>
      <c r="N189" s="756"/>
    </row>
    <row r="190" spans="1:14" ht="15.75" customHeight="1" x14ac:dyDescent="0.25">
      <c r="A190" s="729"/>
      <c r="B190" s="745"/>
      <c r="C190" s="691"/>
      <c r="D190" s="721"/>
      <c r="E190" s="231" t="s">
        <v>1033</v>
      </c>
      <c r="F190" s="227" t="s">
        <v>1034</v>
      </c>
      <c r="G190" s="227" t="s">
        <v>20</v>
      </c>
      <c r="H190" s="228">
        <v>3024410</v>
      </c>
      <c r="I190" s="229" t="s">
        <v>17</v>
      </c>
      <c r="J190" s="321">
        <v>18146</v>
      </c>
      <c r="K190" s="219" t="s">
        <v>184</v>
      </c>
      <c r="L190" s="231">
        <v>408028023</v>
      </c>
      <c r="M190" s="348">
        <v>18146</v>
      </c>
      <c r="N190" s="756"/>
    </row>
    <row r="191" spans="1:14" ht="15.75" customHeight="1" x14ac:dyDescent="0.25">
      <c r="A191" s="729"/>
      <c r="B191" s="745"/>
      <c r="C191" s="691"/>
      <c r="D191" s="721"/>
      <c r="E191" s="231" t="s">
        <v>1035</v>
      </c>
      <c r="F191" s="227" t="s">
        <v>1036</v>
      </c>
      <c r="G191" s="227" t="s">
        <v>20</v>
      </c>
      <c r="H191" s="228">
        <v>988152</v>
      </c>
      <c r="I191" s="229" t="s">
        <v>17</v>
      </c>
      <c r="J191" s="321">
        <v>5929</v>
      </c>
      <c r="K191" s="219" t="s">
        <v>184</v>
      </c>
      <c r="L191" s="231">
        <v>410510923</v>
      </c>
      <c r="M191" s="348">
        <v>5929</v>
      </c>
      <c r="N191" s="756"/>
    </row>
    <row r="192" spans="1:14" ht="15.75" customHeight="1" x14ac:dyDescent="0.25">
      <c r="A192" s="729"/>
      <c r="B192" s="745"/>
      <c r="C192" s="691"/>
      <c r="D192" s="721"/>
      <c r="E192" s="231" t="s">
        <v>320</v>
      </c>
      <c r="F192" s="227" t="s">
        <v>135</v>
      </c>
      <c r="G192" s="227" t="s">
        <v>20</v>
      </c>
      <c r="H192" s="217">
        <v>3798820</v>
      </c>
      <c r="I192" s="229" t="s">
        <v>17</v>
      </c>
      <c r="J192" s="321">
        <v>22793</v>
      </c>
      <c r="K192" s="219" t="s">
        <v>184</v>
      </c>
      <c r="L192" s="231">
        <v>412180123</v>
      </c>
      <c r="M192" s="348">
        <v>22793</v>
      </c>
      <c r="N192" s="757"/>
    </row>
    <row r="193" spans="1:15" ht="15.75" customHeight="1" x14ac:dyDescent="0.25">
      <c r="A193" s="729"/>
      <c r="B193" s="745"/>
      <c r="C193" s="691"/>
      <c r="D193" s="721"/>
      <c r="E193" s="231" t="s">
        <v>1037</v>
      </c>
      <c r="F193" s="227" t="s">
        <v>1038</v>
      </c>
      <c r="G193" s="227" t="s">
        <v>20</v>
      </c>
      <c r="H193" s="228">
        <v>2179720</v>
      </c>
      <c r="I193" s="229" t="s">
        <v>17</v>
      </c>
      <c r="J193" s="411">
        <v>13078</v>
      </c>
      <c r="K193" s="219" t="s">
        <v>184</v>
      </c>
      <c r="L193" s="231">
        <v>416531923</v>
      </c>
      <c r="M193" s="227">
        <v>13078</v>
      </c>
      <c r="N193" s="758"/>
    </row>
    <row r="194" spans="1:15" ht="15.75" customHeight="1" x14ac:dyDescent="0.25">
      <c r="A194" s="729"/>
      <c r="B194" s="745"/>
      <c r="C194" s="691"/>
      <c r="D194" s="721"/>
      <c r="E194" s="231" t="s">
        <v>1039</v>
      </c>
      <c r="F194" s="227" t="s">
        <v>1040</v>
      </c>
      <c r="G194" s="227" t="s">
        <v>20</v>
      </c>
      <c r="H194" s="228">
        <v>633020</v>
      </c>
      <c r="I194" s="229" t="s">
        <v>17</v>
      </c>
      <c r="J194" s="321">
        <v>3798</v>
      </c>
      <c r="K194" s="219" t="s">
        <v>184</v>
      </c>
      <c r="L194" s="369" t="s">
        <v>1173</v>
      </c>
      <c r="M194" s="507">
        <f>3798-591</f>
        <v>3207</v>
      </c>
      <c r="N194" s="756"/>
    </row>
    <row r="195" spans="1:15" ht="15.75" customHeight="1" x14ac:dyDescent="0.25">
      <c r="A195" s="431">
        <f>+B171</f>
        <v>890201900</v>
      </c>
      <c r="B195" s="679" t="s">
        <v>221</v>
      </c>
      <c r="C195" s="679"/>
      <c r="D195" s="679"/>
      <c r="E195" s="265"/>
      <c r="F195" s="207"/>
      <c r="G195" s="179"/>
      <c r="H195" s="233">
        <f>SUM(H171:H194)</f>
        <v>75004896</v>
      </c>
      <c r="I195" s="234"/>
      <c r="J195" s="235"/>
      <c r="K195" s="315"/>
      <c r="L195" s="185"/>
      <c r="M195" s="233">
        <f>SUM(M171:M194)</f>
        <v>450000</v>
      </c>
      <c r="N195" s="237">
        <f>+SUM(N171)</f>
        <v>450000</v>
      </c>
      <c r="O195" s="415"/>
    </row>
    <row r="196" spans="1:15" ht="15.75" customHeight="1" x14ac:dyDescent="0.25">
      <c r="A196" s="729" t="s">
        <v>308</v>
      </c>
      <c r="B196" s="743">
        <v>800102799</v>
      </c>
      <c r="C196" s="748" t="s">
        <v>150</v>
      </c>
      <c r="D196" s="686" t="s">
        <v>311</v>
      </c>
      <c r="E196" s="263">
        <v>17590261</v>
      </c>
      <c r="F196" s="205" t="s">
        <v>152</v>
      </c>
      <c r="G196" s="117" t="s">
        <v>20</v>
      </c>
      <c r="H196" s="69">
        <v>3668490</v>
      </c>
      <c r="I196" s="232" t="s">
        <v>224</v>
      </c>
      <c r="J196" s="219">
        <v>25679</v>
      </c>
      <c r="K196" s="387" t="s">
        <v>184</v>
      </c>
      <c r="L196" s="168" t="s">
        <v>1139</v>
      </c>
      <c r="M196" s="510">
        <f>25679-450</f>
        <v>25229</v>
      </c>
      <c r="N196" s="749">
        <f>+SUM(M196:M197)</f>
        <v>26000</v>
      </c>
    </row>
    <row r="197" spans="1:15" ht="15.75" customHeight="1" x14ac:dyDescent="0.25">
      <c r="A197" s="729"/>
      <c r="B197" s="743"/>
      <c r="C197" s="748"/>
      <c r="D197" s="686"/>
      <c r="E197" s="278">
        <v>17590261</v>
      </c>
      <c r="F197" t="s">
        <v>152</v>
      </c>
      <c r="G197" s="117" t="s">
        <v>20</v>
      </c>
      <c r="H197" s="502">
        <v>0</v>
      </c>
      <c r="I197" s="503">
        <v>0</v>
      </c>
      <c r="J197" s="504">
        <v>801</v>
      </c>
      <c r="K197" s="503" t="s">
        <v>184</v>
      </c>
      <c r="L197" s="505">
        <v>32223</v>
      </c>
      <c r="M197" s="349">
        <v>771</v>
      </c>
      <c r="N197" s="749"/>
    </row>
    <row r="198" spans="1:15" ht="15.75" customHeight="1" x14ac:dyDescent="0.25">
      <c r="A198" s="431">
        <f>+B196</f>
        <v>800102799</v>
      </c>
      <c r="B198" s="679" t="s">
        <v>221</v>
      </c>
      <c r="C198" s="679"/>
      <c r="D198" s="679"/>
      <c r="E198" s="265"/>
      <c r="F198" s="207"/>
      <c r="G198" s="179"/>
      <c r="H198" s="233">
        <f>SUM(H196:H196)</f>
        <v>3668490</v>
      </c>
      <c r="I198" s="234"/>
      <c r="J198" s="235"/>
      <c r="K198" s="315"/>
      <c r="L198" s="185"/>
      <c r="M198" s="233">
        <f>SUM(M196:M197)</f>
        <v>26000</v>
      </c>
      <c r="N198" s="237">
        <f>SUM(N196:N197)</f>
        <v>26000</v>
      </c>
      <c r="O198" s="415"/>
    </row>
    <row r="199" spans="1:15" ht="15.75" customHeight="1" x14ac:dyDescent="0.25">
      <c r="A199" s="729" t="s">
        <v>308</v>
      </c>
      <c r="B199" s="743">
        <v>800102504</v>
      </c>
      <c r="C199" s="748" t="s">
        <v>330</v>
      </c>
      <c r="D199" s="686" t="s">
        <v>311</v>
      </c>
      <c r="E199" s="263" t="s">
        <v>331</v>
      </c>
      <c r="F199" s="205" t="s">
        <v>61</v>
      </c>
      <c r="G199" s="117" t="s">
        <v>20</v>
      </c>
      <c r="H199" s="69">
        <v>0</v>
      </c>
      <c r="I199" s="232">
        <v>0</v>
      </c>
      <c r="J199" s="214">
        <v>633</v>
      </c>
      <c r="K199" s="219" t="s">
        <v>184</v>
      </c>
      <c r="L199" s="124" t="s">
        <v>1132</v>
      </c>
      <c r="M199" s="349">
        <v>633</v>
      </c>
      <c r="N199" s="749">
        <f>+SUM(M199:M203)</f>
        <v>56000</v>
      </c>
    </row>
    <row r="200" spans="1:15" ht="15.75" customHeight="1" x14ac:dyDescent="0.25">
      <c r="A200" s="729"/>
      <c r="B200" s="743"/>
      <c r="C200" s="748"/>
      <c r="D200" s="686"/>
      <c r="E200" s="263" t="s">
        <v>77</v>
      </c>
      <c r="F200" s="205" t="s">
        <v>63</v>
      </c>
      <c r="G200" s="117" t="s">
        <v>20</v>
      </c>
      <c r="H200" s="69">
        <v>322145</v>
      </c>
      <c r="I200" s="232" t="s">
        <v>15</v>
      </c>
      <c r="J200" s="214">
        <v>3221</v>
      </c>
      <c r="K200" s="219" t="s">
        <v>184</v>
      </c>
      <c r="L200" s="124" t="s">
        <v>1136</v>
      </c>
      <c r="M200" s="349">
        <v>3221</v>
      </c>
      <c r="N200" s="749"/>
    </row>
    <row r="201" spans="1:15" ht="15.75" customHeight="1" x14ac:dyDescent="0.25">
      <c r="A201" s="729"/>
      <c r="B201" s="743"/>
      <c r="C201" s="748"/>
      <c r="D201" s="686"/>
      <c r="E201" s="263" t="s">
        <v>77</v>
      </c>
      <c r="F201" s="205" t="s">
        <v>63</v>
      </c>
      <c r="G201" s="117" t="s">
        <v>20</v>
      </c>
      <c r="H201" s="69">
        <v>291009</v>
      </c>
      <c r="I201" s="232" t="s">
        <v>15</v>
      </c>
      <c r="J201" s="214">
        <v>2910</v>
      </c>
      <c r="K201" s="219" t="s">
        <v>184</v>
      </c>
      <c r="L201" s="124" t="s">
        <v>1135</v>
      </c>
      <c r="M201" s="349">
        <v>2910</v>
      </c>
      <c r="N201" s="749"/>
    </row>
    <row r="202" spans="1:15" ht="15.75" customHeight="1" x14ac:dyDescent="0.25">
      <c r="A202" s="729"/>
      <c r="B202" s="743"/>
      <c r="C202" s="748"/>
      <c r="D202" s="686"/>
      <c r="E202" s="263" t="s">
        <v>77</v>
      </c>
      <c r="F202" s="205" t="s">
        <v>63</v>
      </c>
      <c r="G202" s="117" t="s">
        <v>20</v>
      </c>
      <c r="H202" s="69">
        <v>311642</v>
      </c>
      <c r="I202" s="232" t="s">
        <v>15</v>
      </c>
      <c r="J202" s="214">
        <v>3116</v>
      </c>
      <c r="K202" s="219" t="s">
        <v>184</v>
      </c>
      <c r="L202" s="124" t="s">
        <v>1137</v>
      </c>
      <c r="M202" s="349">
        <v>3116</v>
      </c>
      <c r="N202" s="749"/>
    </row>
    <row r="203" spans="1:15" ht="15.75" customHeight="1" x14ac:dyDescent="0.25">
      <c r="A203" s="729"/>
      <c r="B203" s="743"/>
      <c r="C203" s="748"/>
      <c r="D203" s="686"/>
      <c r="E203" s="263" t="s">
        <v>331</v>
      </c>
      <c r="F203" s="205" t="s">
        <v>61</v>
      </c>
      <c r="G203" s="117" t="s">
        <v>20</v>
      </c>
      <c r="H203" s="217">
        <v>5882240</v>
      </c>
      <c r="I203" s="232" t="s">
        <v>62</v>
      </c>
      <c r="J203" s="214">
        <v>47058</v>
      </c>
      <c r="K203" s="219" t="s">
        <v>184</v>
      </c>
      <c r="L203" s="370" t="s">
        <v>1172</v>
      </c>
      <c r="M203" s="454">
        <f>47058-938</f>
        <v>46120</v>
      </c>
      <c r="N203" s="750"/>
    </row>
    <row r="204" spans="1:15" ht="15.75" customHeight="1" x14ac:dyDescent="0.25">
      <c r="A204" s="431">
        <f>+B199</f>
        <v>800102504</v>
      </c>
      <c r="B204" s="679" t="s">
        <v>221</v>
      </c>
      <c r="C204" s="679"/>
      <c r="D204" s="679"/>
      <c r="E204" s="265"/>
      <c r="F204" s="207"/>
      <c r="G204" s="179"/>
      <c r="H204" s="233">
        <f>SUM(H199:H203)</f>
        <v>6807036</v>
      </c>
      <c r="I204" s="234"/>
      <c r="J204" s="235"/>
      <c r="K204" s="315"/>
      <c r="L204" s="185"/>
      <c r="M204" s="233">
        <f>SUM(M199:M203)</f>
        <v>56000</v>
      </c>
      <c r="N204" s="237">
        <f>SUM(N199:N203)</f>
        <v>56000</v>
      </c>
      <c r="O204" s="415"/>
    </row>
    <row r="205" spans="1:15" ht="15.75" hidden="1" customHeight="1" x14ac:dyDescent="0.25">
      <c r="A205" s="729" t="s">
        <v>308</v>
      </c>
      <c r="B205" s="743" t="s">
        <v>333</v>
      </c>
      <c r="C205" s="742" t="s">
        <v>334</v>
      </c>
      <c r="D205" s="686" t="s">
        <v>311</v>
      </c>
      <c r="E205" s="263"/>
      <c r="F205" s="205"/>
      <c r="G205" s="117"/>
      <c r="H205" s="69"/>
      <c r="I205" s="232"/>
      <c r="J205" s="324"/>
      <c r="K205" s="219"/>
      <c r="L205" s="124"/>
      <c r="M205" s="351"/>
      <c r="N205" s="749">
        <f>+SUM(M205:M207)</f>
        <v>0</v>
      </c>
    </row>
    <row r="206" spans="1:15" ht="15.75" hidden="1" customHeight="1" x14ac:dyDescent="0.25">
      <c r="A206" s="729"/>
      <c r="B206" s="743"/>
      <c r="C206" s="742"/>
      <c r="D206" s="686"/>
      <c r="E206" s="263"/>
      <c r="F206" s="205"/>
      <c r="G206" s="117"/>
      <c r="H206" s="217"/>
      <c r="I206" s="232"/>
      <c r="J206" s="324"/>
      <c r="K206" s="219"/>
      <c r="L206" s="370"/>
      <c r="M206" s="454"/>
      <c r="N206" s="750"/>
    </row>
    <row r="207" spans="1:15" ht="15.75" hidden="1" customHeight="1" x14ac:dyDescent="0.25">
      <c r="A207" s="729"/>
      <c r="B207" s="743"/>
      <c r="C207" s="742"/>
      <c r="D207" s="686"/>
      <c r="E207" s="263"/>
      <c r="F207" s="205"/>
      <c r="G207" s="117"/>
      <c r="H207" s="378"/>
      <c r="I207" s="232"/>
      <c r="J207" s="324"/>
      <c r="K207" s="219"/>
      <c r="L207" s="124"/>
      <c r="M207" s="351"/>
      <c r="N207" s="749"/>
    </row>
    <row r="208" spans="1:15" ht="15.75" hidden="1" customHeight="1" x14ac:dyDescent="0.25">
      <c r="A208" s="431" t="str">
        <f>+B205</f>
        <v>890680142</v>
      </c>
      <c r="B208" s="679" t="s">
        <v>221</v>
      </c>
      <c r="C208" s="679"/>
      <c r="D208" s="679"/>
      <c r="E208" s="265"/>
      <c r="F208" s="207"/>
      <c r="G208" s="179"/>
      <c r="H208" s="233">
        <f>SUM(H205:H207)</f>
        <v>0</v>
      </c>
      <c r="I208" s="234"/>
      <c r="J208" s="235"/>
      <c r="K208" s="315"/>
      <c r="L208" s="185"/>
      <c r="M208" s="233">
        <f>SUM(M205:M207)</f>
        <v>0</v>
      </c>
      <c r="N208" s="237">
        <f>SUM(N205:N207)</f>
        <v>0</v>
      </c>
      <c r="O208" s="415"/>
    </row>
    <row r="209" spans="1:14" ht="15.75" hidden="1" customHeight="1" x14ac:dyDescent="0.25">
      <c r="A209" s="678">
        <v>7</v>
      </c>
      <c r="B209" s="693">
        <v>892099324</v>
      </c>
      <c r="C209" s="665" t="s">
        <v>335</v>
      </c>
      <c r="D209" s="665">
        <v>243627001</v>
      </c>
      <c r="E209" s="122"/>
      <c r="F209" s="117"/>
      <c r="G209" s="120"/>
      <c r="H209" s="384"/>
      <c r="I209" s="183"/>
      <c r="J209" s="324"/>
      <c r="K209" s="219"/>
      <c r="L209" s="122"/>
      <c r="M209" s="324"/>
      <c r="N209" s="702">
        <f>SUM(M209:M268)</f>
        <v>0</v>
      </c>
    </row>
    <row r="210" spans="1:14" ht="15.75" hidden="1" customHeight="1" x14ac:dyDescent="0.25">
      <c r="A210" s="678"/>
      <c r="B210" s="693"/>
      <c r="C210" s="665"/>
      <c r="D210" s="665"/>
      <c r="E210" s="122"/>
      <c r="F210" s="117"/>
      <c r="G210" s="120"/>
      <c r="H210" s="384"/>
      <c r="I210" s="183"/>
      <c r="J210" s="324"/>
      <c r="K210" s="219"/>
      <c r="L210" s="122"/>
      <c r="M210" s="324"/>
      <c r="N210" s="702"/>
    </row>
    <row r="211" spans="1:14" ht="15.75" hidden="1" customHeight="1" x14ac:dyDescent="0.25">
      <c r="A211" s="678"/>
      <c r="B211" s="693"/>
      <c r="C211" s="665"/>
      <c r="D211" s="665"/>
      <c r="E211" s="122"/>
      <c r="F211" s="117"/>
      <c r="G211" s="120"/>
      <c r="H211" s="384"/>
      <c r="I211" s="183"/>
      <c r="J211" s="324"/>
      <c r="K211" s="219"/>
      <c r="L211" s="122"/>
      <c r="M211" s="324"/>
      <c r="N211" s="702"/>
    </row>
    <row r="212" spans="1:14" ht="15.75" hidden="1" customHeight="1" x14ac:dyDescent="0.25">
      <c r="A212" s="678"/>
      <c r="B212" s="693"/>
      <c r="C212" s="665"/>
      <c r="D212" s="665"/>
      <c r="E212" s="122"/>
      <c r="F212" s="117"/>
      <c r="G212" s="120"/>
      <c r="H212" s="384"/>
      <c r="I212" s="183"/>
      <c r="J212" s="324"/>
      <c r="K212" s="219"/>
      <c r="L212" s="122"/>
      <c r="M212" s="324"/>
      <c r="N212" s="702"/>
    </row>
    <row r="213" spans="1:14" ht="15.75" hidden="1" customHeight="1" x14ac:dyDescent="0.25">
      <c r="A213" s="678"/>
      <c r="B213" s="693"/>
      <c r="C213" s="665"/>
      <c r="D213" s="665"/>
      <c r="E213" s="122"/>
      <c r="F213" s="117"/>
      <c r="G213" s="120"/>
      <c r="H213" s="384"/>
      <c r="I213" s="183"/>
      <c r="J213" s="324"/>
      <c r="K213" s="219"/>
      <c r="L213" s="122"/>
      <c r="M213" s="324"/>
      <c r="N213" s="702"/>
    </row>
    <row r="214" spans="1:14" ht="15.75" hidden="1" customHeight="1" x14ac:dyDescent="0.25">
      <c r="A214" s="678"/>
      <c r="B214" s="693"/>
      <c r="C214" s="665"/>
      <c r="D214" s="665"/>
      <c r="E214" s="122"/>
      <c r="F214" s="117"/>
      <c r="G214" s="120"/>
      <c r="H214" s="384"/>
      <c r="I214" s="183"/>
      <c r="J214" s="324"/>
      <c r="K214" s="219"/>
      <c r="L214" s="122"/>
      <c r="M214" s="324"/>
      <c r="N214" s="702"/>
    </row>
    <row r="215" spans="1:14" ht="15.75" hidden="1" customHeight="1" x14ac:dyDescent="0.25">
      <c r="A215" s="678"/>
      <c r="B215" s="693"/>
      <c r="C215" s="665"/>
      <c r="D215" s="665"/>
      <c r="E215" s="122"/>
      <c r="F215" s="117"/>
      <c r="G215" s="120"/>
      <c r="H215" s="384"/>
      <c r="I215" s="183"/>
      <c r="J215" s="324"/>
      <c r="K215" s="219"/>
      <c r="L215" s="122"/>
      <c r="M215" s="324"/>
      <c r="N215" s="702"/>
    </row>
    <row r="216" spans="1:14" ht="15.75" hidden="1" customHeight="1" x14ac:dyDescent="0.25">
      <c r="A216" s="678"/>
      <c r="B216" s="693"/>
      <c r="C216" s="665"/>
      <c r="D216" s="665"/>
      <c r="E216" s="122"/>
      <c r="F216" s="117"/>
      <c r="G216" s="120"/>
      <c r="H216" s="385"/>
      <c r="I216" s="239"/>
      <c r="J216" s="324"/>
      <c r="K216" s="219"/>
      <c r="L216" s="122"/>
      <c r="M216" s="324"/>
      <c r="N216" s="702"/>
    </row>
    <row r="217" spans="1:14" ht="15.75" hidden="1" customHeight="1" x14ac:dyDescent="0.25">
      <c r="A217" s="678"/>
      <c r="B217" s="693"/>
      <c r="C217" s="665"/>
      <c r="D217" s="665"/>
      <c r="E217" s="122"/>
      <c r="F217" s="117"/>
      <c r="G217" s="120"/>
      <c r="H217" s="385"/>
      <c r="I217" s="240"/>
      <c r="J217" s="324"/>
      <c r="K217" s="219"/>
      <c r="L217" s="122"/>
      <c r="M217" s="324"/>
      <c r="N217" s="702"/>
    </row>
    <row r="218" spans="1:14" ht="15.75" hidden="1" customHeight="1" x14ac:dyDescent="0.25">
      <c r="A218" s="678"/>
      <c r="B218" s="693"/>
      <c r="C218" s="665"/>
      <c r="D218" s="665"/>
      <c r="E218" s="122"/>
      <c r="F218" s="117"/>
      <c r="G218" s="120"/>
      <c r="H218" s="385"/>
      <c r="I218" s="240"/>
      <c r="J218" s="324"/>
      <c r="K218" s="219"/>
      <c r="L218" s="122"/>
      <c r="M218" s="324"/>
      <c r="N218" s="702"/>
    </row>
    <row r="219" spans="1:14" ht="15.75" hidden="1" customHeight="1" x14ac:dyDescent="0.25">
      <c r="A219" s="678"/>
      <c r="B219" s="693"/>
      <c r="C219" s="665"/>
      <c r="D219" s="665"/>
      <c r="E219" s="122"/>
      <c r="F219" s="117"/>
      <c r="G219" s="120"/>
      <c r="H219" s="385"/>
      <c r="I219" s="240"/>
      <c r="J219" s="324"/>
      <c r="K219" s="219"/>
      <c r="L219" s="122"/>
      <c r="M219" s="324"/>
      <c r="N219" s="702"/>
    </row>
    <row r="220" spans="1:14" ht="15.75" hidden="1" customHeight="1" x14ac:dyDescent="0.25">
      <c r="A220" s="678"/>
      <c r="B220" s="693"/>
      <c r="C220" s="665"/>
      <c r="D220" s="665"/>
      <c r="E220" s="122"/>
      <c r="F220" s="117"/>
      <c r="G220" s="120"/>
      <c r="H220" s="385"/>
      <c r="I220" s="240"/>
      <c r="J220" s="324"/>
      <c r="K220" s="219"/>
      <c r="L220" s="122"/>
      <c r="M220" s="324"/>
      <c r="N220" s="702"/>
    </row>
    <row r="221" spans="1:14" ht="15.75" hidden="1" customHeight="1" x14ac:dyDescent="0.25">
      <c r="A221" s="678"/>
      <c r="B221" s="693"/>
      <c r="C221" s="665"/>
      <c r="D221" s="665"/>
      <c r="E221" s="122"/>
      <c r="F221" s="117"/>
      <c r="G221" s="120"/>
      <c r="H221" s="385"/>
      <c r="I221" s="240"/>
      <c r="J221" s="324"/>
      <c r="K221" s="219"/>
      <c r="L221" s="122"/>
      <c r="M221" s="324"/>
      <c r="N221" s="702"/>
    </row>
    <row r="222" spans="1:14" ht="15.75" hidden="1" customHeight="1" x14ac:dyDescent="0.25">
      <c r="A222" s="678"/>
      <c r="B222" s="693"/>
      <c r="C222" s="665"/>
      <c r="D222" s="665"/>
      <c r="E222" s="122"/>
      <c r="F222" s="117"/>
      <c r="G222" s="120"/>
      <c r="H222" s="385"/>
      <c r="I222" s="240"/>
      <c r="J222" s="324"/>
      <c r="K222" s="219"/>
      <c r="L222" s="122"/>
      <c r="M222" s="324"/>
      <c r="N222" s="702"/>
    </row>
    <row r="223" spans="1:14" ht="15.75" hidden="1" customHeight="1" x14ac:dyDescent="0.25">
      <c r="A223" s="678"/>
      <c r="B223" s="693"/>
      <c r="C223" s="665"/>
      <c r="D223" s="665"/>
      <c r="E223" s="122"/>
      <c r="F223" s="117"/>
      <c r="G223" s="120"/>
      <c r="H223" s="385"/>
      <c r="I223" s="240"/>
      <c r="J223" s="324"/>
      <c r="K223" s="219"/>
      <c r="L223" s="122"/>
      <c r="M223" s="324"/>
      <c r="N223" s="702"/>
    </row>
    <row r="224" spans="1:14" ht="15.75" hidden="1" customHeight="1" x14ac:dyDescent="0.25">
      <c r="A224" s="678"/>
      <c r="B224" s="693"/>
      <c r="C224" s="665"/>
      <c r="D224" s="665"/>
      <c r="E224" s="122"/>
      <c r="F224" s="117"/>
      <c r="G224" s="120"/>
      <c r="H224" s="385"/>
      <c r="I224" s="240"/>
      <c r="J224" s="324"/>
      <c r="K224" s="219"/>
      <c r="L224" s="122"/>
      <c r="M224" s="324"/>
      <c r="N224" s="702"/>
    </row>
    <row r="225" spans="1:14" ht="15.75" hidden="1" customHeight="1" x14ac:dyDescent="0.25">
      <c r="A225" s="678"/>
      <c r="B225" s="693"/>
      <c r="C225" s="665"/>
      <c r="D225" s="665"/>
      <c r="E225" s="122"/>
      <c r="F225" s="117"/>
      <c r="G225" s="120"/>
      <c r="H225" s="385"/>
      <c r="I225" s="240"/>
      <c r="J225" s="324"/>
      <c r="K225" s="219"/>
      <c r="L225" s="122"/>
      <c r="M225" s="324"/>
      <c r="N225" s="702"/>
    </row>
    <row r="226" spans="1:14" ht="15.75" hidden="1" customHeight="1" x14ac:dyDescent="0.25">
      <c r="A226" s="678"/>
      <c r="B226" s="693"/>
      <c r="C226" s="665"/>
      <c r="D226" s="665"/>
      <c r="E226" s="122"/>
      <c r="F226" s="117"/>
      <c r="G226" s="120"/>
      <c r="H226" s="385"/>
      <c r="I226" s="240"/>
      <c r="J226" s="324"/>
      <c r="K226" s="219"/>
      <c r="L226" s="122"/>
      <c r="M226" s="324"/>
      <c r="N226" s="702"/>
    </row>
    <row r="227" spans="1:14" ht="15.75" hidden="1" customHeight="1" x14ac:dyDescent="0.25">
      <c r="A227" s="678"/>
      <c r="B227" s="693"/>
      <c r="C227" s="665"/>
      <c r="D227" s="665"/>
      <c r="E227" s="122"/>
      <c r="F227" s="117"/>
      <c r="G227" s="120"/>
      <c r="H227" s="385"/>
      <c r="I227" s="240"/>
      <c r="J227" s="324"/>
      <c r="K227" s="219"/>
      <c r="L227" s="122"/>
      <c r="M227" s="324"/>
      <c r="N227" s="702"/>
    </row>
    <row r="228" spans="1:14" ht="15.75" hidden="1" customHeight="1" x14ac:dyDescent="0.25">
      <c r="A228" s="678"/>
      <c r="B228" s="693"/>
      <c r="C228" s="665"/>
      <c r="D228" s="665"/>
      <c r="E228" s="122"/>
      <c r="F228" s="117"/>
      <c r="G228" s="120"/>
      <c r="H228" s="385"/>
      <c r="I228" s="240"/>
      <c r="J228" s="324"/>
      <c r="K228" s="219"/>
      <c r="L228" s="122"/>
      <c r="M228" s="324"/>
      <c r="N228" s="702"/>
    </row>
    <row r="229" spans="1:14" ht="15.75" hidden="1" customHeight="1" x14ac:dyDescent="0.25">
      <c r="A229" s="678"/>
      <c r="B229" s="693"/>
      <c r="C229" s="665"/>
      <c r="D229" s="665"/>
      <c r="E229" s="122"/>
      <c r="F229" s="117"/>
      <c r="G229" s="120"/>
      <c r="H229" s="385"/>
      <c r="I229" s="240"/>
      <c r="J229" s="324"/>
      <c r="K229" s="219"/>
      <c r="L229" s="122"/>
      <c r="M229" s="324"/>
      <c r="N229" s="702"/>
    </row>
    <row r="230" spans="1:14" ht="15.75" hidden="1" customHeight="1" x14ac:dyDescent="0.25">
      <c r="A230" s="678"/>
      <c r="B230" s="693"/>
      <c r="C230" s="665"/>
      <c r="D230" s="665"/>
      <c r="E230" s="122"/>
      <c r="F230" s="117"/>
      <c r="G230" s="120"/>
      <c r="H230" s="385"/>
      <c r="I230" s="240"/>
      <c r="J230" s="324"/>
      <c r="K230" s="219"/>
      <c r="L230" s="122"/>
      <c r="M230" s="324"/>
      <c r="N230" s="702"/>
    </row>
    <row r="231" spans="1:14" ht="15.75" hidden="1" customHeight="1" x14ac:dyDescent="0.25">
      <c r="A231" s="678"/>
      <c r="B231" s="693"/>
      <c r="C231" s="665"/>
      <c r="D231" s="665"/>
      <c r="E231" s="122"/>
      <c r="F231" s="117"/>
      <c r="G231" s="120"/>
      <c r="H231" s="385"/>
      <c r="I231" s="240"/>
      <c r="J231" s="324"/>
      <c r="K231" s="219"/>
      <c r="L231" s="122"/>
      <c r="M231" s="324"/>
      <c r="N231" s="702"/>
    </row>
    <row r="232" spans="1:14" ht="15.75" hidden="1" customHeight="1" x14ac:dyDescent="0.25">
      <c r="A232" s="678"/>
      <c r="B232" s="693"/>
      <c r="C232" s="665"/>
      <c r="D232" s="665"/>
      <c r="E232" s="122"/>
      <c r="F232" s="117"/>
      <c r="G232" s="120"/>
      <c r="H232" s="385"/>
      <c r="I232" s="240"/>
      <c r="J232" s="324"/>
      <c r="K232" s="219"/>
      <c r="L232" s="122"/>
      <c r="M232" s="324"/>
      <c r="N232" s="702"/>
    </row>
    <row r="233" spans="1:14" ht="15.75" hidden="1" customHeight="1" x14ac:dyDescent="0.25">
      <c r="A233" s="678"/>
      <c r="B233" s="693"/>
      <c r="C233" s="665"/>
      <c r="D233" s="665"/>
      <c r="E233" s="122"/>
      <c r="F233" s="117"/>
      <c r="G233" s="120"/>
      <c r="H233" s="385"/>
      <c r="I233" s="240"/>
      <c r="J233" s="324"/>
      <c r="K233" s="219"/>
      <c r="L233" s="122"/>
      <c r="M233" s="324"/>
      <c r="N233" s="702"/>
    </row>
    <row r="234" spans="1:14" ht="15.75" hidden="1" customHeight="1" x14ac:dyDescent="0.25">
      <c r="A234" s="678"/>
      <c r="B234" s="693"/>
      <c r="C234" s="665"/>
      <c r="D234" s="665"/>
      <c r="E234" s="122"/>
      <c r="F234" s="117"/>
      <c r="G234" s="120"/>
      <c r="H234" s="385"/>
      <c r="I234" s="240"/>
      <c r="J234" s="324"/>
      <c r="K234" s="219"/>
      <c r="L234" s="122"/>
      <c r="M234" s="324"/>
      <c r="N234" s="702"/>
    </row>
    <row r="235" spans="1:14" ht="15.75" hidden="1" customHeight="1" x14ac:dyDescent="0.25">
      <c r="A235" s="678"/>
      <c r="B235" s="693"/>
      <c r="C235" s="665"/>
      <c r="D235" s="665"/>
      <c r="E235" s="122"/>
      <c r="F235" s="117"/>
      <c r="G235" s="120"/>
      <c r="H235" s="385"/>
      <c r="I235" s="240"/>
      <c r="J235" s="324"/>
      <c r="K235" s="219"/>
      <c r="L235" s="122"/>
      <c r="M235" s="324"/>
      <c r="N235" s="702"/>
    </row>
    <row r="236" spans="1:14" ht="15.75" hidden="1" customHeight="1" x14ac:dyDescent="0.25">
      <c r="A236" s="678"/>
      <c r="B236" s="693"/>
      <c r="C236" s="665"/>
      <c r="D236" s="665"/>
      <c r="E236" s="122"/>
      <c r="F236" s="117"/>
      <c r="G236" s="120"/>
      <c r="H236" s="385"/>
      <c r="I236" s="240"/>
      <c r="J236" s="324"/>
      <c r="K236" s="219"/>
      <c r="L236" s="122"/>
      <c r="M236" s="324"/>
      <c r="N236" s="702"/>
    </row>
    <row r="237" spans="1:14" ht="15.75" hidden="1" customHeight="1" x14ac:dyDescent="0.25">
      <c r="A237" s="678"/>
      <c r="B237" s="693"/>
      <c r="C237" s="665"/>
      <c r="D237" s="665"/>
      <c r="E237" s="122"/>
      <c r="F237" s="117"/>
      <c r="G237" s="120"/>
      <c r="H237" s="385"/>
      <c r="I237" s="240"/>
      <c r="J237" s="324"/>
      <c r="K237" s="219"/>
      <c r="L237" s="122"/>
      <c r="M237" s="324"/>
      <c r="N237" s="702"/>
    </row>
    <row r="238" spans="1:14" ht="15.75" hidden="1" customHeight="1" x14ac:dyDescent="0.25">
      <c r="A238" s="678"/>
      <c r="B238" s="693"/>
      <c r="C238" s="665"/>
      <c r="D238" s="665"/>
      <c r="E238" s="122"/>
      <c r="F238" s="117"/>
      <c r="G238" s="120"/>
      <c r="H238" s="385"/>
      <c r="I238" s="240"/>
      <c r="J238" s="324"/>
      <c r="K238" s="219"/>
      <c r="L238" s="122"/>
      <c r="M238" s="324"/>
      <c r="N238" s="702"/>
    </row>
    <row r="239" spans="1:14" ht="15.75" hidden="1" customHeight="1" x14ac:dyDescent="0.25">
      <c r="A239" s="678"/>
      <c r="B239" s="693"/>
      <c r="C239" s="665"/>
      <c r="D239" s="665"/>
      <c r="E239" s="122"/>
      <c r="F239" s="117"/>
      <c r="G239" s="120"/>
      <c r="H239" s="385"/>
      <c r="I239" s="240"/>
      <c r="J239" s="324"/>
      <c r="K239" s="219"/>
      <c r="L239" s="122"/>
      <c r="M239" s="324"/>
      <c r="N239" s="702"/>
    </row>
    <row r="240" spans="1:14" ht="15.75" hidden="1" customHeight="1" x14ac:dyDescent="0.25">
      <c r="A240" s="678"/>
      <c r="B240" s="693"/>
      <c r="C240" s="665"/>
      <c r="D240" s="665"/>
      <c r="E240" s="122"/>
      <c r="F240" s="117"/>
      <c r="G240" s="120"/>
      <c r="H240" s="385"/>
      <c r="I240" s="240"/>
      <c r="J240" s="324"/>
      <c r="K240" s="219"/>
      <c r="L240" s="122"/>
      <c r="M240" s="324"/>
      <c r="N240" s="702"/>
    </row>
    <row r="241" spans="1:14" ht="15.75" hidden="1" customHeight="1" x14ac:dyDescent="0.25">
      <c r="A241" s="678"/>
      <c r="B241" s="693"/>
      <c r="C241" s="665"/>
      <c r="D241" s="665"/>
      <c r="E241" s="122"/>
      <c r="F241" s="117"/>
      <c r="G241" s="120"/>
      <c r="H241" s="385"/>
      <c r="I241" s="240"/>
      <c r="J241" s="324"/>
      <c r="K241" s="219"/>
      <c r="L241" s="122"/>
      <c r="M241" s="324"/>
      <c r="N241" s="702"/>
    </row>
    <row r="242" spans="1:14" ht="15.75" hidden="1" customHeight="1" x14ac:dyDescent="0.25">
      <c r="A242" s="678"/>
      <c r="B242" s="693"/>
      <c r="C242" s="665"/>
      <c r="D242" s="665"/>
      <c r="E242" s="122"/>
      <c r="F242" s="117"/>
      <c r="G242" s="120"/>
      <c r="H242" s="385"/>
      <c r="I242" s="240"/>
      <c r="J242" s="324"/>
      <c r="K242" s="219"/>
      <c r="L242" s="122"/>
      <c r="M242" s="324"/>
      <c r="N242" s="702"/>
    </row>
    <row r="243" spans="1:14" ht="15.75" hidden="1" customHeight="1" x14ac:dyDescent="0.25">
      <c r="A243" s="678"/>
      <c r="B243" s="693"/>
      <c r="C243" s="665"/>
      <c r="D243" s="665"/>
      <c r="E243" s="122"/>
      <c r="F243" s="117"/>
      <c r="G243" s="120"/>
      <c r="H243" s="385"/>
      <c r="I243" s="240"/>
      <c r="J243" s="324"/>
      <c r="K243" s="219"/>
      <c r="L243" s="122"/>
      <c r="M243" s="324"/>
      <c r="N243" s="702"/>
    </row>
    <row r="244" spans="1:14" ht="15.75" hidden="1" customHeight="1" x14ac:dyDescent="0.25">
      <c r="A244" s="678"/>
      <c r="B244" s="693"/>
      <c r="C244" s="665"/>
      <c r="D244" s="665"/>
      <c r="E244" s="122"/>
      <c r="F244" s="117"/>
      <c r="G244" s="120"/>
      <c r="H244" s="385"/>
      <c r="I244" s="240"/>
      <c r="J244" s="324"/>
      <c r="K244" s="219"/>
      <c r="L244" s="122"/>
      <c r="M244" s="324"/>
      <c r="N244" s="702"/>
    </row>
    <row r="245" spans="1:14" ht="15.75" hidden="1" customHeight="1" x14ac:dyDescent="0.25">
      <c r="A245" s="678"/>
      <c r="B245" s="693"/>
      <c r="C245" s="665"/>
      <c r="D245" s="665"/>
      <c r="E245" s="122"/>
      <c r="F245" s="117"/>
      <c r="G245" s="120"/>
      <c r="H245" s="385"/>
      <c r="I245" s="240"/>
      <c r="J245" s="324"/>
      <c r="K245" s="219"/>
      <c r="L245" s="122"/>
      <c r="M245" s="324"/>
      <c r="N245" s="702"/>
    </row>
    <row r="246" spans="1:14" ht="15.75" hidden="1" customHeight="1" x14ac:dyDescent="0.25">
      <c r="A246" s="678"/>
      <c r="B246" s="693"/>
      <c r="C246" s="665"/>
      <c r="D246" s="665"/>
      <c r="E246" s="122"/>
      <c r="F246" s="117"/>
      <c r="G246" s="120"/>
      <c r="H246" s="385"/>
      <c r="I246" s="240"/>
      <c r="J246" s="324"/>
      <c r="K246" s="219"/>
      <c r="L246" s="122"/>
      <c r="M246" s="324"/>
      <c r="N246" s="702"/>
    </row>
    <row r="247" spans="1:14" ht="15.75" hidden="1" customHeight="1" x14ac:dyDescent="0.25">
      <c r="A247" s="678"/>
      <c r="B247" s="693"/>
      <c r="C247" s="665"/>
      <c r="D247" s="665"/>
      <c r="E247" s="122"/>
      <c r="F247" s="117"/>
      <c r="G247" s="120"/>
      <c r="H247" s="385"/>
      <c r="I247" s="240"/>
      <c r="J247" s="324"/>
      <c r="K247" s="219"/>
      <c r="L247" s="122"/>
      <c r="M247" s="324"/>
      <c r="N247" s="702"/>
    </row>
    <row r="248" spans="1:14" ht="15.75" hidden="1" customHeight="1" x14ac:dyDescent="0.25">
      <c r="A248" s="678"/>
      <c r="B248" s="693"/>
      <c r="C248" s="665"/>
      <c r="D248" s="665"/>
      <c r="E248" s="122"/>
      <c r="F248" s="117"/>
      <c r="G248" s="120"/>
      <c r="H248" s="385"/>
      <c r="I248" s="240"/>
      <c r="J248" s="324"/>
      <c r="K248" s="219"/>
      <c r="L248" s="122"/>
      <c r="M248" s="324"/>
      <c r="N248" s="702"/>
    </row>
    <row r="249" spans="1:14" ht="15.75" hidden="1" customHeight="1" x14ac:dyDescent="0.25">
      <c r="A249" s="678"/>
      <c r="B249" s="693"/>
      <c r="C249" s="665"/>
      <c r="D249" s="665"/>
      <c r="E249" s="122"/>
      <c r="F249" s="117"/>
      <c r="G249" s="120"/>
      <c r="H249" s="385"/>
      <c r="I249" s="240"/>
      <c r="J249" s="324"/>
      <c r="K249" s="219"/>
      <c r="L249" s="122"/>
      <c r="M249" s="324"/>
      <c r="N249" s="702"/>
    </row>
    <row r="250" spans="1:14" ht="15.75" hidden="1" customHeight="1" x14ac:dyDescent="0.25">
      <c r="A250" s="678"/>
      <c r="B250" s="693"/>
      <c r="C250" s="665"/>
      <c r="D250" s="665"/>
      <c r="E250" s="122"/>
      <c r="F250" s="117"/>
      <c r="G250" s="120"/>
      <c r="H250" s="385"/>
      <c r="I250" s="240"/>
      <c r="J250" s="324"/>
      <c r="K250" s="219"/>
      <c r="L250" s="122"/>
      <c r="M250" s="324"/>
      <c r="N250" s="702"/>
    </row>
    <row r="251" spans="1:14" ht="15.75" hidden="1" customHeight="1" x14ac:dyDescent="0.25">
      <c r="A251" s="678"/>
      <c r="B251" s="693"/>
      <c r="C251" s="665"/>
      <c r="D251" s="665"/>
      <c r="E251" s="122"/>
      <c r="F251" s="117"/>
      <c r="G251" s="120"/>
      <c r="H251" s="385"/>
      <c r="I251" s="240"/>
      <c r="J251" s="324"/>
      <c r="K251" s="219"/>
      <c r="L251" s="122"/>
      <c r="M251" s="324"/>
      <c r="N251" s="702"/>
    </row>
    <row r="252" spans="1:14" ht="15.75" hidden="1" customHeight="1" x14ac:dyDescent="0.25">
      <c r="A252" s="678"/>
      <c r="B252" s="693"/>
      <c r="C252" s="665"/>
      <c r="D252" s="665"/>
      <c r="E252" s="122"/>
      <c r="F252" s="117"/>
      <c r="G252" s="120"/>
      <c r="H252" s="385"/>
      <c r="I252" s="240"/>
      <c r="J252" s="324"/>
      <c r="K252" s="219"/>
      <c r="L252" s="122"/>
      <c r="M252" s="324"/>
      <c r="N252" s="702"/>
    </row>
    <row r="253" spans="1:14" ht="15.75" hidden="1" customHeight="1" x14ac:dyDescent="0.25">
      <c r="A253" s="678"/>
      <c r="B253" s="693"/>
      <c r="C253" s="665"/>
      <c r="D253" s="665"/>
      <c r="E253" s="122"/>
      <c r="F253" s="117"/>
      <c r="G253" s="120"/>
      <c r="H253" s="385"/>
      <c r="I253" s="240"/>
      <c r="J253" s="324"/>
      <c r="K253" s="219"/>
      <c r="L253" s="122"/>
      <c r="M253" s="324"/>
      <c r="N253" s="702"/>
    </row>
    <row r="254" spans="1:14" ht="15.75" hidden="1" customHeight="1" x14ac:dyDescent="0.25">
      <c r="A254" s="678"/>
      <c r="B254" s="693"/>
      <c r="C254" s="665"/>
      <c r="D254" s="665"/>
      <c r="E254" s="122"/>
      <c r="F254" s="117"/>
      <c r="G254" s="120"/>
      <c r="H254" s="385"/>
      <c r="I254" s="240"/>
      <c r="J254" s="324"/>
      <c r="K254" s="219"/>
      <c r="L254" s="122"/>
      <c r="M254" s="324"/>
      <c r="N254" s="702"/>
    </row>
    <row r="255" spans="1:14" ht="15.75" hidden="1" customHeight="1" x14ac:dyDescent="0.25">
      <c r="A255" s="678"/>
      <c r="B255" s="693"/>
      <c r="C255" s="665"/>
      <c r="D255" s="665"/>
      <c r="E255" s="122"/>
      <c r="F255" s="117"/>
      <c r="G255" s="120"/>
      <c r="H255" s="385"/>
      <c r="I255" s="240"/>
      <c r="J255" s="324"/>
      <c r="K255" s="219"/>
      <c r="L255" s="122"/>
      <c r="M255" s="324"/>
      <c r="N255" s="702"/>
    </row>
    <row r="256" spans="1:14" ht="15.75" hidden="1" customHeight="1" x14ac:dyDescent="0.25">
      <c r="A256" s="678"/>
      <c r="B256" s="693"/>
      <c r="C256" s="665"/>
      <c r="D256" s="665"/>
      <c r="E256" s="122"/>
      <c r="F256" s="117"/>
      <c r="G256" s="120"/>
      <c r="H256" s="385"/>
      <c r="I256" s="240"/>
      <c r="J256" s="324"/>
      <c r="K256" s="219"/>
      <c r="L256" s="122"/>
      <c r="M256" s="324"/>
      <c r="N256" s="702"/>
    </row>
    <row r="257" spans="1:15" ht="15.75" hidden="1" customHeight="1" x14ac:dyDescent="0.25">
      <c r="A257" s="678"/>
      <c r="B257" s="693"/>
      <c r="C257" s="665"/>
      <c r="D257" s="665"/>
      <c r="E257" s="122"/>
      <c r="F257" s="117"/>
      <c r="G257" s="120"/>
      <c r="H257" s="385"/>
      <c r="I257" s="240"/>
      <c r="J257" s="324"/>
      <c r="K257" s="219"/>
      <c r="L257" s="122"/>
      <c r="M257" s="324"/>
      <c r="N257" s="702"/>
    </row>
    <row r="258" spans="1:15" ht="15.75" hidden="1" customHeight="1" x14ac:dyDescent="0.25">
      <c r="A258" s="678"/>
      <c r="B258" s="693"/>
      <c r="C258" s="665"/>
      <c r="D258" s="665"/>
      <c r="E258" s="122"/>
      <c r="F258" s="117"/>
      <c r="G258" s="120"/>
      <c r="H258" s="385"/>
      <c r="I258" s="240"/>
      <c r="J258" s="324"/>
      <c r="K258" s="219"/>
      <c r="L258" s="122"/>
      <c r="M258" s="324"/>
      <c r="N258" s="702"/>
    </row>
    <row r="259" spans="1:15" ht="15.75" hidden="1" customHeight="1" x14ac:dyDescent="0.25">
      <c r="A259" s="678"/>
      <c r="B259" s="693"/>
      <c r="C259" s="665"/>
      <c r="D259" s="665"/>
      <c r="E259" s="122"/>
      <c r="F259" s="117"/>
      <c r="G259" s="120"/>
      <c r="H259" s="385"/>
      <c r="I259" s="240"/>
      <c r="J259" s="324"/>
      <c r="K259" s="219"/>
      <c r="L259" s="122"/>
      <c r="M259" s="324"/>
      <c r="N259" s="702"/>
    </row>
    <row r="260" spans="1:15" ht="15.75" hidden="1" customHeight="1" x14ac:dyDescent="0.25">
      <c r="A260" s="678"/>
      <c r="B260" s="693"/>
      <c r="C260" s="665"/>
      <c r="D260" s="665"/>
      <c r="E260" s="122"/>
      <c r="F260" s="117"/>
      <c r="G260" s="120"/>
      <c r="H260" s="385"/>
      <c r="I260" s="240"/>
      <c r="J260" s="324"/>
      <c r="K260" s="219"/>
      <c r="L260" s="122"/>
      <c r="M260" s="324"/>
      <c r="N260" s="702"/>
    </row>
    <row r="261" spans="1:15" ht="15.75" hidden="1" customHeight="1" x14ac:dyDescent="0.25">
      <c r="A261" s="678"/>
      <c r="B261" s="693"/>
      <c r="C261" s="665"/>
      <c r="D261" s="665"/>
      <c r="E261" s="122"/>
      <c r="F261" s="117"/>
      <c r="G261" s="120"/>
      <c r="H261" s="385"/>
      <c r="I261" s="240"/>
      <c r="J261" s="324"/>
      <c r="K261" s="219"/>
      <c r="L261" s="122"/>
      <c r="M261" s="324"/>
      <c r="N261" s="702"/>
    </row>
    <row r="262" spans="1:15" ht="15.75" hidden="1" customHeight="1" x14ac:dyDescent="0.25">
      <c r="A262" s="678"/>
      <c r="B262" s="693"/>
      <c r="C262" s="665"/>
      <c r="D262" s="665"/>
      <c r="E262" s="122"/>
      <c r="F262" s="117"/>
      <c r="G262" s="120"/>
      <c r="H262" s="385"/>
      <c r="I262" s="240"/>
      <c r="J262" s="324"/>
      <c r="K262" s="219"/>
      <c r="L262" s="122"/>
      <c r="M262" s="324"/>
      <c r="N262" s="702"/>
    </row>
    <row r="263" spans="1:15" ht="15.75" hidden="1" customHeight="1" x14ac:dyDescent="0.25">
      <c r="A263" s="678"/>
      <c r="B263" s="693"/>
      <c r="C263" s="665"/>
      <c r="D263" s="665"/>
      <c r="E263" s="122"/>
      <c r="F263" s="117"/>
      <c r="G263" s="120"/>
      <c r="H263" s="385"/>
      <c r="I263" s="240"/>
      <c r="J263" s="324"/>
      <c r="K263" s="219"/>
      <c r="L263" s="122"/>
      <c r="M263" s="324"/>
      <c r="N263" s="702"/>
    </row>
    <row r="264" spans="1:15" ht="15.75" hidden="1" customHeight="1" x14ac:dyDescent="0.25">
      <c r="A264" s="678"/>
      <c r="B264" s="693"/>
      <c r="C264" s="665"/>
      <c r="D264" s="665"/>
      <c r="E264" s="122"/>
      <c r="F264" s="117"/>
      <c r="G264" s="120"/>
      <c r="H264" s="385"/>
      <c r="I264" s="240"/>
      <c r="J264" s="324"/>
      <c r="K264" s="219"/>
      <c r="L264" s="122"/>
      <c r="M264" s="324"/>
      <c r="N264" s="702"/>
    </row>
    <row r="265" spans="1:15" ht="15.75" hidden="1" customHeight="1" x14ac:dyDescent="0.25">
      <c r="A265" s="678"/>
      <c r="B265" s="693"/>
      <c r="C265" s="665"/>
      <c r="D265" s="665"/>
      <c r="E265" s="122"/>
      <c r="F265" s="117"/>
      <c r="G265" s="120"/>
      <c r="H265" s="385"/>
      <c r="I265" s="240"/>
      <c r="J265" s="324"/>
      <c r="K265" s="219"/>
      <c r="L265" s="122"/>
      <c r="M265" s="324"/>
      <c r="N265" s="702"/>
    </row>
    <row r="266" spans="1:15" ht="15.75" hidden="1" customHeight="1" x14ac:dyDescent="0.25">
      <c r="A266" s="678"/>
      <c r="B266" s="693"/>
      <c r="C266" s="665"/>
      <c r="D266" s="665"/>
      <c r="E266" s="122"/>
      <c r="F266" s="117"/>
      <c r="G266" s="120"/>
      <c r="H266" s="385"/>
      <c r="I266" s="240"/>
      <c r="J266" s="324"/>
      <c r="K266" s="219"/>
      <c r="L266" s="122"/>
      <c r="M266" s="324"/>
      <c r="N266" s="702"/>
    </row>
    <row r="267" spans="1:15" ht="15.75" hidden="1" customHeight="1" x14ac:dyDescent="0.25">
      <c r="A267" s="678"/>
      <c r="B267" s="693"/>
      <c r="C267" s="665"/>
      <c r="D267" s="665"/>
      <c r="E267" s="122"/>
      <c r="F267" s="117"/>
      <c r="G267" s="241"/>
      <c r="H267" s="385"/>
      <c r="I267" s="240"/>
      <c r="J267" s="324"/>
      <c r="K267" s="219"/>
      <c r="L267" s="242"/>
      <c r="M267" s="324"/>
      <c r="N267" s="702"/>
    </row>
    <row r="268" spans="1:15" ht="15.75" hidden="1" customHeight="1" x14ac:dyDescent="0.25">
      <c r="A268" s="678"/>
      <c r="B268" s="693"/>
      <c r="C268" s="665"/>
      <c r="D268" s="665"/>
      <c r="E268" s="122"/>
      <c r="F268" s="117"/>
      <c r="G268" s="241"/>
      <c r="H268" s="217"/>
      <c r="I268" s="240"/>
      <c r="J268" s="324"/>
      <c r="K268" s="219"/>
      <c r="L268" s="382"/>
      <c r="M268" s="455"/>
      <c r="N268" s="726"/>
    </row>
    <row r="269" spans="1:15" ht="15.75" hidden="1" customHeight="1" x14ac:dyDescent="0.25">
      <c r="A269" s="431">
        <f>+B209</f>
        <v>892099324</v>
      </c>
      <c r="B269" s="679" t="s">
        <v>221</v>
      </c>
      <c r="C269" s="679"/>
      <c r="D269" s="679"/>
      <c r="E269" s="267"/>
      <c r="F269" s="223"/>
      <c r="G269" s="223"/>
      <c r="H269" s="243"/>
      <c r="I269" s="244"/>
      <c r="J269" s="320"/>
      <c r="K269" s="226"/>
      <c r="L269" s="267"/>
      <c r="M269" s="347"/>
      <c r="N269" s="224">
        <f>SUM(N209:N268)</f>
        <v>0</v>
      </c>
      <c r="O269" s="415"/>
    </row>
    <row r="270" spans="1:15" ht="15.75" hidden="1" customHeight="1" x14ac:dyDescent="0.25">
      <c r="A270" s="769">
        <v>7</v>
      </c>
      <c r="B270" s="770">
        <v>891855017</v>
      </c>
      <c r="C270" s="771" t="s">
        <v>336</v>
      </c>
      <c r="D270" s="771">
        <v>243627001</v>
      </c>
      <c r="E270" s="122"/>
      <c r="F270" s="117"/>
      <c r="G270" s="120"/>
      <c r="H270" s="384"/>
      <c r="I270" s="183"/>
      <c r="J270" s="324"/>
      <c r="K270" s="219"/>
      <c r="L270" s="122"/>
      <c r="M270" s="379"/>
      <c r="N270" s="702">
        <f>SUM(M270:M280)</f>
        <v>0</v>
      </c>
    </row>
    <row r="271" spans="1:15" ht="15.75" hidden="1" customHeight="1" x14ac:dyDescent="0.25">
      <c r="A271" s="769"/>
      <c r="B271" s="770"/>
      <c r="C271" s="771"/>
      <c r="D271" s="771"/>
      <c r="E271" s="122"/>
      <c r="F271" s="117"/>
      <c r="G271" s="120"/>
      <c r="H271" s="384"/>
      <c r="I271" s="183"/>
      <c r="J271" s="324"/>
      <c r="K271" s="219"/>
      <c r="L271" s="122"/>
      <c r="M271" s="379"/>
      <c r="N271" s="702"/>
      <c r="O271" s="359">
        <f>+M270+M272+M273+M274+M278</f>
        <v>0</v>
      </c>
    </row>
    <row r="272" spans="1:15" ht="15.75" hidden="1" customHeight="1" x14ac:dyDescent="0.25">
      <c r="A272" s="769"/>
      <c r="B272" s="770"/>
      <c r="C272" s="771"/>
      <c r="D272" s="771"/>
      <c r="E272" s="122"/>
      <c r="F272" s="117"/>
      <c r="G272" s="120"/>
      <c r="H272" s="385"/>
      <c r="I272" s="239"/>
      <c r="J272" s="324"/>
      <c r="K272" s="219"/>
      <c r="L272" s="122"/>
      <c r="M272" s="379"/>
      <c r="N272" s="702"/>
      <c r="O272" s="301">
        <f>+H270+H272+H273+H274+H278</f>
        <v>0</v>
      </c>
    </row>
    <row r="273" spans="1:15" ht="15.75" hidden="1" customHeight="1" x14ac:dyDescent="0.25">
      <c r="A273" s="769"/>
      <c r="B273" s="770"/>
      <c r="C273" s="771"/>
      <c r="D273" s="771"/>
      <c r="E273" s="122"/>
      <c r="F273" s="117"/>
      <c r="G273" s="120"/>
      <c r="H273" s="385"/>
      <c r="I273" s="240"/>
      <c r="J273" s="324"/>
      <c r="K273" s="219"/>
      <c r="L273" s="122"/>
      <c r="M273" s="379"/>
      <c r="N273" s="702"/>
      <c r="O273">
        <f>+O271*2%</f>
        <v>0</v>
      </c>
    </row>
    <row r="274" spans="1:15" ht="15.75" hidden="1" customHeight="1" x14ac:dyDescent="0.25">
      <c r="A274" s="769"/>
      <c r="B274" s="770"/>
      <c r="C274" s="771"/>
      <c r="D274" s="771"/>
      <c r="E274" s="122"/>
      <c r="F274" s="117"/>
      <c r="G274" s="120"/>
      <c r="H274" s="385"/>
      <c r="I274" s="240"/>
      <c r="J274" s="324"/>
      <c r="K274" s="219"/>
      <c r="L274" s="122"/>
      <c r="M274" s="379"/>
      <c r="N274" s="702"/>
    </row>
    <row r="275" spans="1:15" ht="15.75" hidden="1" customHeight="1" x14ac:dyDescent="0.25">
      <c r="A275" s="769"/>
      <c r="B275" s="770"/>
      <c r="C275" s="771"/>
      <c r="D275" s="771"/>
      <c r="E275" s="122"/>
      <c r="F275" s="117"/>
      <c r="G275" s="241"/>
      <c r="H275" s="385"/>
      <c r="I275" s="240"/>
      <c r="J275" s="324"/>
      <c r="K275" s="219"/>
      <c r="L275" s="242"/>
      <c r="M275" s="379"/>
      <c r="N275" s="702"/>
    </row>
    <row r="276" spans="1:15" ht="15.75" hidden="1" customHeight="1" x14ac:dyDescent="0.25">
      <c r="A276" s="769"/>
      <c r="B276" s="770"/>
      <c r="C276" s="771"/>
      <c r="D276" s="771"/>
      <c r="E276" s="122"/>
      <c r="F276" s="117"/>
      <c r="G276" s="241"/>
      <c r="H276" s="385"/>
      <c r="I276" s="240"/>
      <c r="J276" s="324"/>
      <c r="K276" s="219"/>
      <c r="L276" s="242"/>
      <c r="M276" s="379"/>
      <c r="N276" s="702"/>
    </row>
    <row r="277" spans="1:15" ht="15.75" hidden="1" customHeight="1" x14ac:dyDescent="0.25">
      <c r="A277" s="769"/>
      <c r="B277" s="770"/>
      <c r="C277" s="771"/>
      <c r="D277" s="771"/>
      <c r="E277" s="122"/>
      <c r="F277" s="117"/>
      <c r="G277" s="241"/>
      <c r="H277" s="385"/>
      <c r="I277" s="240"/>
      <c r="J277" s="324"/>
      <c r="K277" s="219"/>
      <c r="L277" s="242"/>
      <c r="M277" s="379"/>
      <c r="N277" s="702"/>
    </row>
    <row r="278" spans="1:15" ht="15.75" hidden="1" customHeight="1" x14ac:dyDescent="0.25">
      <c r="A278" s="769"/>
      <c r="B278" s="770"/>
      <c r="C278" s="771"/>
      <c r="D278" s="771"/>
      <c r="E278" s="122"/>
      <c r="F278" s="117"/>
      <c r="G278" s="241"/>
      <c r="H278" s="385"/>
      <c r="I278" s="240"/>
      <c r="J278" s="324"/>
      <c r="K278" s="219"/>
      <c r="L278" s="242"/>
      <c r="M278" s="379"/>
      <c r="N278" s="702"/>
    </row>
    <row r="279" spans="1:15" ht="15.75" hidden="1" customHeight="1" x14ac:dyDescent="0.25">
      <c r="A279" s="769"/>
      <c r="B279" s="770"/>
      <c r="C279" s="771"/>
      <c r="D279" s="771"/>
      <c r="E279" s="122"/>
      <c r="F279" s="117"/>
      <c r="G279" s="241"/>
      <c r="H279" s="385"/>
      <c r="I279" s="240"/>
      <c r="J279" s="324"/>
      <c r="K279" s="219"/>
      <c r="L279" s="382"/>
      <c r="M279" s="372"/>
      <c r="N279" s="702"/>
    </row>
    <row r="280" spans="1:15" ht="15.75" hidden="1" customHeight="1" x14ac:dyDescent="0.25">
      <c r="A280" s="769"/>
      <c r="B280" s="770"/>
      <c r="C280" s="771"/>
      <c r="D280" s="771"/>
      <c r="E280" s="122"/>
      <c r="F280" s="117"/>
      <c r="G280" s="241"/>
      <c r="H280" s="385"/>
      <c r="I280" s="240"/>
      <c r="J280" s="324"/>
      <c r="K280" s="219"/>
      <c r="L280" s="242"/>
      <c r="M280" s="379"/>
      <c r="N280" s="702"/>
    </row>
    <row r="281" spans="1:15" ht="15.75" hidden="1" customHeight="1" x14ac:dyDescent="0.25">
      <c r="A281" s="431">
        <f>+B270</f>
        <v>891855017</v>
      </c>
      <c r="B281" s="752" t="s">
        <v>221</v>
      </c>
      <c r="C281" s="752"/>
      <c r="D281" s="752"/>
      <c r="E281" s="267"/>
      <c r="F281" s="223"/>
      <c r="G281" s="223"/>
      <c r="H281" s="243">
        <f>SUM(H270:H280)</f>
        <v>0</v>
      </c>
      <c r="I281" s="244">
        <f>SUM(I272:I280)</f>
        <v>0</v>
      </c>
      <c r="J281" s="320">
        <f>SUM(J270:J280)</f>
        <v>0</v>
      </c>
      <c r="K281" s="226"/>
      <c r="L281" s="267"/>
      <c r="M281" s="347">
        <f>SUM(M270:M280)</f>
        <v>0</v>
      </c>
      <c r="N281" s="224">
        <f>SUM(N270:N280)</f>
        <v>0</v>
      </c>
      <c r="O281" s="415"/>
    </row>
    <row r="282" spans="1:15" ht="15.75" hidden="1" customHeight="1" x14ac:dyDescent="0.25">
      <c r="A282" s="729" t="s">
        <v>337</v>
      </c>
      <c r="B282" s="743" t="s">
        <v>338</v>
      </c>
      <c r="C282" s="742" t="s">
        <v>339</v>
      </c>
      <c r="D282" s="742" t="s">
        <v>311</v>
      </c>
      <c r="E282" s="266"/>
      <c r="F282" s="117"/>
      <c r="G282" s="117"/>
      <c r="H282" s="215"/>
      <c r="I282" s="209"/>
      <c r="J282" s="324"/>
      <c r="K282" s="219"/>
      <c r="L282" s="122"/>
      <c r="M282" s="351"/>
      <c r="N282" s="749">
        <f>+SUM(M282:M353)</f>
        <v>0</v>
      </c>
    </row>
    <row r="283" spans="1:15" ht="15.75" hidden="1" customHeight="1" x14ac:dyDescent="0.25">
      <c r="A283" s="729"/>
      <c r="B283" s="743"/>
      <c r="C283" s="742"/>
      <c r="D283" s="742"/>
      <c r="E283" s="266"/>
      <c r="F283" s="117"/>
      <c r="G283" s="117"/>
      <c r="H283" s="215"/>
      <c r="I283" s="209"/>
      <c r="J283" s="324"/>
      <c r="K283" s="219"/>
      <c r="L283" s="122"/>
      <c r="M283" s="351"/>
      <c r="N283" s="749"/>
    </row>
    <row r="284" spans="1:15" ht="15.75" hidden="1" customHeight="1" x14ac:dyDescent="0.25">
      <c r="A284" s="729"/>
      <c r="B284" s="743"/>
      <c r="C284" s="742"/>
      <c r="D284" s="742"/>
      <c r="E284" s="266"/>
      <c r="F284" s="117"/>
      <c r="G284" s="117"/>
      <c r="H284" s="215"/>
      <c r="I284" s="209"/>
      <c r="J284" s="324"/>
      <c r="K284" s="219"/>
      <c r="L284" s="122"/>
      <c r="M284" s="351"/>
      <c r="N284" s="749"/>
    </row>
    <row r="285" spans="1:15" ht="15.75" hidden="1" customHeight="1" x14ac:dyDescent="0.25">
      <c r="A285" s="729"/>
      <c r="B285" s="743"/>
      <c r="C285" s="742"/>
      <c r="D285" s="742"/>
      <c r="E285" s="266"/>
      <c r="F285" s="117"/>
      <c r="G285" s="117"/>
      <c r="H285" s="215"/>
      <c r="I285" s="209"/>
      <c r="J285" s="324"/>
      <c r="K285" s="219"/>
      <c r="L285" s="122"/>
      <c r="M285" s="351"/>
      <c r="N285" s="749"/>
    </row>
    <row r="286" spans="1:15" ht="15.75" hidden="1" customHeight="1" x14ac:dyDescent="0.25">
      <c r="A286" s="729"/>
      <c r="B286" s="743"/>
      <c r="C286" s="742"/>
      <c r="D286" s="742"/>
      <c r="E286" s="266"/>
      <c r="F286" s="117"/>
      <c r="G286" s="117"/>
      <c r="H286" s="215"/>
      <c r="I286" s="209"/>
      <c r="J286" s="324"/>
      <c r="K286" s="219"/>
      <c r="L286" s="122"/>
      <c r="M286" s="351"/>
      <c r="N286" s="749"/>
    </row>
    <row r="287" spans="1:15" ht="15.75" hidden="1" customHeight="1" x14ac:dyDescent="0.25">
      <c r="A287" s="729"/>
      <c r="B287" s="743"/>
      <c r="C287" s="742"/>
      <c r="D287" s="742"/>
      <c r="E287" s="266"/>
      <c r="F287" s="117"/>
      <c r="G287" s="117"/>
      <c r="H287" s="215"/>
      <c r="I287" s="209"/>
      <c r="J287" s="324"/>
      <c r="K287" s="219"/>
      <c r="L287" s="122"/>
      <c r="M287" s="351"/>
      <c r="N287" s="749"/>
    </row>
    <row r="288" spans="1:15" ht="15.75" hidden="1" customHeight="1" x14ac:dyDescent="0.25">
      <c r="A288" s="729"/>
      <c r="B288" s="743"/>
      <c r="C288" s="742"/>
      <c r="D288" s="742"/>
      <c r="E288" s="266"/>
      <c r="F288" s="117"/>
      <c r="G288" s="117"/>
      <c r="H288" s="215"/>
      <c r="I288" s="209"/>
      <c r="J288" s="324"/>
      <c r="K288" s="219"/>
      <c r="L288" s="122"/>
      <c r="M288" s="351"/>
      <c r="N288" s="749"/>
    </row>
    <row r="289" spans="1:14" ht="15.75" hidden="1" customHeight="1" x14ac:dyDescent="0.25">
      <c r="A289" s="729"/>
      <c r="B289" s="743"/>
      <c r="C289" s="742"/>
      <c r="D289" s="742"/>
      <c r="E289" s="266"/>
      <c r="F289" s="117"/>
      <c r="G289" s="117"/>
      <c r="H289" s="215"/>
      <c r="I289" s="209"/>
      <c r="J289" s="324"/>
      <c r="K289" s="219"/>
      <c r="L289" s="122"/>
      <c r="M289" s="351"/>
      <c r="N289" s="749"/>
    </row>
    <row r="290" spans="1:14" ht="15.75" hidden="1" customHeight="1" x14ac:dyDescent="0.25">
      <c r="A290" s="729"/>
      <c r="B290" s="743"/>
      <c r="C290" s="742"/>
      <c r="D290" s="742"/>
      <c r="E290" s="266"/>
      <c r="F290" s="117"/>
      <c r="G290" s="117"/>
      <c r="H290" s="215"/>
      <c r="I290" s="209"/>
      <c r="J290" s="324"/>
      <c r="K290" s="219"/>
      <c r="L290" s="122"/>
      <c r="M290" s="351"/>
      <c r="N290" s="749"/>
    </row>
    <row r="291" spans="1:14" ht="15.75" hidden="1" customHeight="1" x14ac:dyDescent="0.25">
      <c r="A291" s="729"/>
      <c r="B291" s="743"/>
      <c r="C291" s="742"/>
      <c r="D291" s="742"/>
      <c r="E291" s="266"/>
      <c r="F291" s="117"/>
      <c r="G291" s="117"/>
      <c r="H291" s="215"/>
      <c r="I291" s="209"/>
      <c r="J291" s="324"/>
      <c r="K291" s="219"/>
      <c r="L291" s="122"/>
      <c r="M291" s="351"/>
      <c r="N291" s="749"/>
    </row>
    <row r="292" spans="1:14" ht="15.75" hidden="1" customHeight="1" x14ac:dyDescent="0.25">
      <c r="A292" s="729"/>
      <c r="B292" s="743"/>
      <c r="C292" s="742"/>
      <c r="D292" s="742"/>
      <c r="E292" s="266"/>
      <c r="F292" s="117"/>
      <c r="G292" s="117"/>
      <c r="H292" s="215"/>
      <c r="I292" s="209"/>
      <c r="J292" s="324"/>
      <c r="K292" s="219"/>
      <c r="L292" s="122"/>
      <c r="M292" s="351"/>
      <c r="N292" s="749"/>
    </row>
    <row r="293" spans="1:14" ht="15.75" hidden="1" customHeight="1" x14ac:dyDescent="0.25">
      <c r="A293" s="729"/>
      <c r="B293" s="743"/>
      <c r="C293" s="742"/>
      <c r="D293" s="742"/>
      <c r="E293" s="266"/>
      <c r="F293" s="117"/>
      <c r="G293" s="117"/>
      <c r="H293" s="215"/>
      <c r="I293" s="209"/>
      <c r="J293" s="324"/>
      <c r="K293" s="219"/>
      <c r="L293" s="122"/>
      <c r="M293" s="351"/>
      <c r="N293" s="749"/>
    </row>
    <row r="294" spans="1:14" ht="15.75" hidden="1" customHeight="1" x14ac:dyDescent="0.25">
      <c r="A294" s="729"/>
      <c r="B294" s="743"/>
      <c r="C294" s="742"/>
      <c r="D294" s="742"/>
      <c r="E294" s="266"/>
      <c r="F294" s="117"/>
      <c r="G294" s="117"/>
      <c r="H294" s="215"/>
      <c r="I294" s="209"/>
      <c r="J294" s="324"/>
      <c r="K294" s="219"/>
      <c r="L294" s="122"/>
      <c r="M294" s="351"/>
      <c r="N294" s="749"/>
    </row>
    <row r="295" spans="1:14" ht="15.75" hidden="1" customHeight="1" x14ac:dyDescent="0.25">
      <c r="A295" s="729"/>
      <c r="B295" s="743"/>
      <c r="C295" s="742"/>
      <c r="D295" s="742"/>
      <c r="E295" s="266"/>
      <c r="F295" s="117"/>
      <c r="G295" s="117"/>
      <c r="H295" s="215"/>
      <c r="I295" s="209"/>
      <c r="J295" s="324"/>
      <c r="K295" s="219"/>
      <c r="L295" s="122"/>
      <c r="M295" s="351"/>
      <c r="N295" s="749"/>
    </row>
    <row r="296" spans="1:14" ht="15.75" hidden="1" customHeight="1" x14ac:dyDescent="0.25">
      <c r="A296" s="729"/>
      <c r="B296" s="743"/>
      <c r="C296" s="742"/>
      <c r="D296" s="742"/>
      <c r="E296" s="266"/>
      <c r="F296" s="117"/>
      <c r="G296" s="117"/>
      <c r="H296" s="215"/>
      <c r="I296" s="209"/>
      <c r="J296" s="324"/>
      <c r="K296" s="219"/>
      <c r="L296" s="122"/>
      <c r="M296" s="351"/>
      <c r="N296" s="749"/>
    </row>
    <row r="297" spans="1:14" ht="15.75" hidden="1" customHeight="1" x14ac:dyDescent="0.25">
      <c r="A297" s="729"/>
      <c r="B297" s="743"/>
      <c r="C297" s="742"/>
      <c r="D297" s="742"/>
      <c r="E297" s="266"/>
      <c r="F297" s="117"/>
      <c r="G297" s="117"/>
      <c r="H297" s="215"/>
      <c r="I297" s="209"/>
      <c r="J297" s="324"/>
      <c r="K297" s="219"/>
      <c r="L297" s="122"/>
      <c r="M297" s="351"/>
      <c r="N297" s="749"/>
    </row>
    <row r="298" spans="1:14" ht="15.75" hidden="1" customHeight="1" x14ac:dyDescent="0.25">
      <c r="A298" s="729"/>
      <c r="B298" s="743"/>
      <c r="C298" s="742"/>
      <c r="D298" s="742"/>
      <c r="E298" s="266"/>
      <c r="F298" s="117"/>
      <c r="G298" s="117"/>
      <c r="H298" s="215"/>
      <c r="I298" s="209"/>
      <c r="J298" s="324"/>
      <c r="K298" s="219"/>
      <c r="L298" s="122"/>
      <c r="M298" s="351"/>
      <c r="N298" s="749"/>
    </row>
    <row r="299" spans="1:14" ht="15.75" hidden="1" customHeight="1" x14ac:dyDescent="0.25">
      <c r="A299" s="729"/>
      <c r="B299" s="743"/>
      <c r="C299" s="742"/>
      <c r="D299" s="742"/>
      <c r="E299" s="266"/>
      <c r="F299" s="117"/>
      <c r="G299" s="117"/>
      <c r="H299" s="215"/>
      <c r="I299" s="209"/>
      <c r="J299" s="324"/>
      <c r="K299" s="219"/>
      <c r="L299" s="122"/>
      <c r="M299" s="351"/>
      <c r="N299" s="749"/>
    </row>
    <row r="300" spans="1:14" ht="15.75" hidden="1" customHeight="1" x14ac:dyDescent="0.25">
      <c r="A300" s="729"/>
      <c r="B300" s="743"/>
      <c r="C300" s="742"/>
      <c r="D300" s="742"/>
      <c r="E300" s="266"/>
      <c r="F300" s="117"/>
      <c r="G300" s="117"/>
      <c r="H300" s="215"/>
      <c r="I300" s="209"/>
      <c r="J300" s="324"/>
      <c r="K300" s="219"/>
      <c r="L300" s="122"/>
      <c r="M300" s="351"/>
      <c r="N300" s="749"/>
    </row>
    <row r="301" spans="1:14" ht="15.75" hidden="1" customHeight="1" x14ac:dyDescent="0.25">
      <c r="A301" s="729"/>
      <c r="B301" s="743"/>
      <c r="C301" s="742"/>
      <c r="D301" s="742"/>
      <c r="E301" s="266"/>
      <c r="F301" s="117"/>
      <c r="G301" s="117"/>
      <c r="H301" s="215"/>
      <c r="I301" s="209"/>
      <c r="J301" s="324"/>
      <c r="K301" s="219"/>
      <c r="L301" s="122"/>
      <c r="M301" s="351"/>
      <c r="N301" s="749"/>
    </row>
    <row r="302" spans="1:14" ht="15.75" hidden="1" customHeight="1" x14ac:dyDescent="0.25">
      <c r="A302" s="729"/>
      <c r="B302" s="743"/>
      <c r="C302" s="742"/>
      <c r="D302" s="742"/>
      <c r="E302" s="266"/>
      <c r="F302" s="117"/>
      <c r="G302" s="117"/>
      <c r="H302" s="215"/>
      <c r="I302" s="209"/>
      <c r="J302" s="324"/>
      <c r="K302" s="219"/>
      <c r="L302" s="122"/>
      <c r="M302" s="351"/>
      <c r="N302" s="749"/>
    </row>
    <row r="303" spans="1:14" ht="15.75" hidden="1" customHeight="1" x14ac:dyDescent="0.25">
      <c r="A303" s="729"/>
      <c r="B303" s="743"/>
      <c r="C303" s="742"/>
      <c r="D303" s="742"/>
      <c r="E303" s="266"/>
      <c r="F303" s="117"/>
      <c r="G303" s="117"/>
      <c r="H303" s="215"/>
      <c r="I303" s="209"/>
      <c r="J303" s="324"/>
      <c r="K303" s="219"/>
      <c r="L303" s="122"/>
      <c r="M303" s="351"/>
      <c r="N303" s="749"/>
    </row>
    <row r="304" spans="1:14" ht="15.75" hidden="1" customHeight="1" x14ac:dyDescent="0.25">
      <c r="A304" s="729"/>
      <c r="B304" s="743"/>
      <c r="C304" s="742"/>
      <c r="D304" s="742"/>
      <c r="E304" s="266"/>
      <c r="F304" s="117"/>
      <c r="G304" s="117"/>
      <c r="H304" s="215"/>
      <c r="I304" s="209"/>
      <c r="J304" s="324"/>
      <c r="K304" s="219"/>
      <c r="L304" s="122"/>
      <c r="M304" s="351"/>
      <c r="N304" s="749"/>
    </row>
    <row r="305" spans="1:14" ht="15.75" hidden="1" customHeight="1" x14ac:dyDescent="0.25">
      <c r="A305" s="729"/>
      <c r="B305" s="743"/>
      <c r="C305" s="742"/>
      <c r="D305" s="742"/>
      <c r="E305" s="266"/>
      <c r="F305" s="117"/>
      <c r="G305" s="117"/>
      <c r="H305" s="215"/>
      <c r="I305" s="209"/>
      <c r="J305" s="324"/>
      <c r="K305" s="219"/>
      <c r="L305" s="122"/>
      <c r="M305" s="351"/>
      <c r="N305" s="749"/>
    </row>
    <row r="306" spans="1:14" ht="15.75" hidden="1" customHeight="1" x14ac:dyDescent="0.25">
      <c r="A306" s="729"/>
      <c r="B306" s="743"/>
      <c r="C306" s="742"/>
      <c r="D306" s="742"/>
      <c r="E306" s="266"/>
      <c r="F306" s="117"/>
      <c r="G306" s="117"/>
      <c r="H306" s="215"/>
      <c r="I306" s="209"/>
      <c r="J306" s="324"/>
      <c r="K306" s="219"/>
      <c r="L306" s="122"/>
      <c r="M306" s="351"/>
      <c r="N306" s="749"/>
    </row>
    <row r="307" spans="1:14" ht="15.75" hidden="1" customHeight="1" x14ac:dyDescent="0.25">
      <c r="A307" s="729"/>
      <c r="B307" s="743"/>
      <c r="C307" s="742"/>
      <c r="D307" s="742"/>
      <c r="E307" s="266"/>
      <c r="F307" s="117"/>
      <c r="G307" s="117"/>
      <c r="H307" s="215"/>
      <c r="I307" s="209"/>
      <c r="J307" s="324"/>
      <c r="K307" s="219"/>
      <c r="L307" s="122"/>
      <c r="M307" s="351"/>
      <c r="N307" s="749"/>
    </row>
    <row r="308" spans="1:14" ht="15.75" hidden="1" customHeight="1" x14ac:dyDescent="0.25">
      <c r="A308" s="729"/>
      <c r="B308" s="743"/>
      <c r="C308" s="742"/>
      <c r="D308" s="742"/>
      <c r="E308" s="266"/>
      <c r="F308" s="117"/>
      <c r="G308" s="117"/>
      <c r="H308" s="215"/>
      <c r="I308" s="209"/>
      <c r="J308" s="324"/>
      <c r="K308" s="219"/>
      <c r="L308" s="122"/>
      <c r="M308" s="351"/>
      <c r="N308" s="749"/>
    </row>
    <row r="309" spans="1:14" ht="15.75" hidden="1" customHeight="1" x14ac:dyDescent="0.25">
      <c r="A309" s="729"/>
      <c r="B309" s="743"/>
      <c r="C309" s="742"/>
      <c r="D309" s="742"/>
      <c r="E309" s="266"/>
      <c r="F309" s="117"/>
      <c r="G309" s="117"/>
      <c r="H309" s="215"/>
      <c r="I309" s="209"/>
      <c r="J309" s="324"/>
      <c r="K309" s="219"/>
      <c r="L309" s="122"/>
      <c r="M309" s="351"/>
      <c r="N309" s="749"/>
    </row>
    <row r="310" spans="1:14" ht="15.75" hidden="1" customHeight="1" x14ac:dyDescent="0.25">
      <c r="A310" s="729"/>
      <c r="B310" s="743"/>
      <c r="C310" s="742"/>
      <c r="D310" s="742"/>
      <c r="E310" s="266"/>
      <c r="F310" s="117"/>
      <c r="G310" s="117"/>
      <c r="H310" s="215"/>
      <c r="I310" s="209"/>
      <c r="J310" s="324"/>
      <c r="K310" s="219"/>
      <c r="L310" s="122"/>
      <c r="M310" s="351"/>
      <c r="N310" s="749"/>
    </row>
    <row r="311" spans="1:14" ht="15.75" hidden="1" customHeight="1" x14ac:dyDescent="0.25">
      <c r="A311" s="729"/>
      <c r="B311" s="743"/>
      <c r="C311" s="742"/>
      <c r="D311" s="742"/>
      <c r="E311" s="266"/>
      <c r="F311" s="117"/>
      <c r="G311" s="117"/>
      <c r="H311" s="215"/>
      <c r="I311" s="209"/>
      <c r="J311" s="324"/>
      <c r="K311" s="219"/>
      <c r="L311" s="122"/>
      <c r="M311" s="351"/>
      <c r="N311" s="749"/>
    </row>
    <row r="312" spans="1:14" ht="15.75" hidden="1" customHeight="1" x14ac:dyDescent="0.25">
      <c r="A312" s="729"/>
      <c r="B312" s="743"/>
      <c r="C312" s="742"/>
      <c r="D312" s="742"/>
      <c r="E312" s="266"/>
      <c r="F312" s="117"/>
      <c r="G312" s="117"/>
      <c r="H312" s="215"/>
      <c r="I312" s="209"/>
      <c r="J312" s="324"/>
      <c r="K312" s="219"/>
      <c r="L312" s="122"/>
      <c r="M312" s="351"/>
      <c r="N312" s="749"/>
    </row>
    <row r="313" spans="1:14" ht="15.75" hidden="1" customHeight="1" x14ac:dyDescent="0.25">
      <c r="A313" s="729"/>
      <c r="B313" s="743"/>
      <c r="C313" s="742"/>
      <c r="D313" s="742"/>
      <c r="E313" s="266"/>
      <c r="F313" s="117"/>
      <c r="G313" s="117"/>
      <c r="H313" s="215"/>
      <c r="I313" s="209"/>
      <c r="J313" s="324"/>
      <c r="K313" s="219"/>
      <c r="L313" s="122"/>
      <c r="M313" s="351"/>
      <c r="N313" s="749"/>
    </row>
    <row r="314" spans="1:14" ht="15.75" hidden="1" customHeight="1" x14ac:dyDescent="0.25">
      <c r="A314" s="729"/>
      <c r="B314" s="743"/>
      <c r="C314" s="742"/>
      <c r="D314" s="742"/>
      <c r="E314" s="266"/>
      <c r="F314" s="117"/>
      <c r="G314" s="117"/>
      <c r="H314" s="215"/>
      <c r="I314" s="209"/>
      <c r="J314" s="324"/>
      <c r="K314" s="219"/>
      <c r="L314" s="122"/>
      <c r="M314" s="351"/>
      <c r="N314" s="749"/>
    </row>
    <row r="315" spans="1:14" ht="15.75" hidden="1" customHeight="1" x14ac:dyDescent="0.25">
      <c r="A315" s="729"/>
      <c r="B315" s="743"/>
      <c r="C315" s="742"/>
      <c r="D315" s="742"/>
      <c r="E315" s="266"/>
      <c r="F315" s="117"/>
      <c r="G315" s="117"/>
      <c r="H315" s="215"/>
      <c r="I315" s="209"/>
      <c r="J315" s="324"/>
      <c r="K315" s="219"/>
      <c r="L315" s="122"/>
      <c r="M315" s="351"/>
      <c r="N315" s="749"/>
    </row>
    <row r="316" spans="1:14" ht="15.75" hidden="1" customHeight="1" x14ac:dyDescent="0.25">
      <c r="A316" s="729"/>
      <c r="B316" s="743"/>
      <c r="C316" s="742"/>
      <c r="D316" s="742"/>
      <c r="E316" s="266"/>
      <c r="F316" s="117"/>
      <c r="G316" s="117"/>
      <c r="H316" s="215"/>
      <c r="I316" s="209"/>
      <c r="J316" s="324"/>
      <c r="K316" s="219"/>
      <c r="L316" s="122"/>
      <c r="M316" s="351"/>
      <c r="N316" s="749"/>
    </row>
    <row r="317" spans="1:14" ht="15.75" hidden="1" customHeight="1" x14ac:dyDescent="0.25">
      <c r="A317" s="729"/>
      <c r="B317" s="743"/>
      <c r="C317" s="742"/>
      <c r="D317" s="742"/>
      <c r="E317" s="266"/>
      <c r="F317" s="117"/>
      <c r="G317" s="117"/>
      <c r="H317" s="215"/>
      <c r="I317" s="209"/>
      <c r="J317" s="324"/>
      <c r="K317" s="219"/>
      <c r="L317" s="122"/>
      <c r="M317" s="351"/>
      <c r="N317" s="749"/>
    </row>
    <row r="318" spans="1:14" ht="15.75" hidden="1" customHeight="1" x14ac:dyDescent="0.25">
      <c r="A318" s="729"/>
      <c r="B318" s="743"/>
      <c r="C318" s="742"/>
      <c r="D318" s="742"/>
      <c r="E318" s="266"/>
      <c r="F318" s="117"/>
      <c r="G318" s="117"/>
      <c r="H318" s="215"/>
      <c r="I318" s="209"/>
      <c r="J318" s="324"/>
      <c r="K318" s="219"/>
      <c r="L318" s="122"/>
      <c r="M318" s="351"/>
      <c r="N318" s="749"/>
    </row>
    <row r="319" spans="1:14" ht="15.75" hidden="1" customHeight="1" x14ac:dyDescent="0.25">
      <c r="A319" s="729"/>
      <c r="B319" s="743"/>
      <c r="C319" s="742"/>
      <c r="D319" s="742"/>
      <c r="E319" s="266"/>
      <c r="F319" s="117"/>
      <c r="G319" s="117"/>
      <c r="H319" s="215"/>
      <c r="I319" s="209"/>
      <c r="J319" s="324"/>
      <c r="K319" s="219"/>
      <c r="L319" s="122"/>
      <c r="M319" s="351"/>
      <c r="N319" s="749"/>
    </row>
    <row r="320" spans="1:14" ht="15.75" hidden="1" customHeight="1" x14ac:dyDescent="0.25">
      <c r="A320" s="729"/>
      <c r="B320" s="743"/>
      <c r="C320" s="742"/>
      <c r="D320" s="742"/>
      <c r="E320" s="266"/>
      <c r="F320" s="117"/>
      <c r="G320" s="117"/>
      <c r="H320" s="215"/>
      <c r="I320" s="209"/>
      <c r="J320" s="324"/>
      <c r="K320" s="219"/>
      <c r="L320" s="122"/>
      <c r="M320" s="351"/>
      <c r="N320" s="749"/>
    </row>
    <row r="321" spans="1:14" ht="15.75" hidden="1" customHeight="1" x14ac:dyDescent="0.25">
      <c r="A321" s="729"/>
      <c r="B321" s="743"/>
      <c r="C321" s="742"/>
      <c r="D321" s="742"/>
      <c r="E321" s="266"/>
      <c r="F321" s="117"/>
      <c r="G321" s="117"/>
      <c r="H321" s="215"/>
      <c r="I321" s="209"/>
      <c r="J321" s="324"/>
      <c r="K321" s="219"/>
      <c r="L321" s="122"/>
      <c r="M321" s="351"/>
      <c r="N321" s="749"/>
    </row>
    <row r="322" spans="1:14" ht="15.75" hidden="1" customHeight="1" x14ac:dyDescent="0.25">
      <c r="A322" s="729"/>
      <c r="B322" s="743"/>
      <c r="C322" s="742"/>
      <c r="D322" s="742"/>
      <c r="E322" s="266"/>
      <c r="F322" s="117"/>
      <c r="G322" s="117"/>
      <c r="H322" s="215"/>
      <c r="I322" s="209"/>
      <c r="J322" s="324"/>
      <c r="K322" s="219"/>
      <c r="L322" s="122"/>
      <c r="M322" s="351"/>
      <c r="N322" s="749"/>
    </row>
    <row r="323" spans="1:14" ht="15.75" hidden="1" customHeight="1" x14ac:dyDescent="0.25">
      <c r="A323" s="729"/>
      <c r="B323" s="743"/>
      <c r="C323" s="742"/>
      <c r="D323" s="742"/>
      <c r="E323" s="266"/>
      <c r="F323" s="117"/>
      <c r="G323" s="117"/>
      <c r="H323" s="215"/>
      <c r="I323" s="209"/>
      <c r="J323" s="324"/>
      <c r="K323" s="219"/>
      <c r="L323" s="122"/>
      <c r="M323" s="351"/>
      <c r="N323" s="749"/>
    </row>
    <row r="324" spans="1:14" ht="15.75" hidden="1" customHeight="1" x14ac:dyDescent="0.25">
      <c r="A324" s="729"/>
      <c r="B324" s="743"/>
      <c r="C324" s="742"/>
      <c r="D324" s="742"/>
      <c r="E324" s="266"/>
      <c r="F324" s="117"/>
      <c r="G324" s="117"/>
      <c r="H324" s="215"/>
      <c r="I324" s="209"/>
      <c r="J324" s="324"/>
      <c r="K324" s="219"/>
      <c r="L324" s="122"/>
      <c r="M324" s="351"/>
      <c r="N324" s="749"/>
    </row>
    <row r="325" spans="1:14" ht="15.75" hidden="1" customHeight="1" x14ac:dyDescent="0.25">
      <c r="A325" s="729"/>
      <c r="B325" s="743"/>
      <c r="C325" s="742"/>
      <c r="D325" s="742"/>
      <c r="E325" s="266"/>
      <c r="F325" s="117"/>
      <c r="G325" s="117"/>
      <c r="H325" s="215"/>
      <c r="I325" s="209"/>
      <c r="J325" s="324"/>
      <c r="K325" s="219"/>
      <c r="L325" s="122"/>
      <c r="M325" s="351"/>
      <c r="N325" s="749"/>
    </row>
    <row r="326" spans="1:14" ht="15.75" hidden="1" customHeight="1" x14ac:dyDescent="0.25">
      <c r="A326" s="729"/>
      <c r="B326" s="743"/>
      <c r="C326" s="742"/>
      <c r="D326" s="742"/>
      <c r="E326" s="266"/>
      <c r="F326" s="117"/>
      <c r="G326" s="117"/>
      <c r="H326" s="215"/>
      <c r="I326" s="209"/>
      <c r="J326" s="324"/>
      <c r="K326" s="219"/>
      <c r="L326" s="122"/>
      <c r="M326" s="351"/>
      <c r="N326" s="749"/>
    </row>
    <row r="327" spans="1:14" ht="15.75" hidden="1" customHeight="1" x14ac:dyDescent="0.25">
      <c r="A327" s="729"/>
      <c r="B327" s="743"/>
      <c r="C327" s="742"/>
      <c r="D327" s="742"/>
      <c r="E327" s="266"/>
      <c r="F327" s="117"/>
      <c r="G327" s="117"/>
      <c r="H327" s="215"/>
      <c r="I327" s="209"/>
      <c r="J327" s="324"/>
      <c r="K327" s="219"/>
      <c r="L327" s="122"/>
      <c r="M327" s="351"/>
      <c r="N327" s="749"/>
    </row>
    <row r="328" spans="1:14" ht="15.75" hidden="1" customHeight="1" x14ac:dyDescent="0.25">
      <c r="A328" s="729"/>
      <c r="B328" s="743"/>
      <c r="C328" s="742"/>
      <c r="D328" s="742"/>
      <c r="E328" s="266"/>
      <c r="F328" s="117"/>
      <c r="G328" s="117"/>
      <c r="H328" s="215"/>
      <c r="I328" s="209"/>
      <c r="J328" s="324"/>
      <c r="K328" s="219"/>
      <c r="L328" s="122"/>
      <c r="M328" s="351"/>
      <c r="N328" s="749"/>
    </row>
    <row r="329" spans="1:14" ht="15.75" hidden="1" customHeight="1" x14ac:dyDescent="0.25">
      <c r="A329" s="729"/>
      <c r="B329" s="743"/>
      <c r="C329" s="742"/>
      <c r="D329" s="742"/>
      <c r="E329" s="266"/>
      <c r="F329" s="117"/>
      <c r="G329" s="117"/>
      <c r="H329" s="215"/>
      <c r="I329" s="209"/>
      <c r="J329" s="324"/>
      <c r="K329" s="219"/>
      <c r="L329" s="122"/>
      <c r="M329" s="351"/>
      <c r="N329" s="749"/>
    </row>
    <row r="330" spans="1:14" ht="15.75" hidden="1" customHeight="1" x14ac:dyDescent="0.25">
      <c r="A330" s="729"/>
      <c r="B330" s="743"/>
      <c r="C330" s="742"/>
      <c r="D330" s="742"/>
      <c r="E330" s="266"/>
      <c r="F330" s="117"/>
      <c r="G330" s="117"/>
      <c r="H330" s="215"/>
      <c r="I330" s="209"/>
      <c r="J330" s="324"/>
      <c r="K330" s="219"/>
      <c r="L330" s="122"/>
      <c r="M330" s="351"/>
      <c r="N330" s="749"/>
    </row>
    <row r="331" spans="1:14" ht="15.75" hidden="1" customHeight="1" x14ac:dyDescent="0.25">
      <c r="A331" s="729"/>
      <c r="B331" s="743"/>
      <c r="C331" s="742"/>
      <c r="D331" s="742"/>
      <c r="E331" s="266"/>
      <c r="F331" s="117"/>
      <c r="G331" s="117"/>
      <c r="H331" s="215"/>
      <c r="I331" s="209"/>
      <c r="J331" s="324"/>
      <c r="K331" s="219"/>
      <c r="L331" s="122"/>
      <c r="M331" s="351"/>
      <c r="N331" s="749"/>
    </row>
    <row r="332" spans="1:14" ht="15.75" hidden="1" customHeight="1" x14ac:dyDescent="0.25">
      <c r="A332" s="729"/>
      <c r="B332" s="743"/>
      <c r="C332" s="742"/>
      <c r="D332" s="742"/>
      <c r="E332" s="266"/>
      <c r="F332" s="117"/>
      <c r="G332" s="117"/>
      <c r="H332" s="215"/>
      <c r="I332" s="209"/>
      <c r="J332" s="324"/>
      <c r="K332" s="219"/>
      <c r="L332" s="122"/>
      <c r="M332" s="351"/>
      <c r="N332" s="749"/>
    </row>
    <row r="333" spans="1:14" ht="15.75" hidden="1" customHeight="1" x14ac:dyDescent="0.25">
      <c r="A333" s="729"/>
      <c r="B333" s="743"/>
      <c r="C333" s="742"/>
      <c r="D333" s="742"/>
      <c r="E333" s="266"/>
      <c r="F333" s="117"/>
      <c r="G333" s="117"/>
      <c r="H333" s="215"/>
      <c r="I333" s="209"/>
      <c r="J333" s="324"/>
      <c r="K333" s="219"/>
      <c r="L333" s="122"/>
      <c r="M333" s="351"/>
      <c r="N333" s="749"/>
    </row>
    <row r="334" spans="1:14" ht="15.75" hidden="1" customHeight="1" x14ac:dyDescent="0.25">
      <c r="A334" s="729"/>
      <c r="B334" s="743"/>
      <c r="C334" s="742"/>
      <c r="D334" s="742"/>
      <c r="E334" s="266"/>
      <c r="F334" s="117"/>
      <c r="G334" s="117"/>
      <c r="H334" s="215"/>
      <c r="I334" s="209"/>
      <c r="J334" s="324"/>
      <c r="K334" s="219"/>
      <c r="L334" s="122"/>
      <c r="M334" s="351"/>
      <c r="N334" s="749"/>
    </row>
    <row r="335" spans="1:14" ht="15.75" hidden="1" customHeight="1" x14ac:dyDescent="0.25">
      <c r="A335" s="729"/>
      <c r="B335" s="743"/>
      <c r="C335" s="742"/>
      <c r="D335" s="742"/>
      <c r="E335" s="266"/>
      <c r="F335" s="117"/>
      <c r="G335" s="117"/>
      <c r="H335" s="215"/>
      <c r="I335" s="209"/>
      <c r="J335" s="324"/>
      <c r="K335" s="219"/>
      <c r="L335" s="122"/>
      <c r="M335" s="351"/>
      <c r="N335" s="749"/>
    </row>
    <row r="336" spans="1:14" ht="15.75" hidden="1" customHeight="1" x14ac:dyDescent="0.25">
      <c r="A336" s="729"/>
      <c r="B336" s="743"/>
      <c r="C336" s="742"/>
      <c r="D336" s="742"/>
      <c r="E336" s="266"/>
      <c r="F336" s="117"/>
      <c r="G336" s="117"/>
      <c r="H336" s="215"/>
      <c r="I336" s="209"/>
      <c r="J336" s="324"/>
      <c r="K336" s="219"/>
      <c r="L336" s="122"/>
      <c r="M336" s="351"/>
      <c r="N336" s="749"/>
    </row>
    <row r="337" spans="1:14" ht="15.75" hidden="1" customHeight="1" x14ac:dyDescent="0.25">
      <c r="A337" s="729"/>
      <c r="B337" s="743"/>
      <c r="C337" s="742"/>
      <c r="D337" s="742"/>
      <c r="E337" s="266"/>
      <c r="F337" s="117"/>
      <c r="G337" s="117"/>
      <c r="H337" s="215"/>
      <c r="I337" s="209"/>
      <c r="J337" s="324"/>
      <c r="K337" s="219"/>
      <c r="L337" s="122"/>
      <c r="M337" s="351"/>
      <c r="N337" s="749"/>
    </row>
    <row r="338" spans="1:14" ht="15.75" hidden="1" customHeight="1" x14ac:dyDescent="0.25">
      <c r="A338" s="729"/>
      <c r="B338" s="743"/>
      <c r="C338" s="742"/>
      <c r="D338" s="742"/>
      <c r="E338" s="266"/>
      <c r="F338" s="117"/>
      <c r="G338" s="117"/>
      <c r="H338" s="215"/>
      <c r="I338" s="209"/>
      <c r="J338" s="324"/>
      <c r="K338" s="219"/>
      <c r="L338" s="122"/>
      <c r="M338" s="351"/>
      <c r="N338" s="749"/>
    </row>
    <row r="339" spans="1:14" ht="15.75" hidden="1" customHeight="1" x14ac:dyDescent="0.25">
      <c r="A339" s="729"/>
      <c r="B339" s="743"/>
      <c r="C339" s="742"/>
      <c r="D339" s="742"/>
      <c r="E339" s="266"/>
      <c r="F339" s="117"/>
      <c r="G339" s="117"/>
      <c r="H339" s="215"/>
      <c r="I339" s="209"/>
      <c r="J339" s="324"/>
      <c r="K339" s="219"/>
      <c r="L339" s="122"/>
      <c r="M339" s="351"/>
      <c r="N339" s="749"/>
    </row>
    <row r="340" spans="1:14" ht="15.75" hidden="1" customHeight="1" x14ac:dyDescent="0.25">
      <c r="A340" s="729"/>
      <c r="B340" s="743"/>
      <c r="C340" s="742"/>
      <c r="D340" s="742"/>
      <c r="E340" s="266"/>
      <c r="F340" s="117"/>
      <c r="G340" s="117"/>
      <c r="H340" s="215"/>
      <c r="I340" s="209"/>
      <c r="J340" s="324"/>
      <c r="K340" s="219"/>
      <c r="L340" s="122"/>
      <c r="M340" s="351"/>
      <c r="N340" s="749"/>
    </row>
    <row r="341" spans="1:14" ht="15.75" hidden="1" customHeight="1" x14ac:dyDescent="0.25">
      <c r="A341" s="729"/>
      <c r="B341" s="743"/>
      <c r="C341" s="742"/>
      <c r="D341" s="742"/>
      <c r="E341" s="266"/>
      <c r="F341" s="117"/>
      <c r="G341" s="117"/>
      <c r="H341" s="215"/>
      <c r="I341" s="209"/>
      <c r="J341" s="324"/>
      <c r="K341" s="219"/>
      <c r="L341" s="122"/>
      <c r="M341" s="351"/>
      <c r="N341" s="749"/>
    </row>
    <row r="342" spans="1:14" ht="15.75" hidden="1" customHeight="1" x14ac:dyDescent="0.25">
      <c r="A342" s="729"/>
      <c r="B342" s="743"/>
      <c r="C342" s="742"/>
      <c r="D342" s="742"/>
      <c r="E342" s="266"/>
      <c r="F342" s="117"/>
      <c r="G342" s="117"/>
      <c r="H342" s="215"/>
      <c r="I342" s="209"/>
      <c r="J342" s="324"/>
      <c r="K342" s="219"/>
      <c r="L342" s="122"/>
      <c r="M342" s="351"/>
      <c r="N342" s="749"/>
    </row>
    <row r="343" spans="1:14" ht="15.75" hidden="1" customHeight="1" x14ac:dyDescent="0.25">
      <c r="A343" s="729"/>
      <c r="B343" s="743"/>
      <c r="C343" s="742"/>
      <c r="D343" s="742"/>
      <c r="E343" s="266"/>
      <c r="F343" s="117"/>
      <c r="G343" s="117"/>
      <c r="H343" s="215"/>
      <c r="I343" s="209"/>
      <c r="J343" s="324"/>
      <c r="K343" s="219"/>
      <c r="L343" s="122"/>
      <c r="M343" s="351"/>
      <c r="N343" s="749"/>
    </row>
    <row r="344" spans="1:14" ht="15.75" hidden="1" customHeight="1" x14ac:dyDescent="0.25">
      <c r="A344" s="729"/>
      <c r="B344" s="743"/>
      <c r="C344" s="742"/>
      <c r="D344" s="742"/>
      <c r="E344" s="266"/>
      <c r="F344" s="117"/>
      <c r="G344" s="117"/>
      <c r="H344" s="215"/>
      <c r="I344" s="209"/>
      <c r="J344" s="324"/>
      <c r="K344" s="219"/>
      <c r="L344" s="122"/>
      <c r="M344" s="351"/>
      <c r="N344" s="749"/>
    </row>
    <row r="345" spans="1:14" ht="15.75" hidden="1" customHeight="1" x14ac:dyDescent="0.25">
      <c r="A345" s="729"/>
      <c r="B345" s="743"/>
      <c r="C345" s="742"/>
      <c r="D345" s="742"/>
      <c r="E345" s="266"/>
      <c r="F345" s="117"/>
      <c r="G345" s="117"/>
      <c r="H345" s="215"/>
      <c r="I345" s="209"/>
      <c r="J345" s="324"/>
      <c r="K345" s="219"/>
      <c r="L345" s="122"/>
      <c r="M345" s="351"/>
      <c r="N345" s="749"/>
    </row>
    <row r="346" spans="1:14" ht="15.75" hidden="1" customHeight="1" x14ac:dyDescent="0.25">
      <c r="A346" s="729"/>
      <c r="B346" s="743"/>
      <c r="C346" s="742"/>
      <c r="D346" s="742"/>
      <c r="E346" s="266"/>
      <c r="F346" s="117"/>
      <c r="G346" s="117"/>
      <c r="H346" s="215"/>
      <c r="I346" s="209"/>
      <c r="J346" s="324"/>
      <c r="K346" s="219"/>
      <c r="L346" s="122"/>
      <c r="M346" s="351"/>
      <c r="N346" s="749"/>
    </row>
    <row r="347" spans="1:14" ht="15.75" hidden="1" customHeight="1" x14ac:dyDescent="0.25">
      <c r="A347" s="729"/>
      <c r="B347" s="743"/>
      <c r="C347" s="742"/>
      <c r="D347" s="742"/>
      <c r="E347" s="266"/>
      <c r="F347" s="117"/>
      <c r="G347" s="117"/>
      <c r="H347" s="215"/>
      <c r="I347" s="209"/>
      <c r="J347" s="324"/>
      <c r="K347" s="219"/>
      <c r="L347" s="122"/>
      <c r="M347" s="351"/>
      <c r="N347" s="749"/>
    </row>
    <row r="348" spans="1:14" ht="15.75" hidden="1" customHeight="1" x14ac:dyDescent="0.25">
      <c r="A348" s="729"/>
      <c r="B348" s="743"/>
      <c r="C348" s="742"/>
      <c r="D348" s="742"/>
      <c r="E348" s="266"/>
      <c r="F348" s="117"/>
      <c r="G348" s="117"/>
      <c r="H348" s="215"/>
      <c r="I348" s="209"/>
      <c r="J348" s="324"/>
      <c r="K348" s="219"/>
      <c r="L348" s="122"/>
      <c r="M348" s="351"/>
      <c r="N348" s="749"/>
    </row>
    <row r="349" spans="1:14" ht="15.75" hidden="1" customHeight="1" x14ac:dyDescent="0.25">
      <c r="A349" s="729"/>
      <c r="B349" s="743"/>
      <c r="C349" s="742"/>
      <c r="D349" s="742"/>
      <c r="E349" s="266"/>
      <c r="F349" s="117"/>
      <c r="G349" s="117"/>
      <c r="H349" s="215"/>
      <c r="I349" s="209"/>
      <c r="J349" s="324"/>
      <c r="K349" s="219"/>
      <c r="L349" s="122"/>
      <c r="M349" s="351"/>
      <c r="N349" s="749"/>
    </row>
    <row r="350" spans="1:14" ht="15.75" hidden="1" customHeight="1" x14ac:dyDescent="0.25">
      <c r="A350" s="729"/>
      <c r="B350" s="743"/>
      <c r="C350" s="742"/>
      <c r="D350" s="742"/>
      <c r="E350" s="266"/>
      <c r="F350" s="117"/>
      <c r="G350" s="117"/>
      <c r="H350" s="215"/>
      <c r="I350" s="209"/>
      <c r="J350" s="324"/>
      <c r="K350" s="219"/>
      <c r="L350" s="122"/>
      <c r="M350" s="351"/>
      <c r="N350" s="749"/>
    </row>
    <row r="351" spans="1:14" ht="15.75" hidden="1" customHeight="1" x14ac:dyDescent="0.25">
      <c r="A351" s="729"/>
      <c r="B351" s="743"/>
      <c r="C351" s="742"/>
      <c r="D351" s="742"/>
      <c r="E351" s="266"/>
      <c r="F351" s="117"/>
      <c r="G351" s="117"/>
      <c r="H351" s="215"/>
      <c r="I351" s="209"/>
      <c r="J351" s="324"/>
      <c r="K351" s="219"/>
      <c r="L351" s="122"/>
      <c r="M351" s="351"/>
      <c r="N351" s="749"/>
    </row>
    <row r="352" spans="1:14" ht="15.75" hidden="1" customHeight="1" x14ac:dyDescent="0.25">
      <c r="A352" s="729"/>
      <c r="B352" s="743"/>
      <c r="C352" s="742"/>
      <c r="D352" s="742"/>
      <c r="E352" s="266"/>
      <c r="F352" s="117"/>
      <c r="G352" s="117"/>
      <c r="H352" s="215"/>
      <c r="I352" s="209"/>
      <c r="J352" s="324"/>
      <c r="K352" s="219"/>
      <c r="L352" s="122"/>
      <c r="M352" s="351"/>
      <c r="N352" s="749"/>
    </row>
    <row r="353" spans="1:15" ht="15.75" hidden="1" customHeight="1" x14ac:dyDescent="0.25">
      <c r="A353" s="729"/>
      <c r="B353" s="743"/>
      <c r="C353" s="742"/>
      <c r="D353" s="742"/>
      <c r="E353" s="266"/>
      <c r="F353" s="117"/>
      <c r="G353" s="117"/>
      <c r="H353" s="217"/>
      <c r="I353" s="209"/>
      <c r="J353" s="324"/>
      <c r="K353" s="219"/>
      <c r="L353" s="376"/>
      <c r="M353" s="454"/>
      <c r="N353" s="750"/>
    </row>
    <row r="354" spans="1:15" ht="15.75" hidden="1" customHeight="1" x14ac:dyDescent="0.25">
      <c r="A354" s="431" t="str">
        <f>+B282</f>
        <v>891680011</v>
      </c>
      <c r="B354" s="679" t="s">
        <v>221</v>
      </c>
      <c r="C354" s="679"/>
      <c r="D354" s="679"/>
      <c r="E354" s="265"/>
      <c r="F354" s="207"/>
      <c r="G354" s="179"/>
      <c r="H354" s="233"/>
      <c r="I354" s="234"/>
      <c r="J354" s="235"/>
      <c r="K354" s="315"/>
      <c r="L354" s="185"/>
      <c r="M354" s="233"/>
      <c r="N354" s="237">
        <f>SUM(N282:N353)</f>
        <v>0</v>
      </c>
      <c r="O354" s="415"/>
    </row>
    <row r="355" spans="1:15" ht="15.75" customHeight="1" x14ac:dyDescent="0.25">
      <c r="A355" s="739" t="s">
        <v>337</v>
      </c>
      <c r="B355" s="740">
        <v>800094844</v>
      </c>
      <c r="C355" s="794" t="s">
        <v>341</v>
      </c>
      <c r="D355" s="741" t="s">
        <v>311</v>
      </c>
      <c r="E355" s="266" t="s">
        <v>342</v>
      </c>
      <c r="F355" s="117" t="s">
        <v>343</v>
      </c>
      <c r="G355" s="117" t="s">
        <v>20</v>
      </c>
      <c r="H355" s="215">
        <v>5631540</v>
      </c>
      <c r="I355" s="209" t="s">
        <v>15</v>
      </c>
      <c r="J355" s="324">
        <v>281</v>
      </c>
      <c r="K355" s="219" t="s">
        <v>184</v>
      </c>
      <c r="L355" s="122">
        <v>363124423</v>
      </c>
      <c r="M355" s="351">
        <v>281</v>
      </c>
      <c r="N355" s="749">
        <f>+SUM(M355:M356)</f>
        <v>56000</v>
      </c>
    </row>
    <row r="356" spans="1:15" ht="15.75" customHeight="1" x14ac:dyDescent="0.25">
      <c r="A356" s="739"/>
      <c r="B356" s="740"/>
      <c r="C356" s="794"/>
      <c r="D356" s="741"/>
      <c r="E356" s="266" t="s">
        <v>342</v>
      </c>
      <c r="F356" s="117" t="s">
        <v>343</v>
      </c>
      <c r="G356" s="117" t="s">
        <v>20</v>
      </c>
      <c r="H356" s="378">
        <v>5631540</v>
      </c>
      <c r="I356" s="209" t="s">
        <v>15</v>
      </c>
      <c r="J356" s="324">
        <v>56315</v>
      </c>
      <c r="K356" s="219" t="s">
        <v>184</v>
      </c>
      <c r="L356" s="376">
        <v>416074523</v>
      </c>
      <c r="M356" s="454">
        <f>56315-596</f>
        <v>55719</v>
      </c>
      <c r="N356" s="750"/>
    </row>
    <row r="357" spans="1:15" ht="15.75" customHeight="1" x14ac:dyDescent="0.25">
      <c r="A357" s="431">
        <f>+B355</f>
        <v>800094844</v>
      </c>
      <c r="B357" s="752" t="s">
        <v>221</v>
      </c>
      <c r="C357" s="752"/>
      <c r="D357" s="752"/>
      <c r="E357" s="265"/>
      <c r="F357" s="207"/>
      <c r="G357" s="179"/>
      <c r="H357" s="233"/>
      <c r="I357" s="234"/>
      <c r="J357" s="235"/>
      <c r="K357" s="315"/>
      <c r="L357" s="185"/>
      <c r="M357" s="233">
        <f>SUM(M355:M356)</f>
        <v>56000</v>
      </c>
      <c r="N357" s="237">
        <f>SUM(N355:N356)</f>
        <v>56000</v>
      </c>
      <c r="O357" s="415"/>
    </row>
    <row r="358" spans="1:15" ht="15.75" hidden="1" customHeight="1" x14ac:dyDescent="0.25">
      <c r="A358" s="729" t="s">
        <v>337</v>
      </c>
      <c r="B358" s="743" t="s">
        <v>344</v>
      </c>
      <c r="C358" s="742" t="s">
        <v>345</v>
      </c>
      <c r="D358" s="742" t="s">
        <v>311</v>
      </c>
      <c r="E358" s="266"/>
      <c r="F358" s="117"/>
      <c r="G358" s="117"/>
      <c r="H358" s="206"/>
      <c r="I358" s="209"/>
      <c r="J358" s="214"/>
      <c r="K358" s="219"/>
      <c r="L358" s="122"/>
      <c r="M358" s="349"/>
      <c r="N358" s="749">
        <f>+SUM(M358:M367)</f>
        <v>0</v>
      </c>
    </row>
    <row r="359" spans="1:15" ht="15.75" hidden="1" customHeight="1" x14ac:dyDescent="0.25">
      <c r="A359" s="729"/>
      <c r="B359" s="743"/>
      <c r="C359" s="742"/>
      <c r="D359" s="742"/>
      <c r="E359" s="266"/>
      <c r="F359" s="117"/>
      <c r="G359" s="117"/>
      <c r="H359" s="206"/>
      <c r="I359" s="209"/>
      <c r="J359" s="214"/>
      <c r="K359" s="219"/>
      <c r="L359" s="122"/>
      <c r="M359" s="349"/>
      <c r="N359" s="749"/>
    </row>
    <row r="360" spans="1:15" ht="15.75" hidden="1" customHeight="1" x14ac:dyDescent="0.25">
      <c r="A360" s="729"/>
      <c r="B360" s="743"/>
      <c r="C360" s="742"/>
      <c r="D360" s="742"/>
      <c r="E360" s="266"/>
      <c r="F360" s="117"/>
      <c r="G360" s="117"/>
      <c r="H360" s="206"/>
      <c r="I360" s="209"/>
      <c r="J360" s="214"/>
      <c r="K360" s="219"/>
      <c r="L360" s="122"/>
      <c r="M360" s="349"/>
      <c r="N360" s="749"/>
    </row>
    <row r="361" spans="1:15" ht="15.75" hidden="1" customHeight="1" x14ac:dyDescent="0.25">
      <c r="A361" s="729"/>
      <c r="B361" s="743"/>
      <c r="C361" s="742"/>
      <c r="D361" s="742"/>
      <c r="E361" s="266"/>
      <c r="F361" s="117"/>
      <c r="G361" s="117"/>
      <c r="H361" s="206"/>
      <c r="I361" s="209"/>
      <c r="J361" s="214"/>
      <c r="K361" s="219"/>
      <c r="L361" s="122"/>
      <c r="M361" s="349"/>
      <c r="N361" s="749"/>
    </row>
    <row r="362" spans="1:15" ht="15.75" hidden="1" customHeight="1" x14ac:dyDescent="0.25">
      <c r="A362" s="729"/>
      <c r="B362" s="743"/>
      <c r="C362" s="742"/>
      <c r="D362" s="742"/>
      <c r="E362" s="266"/>
      <c r="F362" s="117"/>
      <c r="G362" s="117"/>
      <c r="H362" s="206"/>
      <c r="I362" s="209"/>
      <c r="J362" s="214"/>
      <c r="K362" s="219"/>
      <c r="L362" s="122"/>
      <c r="M362" s="349"/>
      <c r="N362" s="749"/>
    </row>
    <row r="363" spans="1:15" ht="15.75" hidden="1" customHeight="1" x14ac:dyDescent="0.25">
      <c r="A363" s="729"/>
      <c r="B363" s="743"/>
      <c r="C363" s="742"/>
      <c r="D363" s="742"/>
      <c r="E363" s="266"/>
      <c r="F363" s="117"/>
      <c r="G363" s="117"/>
      <c r="H363" s="206"/>
      <c r="I363" s="209"/>
      <c r="J363" s="214"/>
      <c r="K363" s="219"/>
      <c r="L363" s="122"/>
      <c r="M363" s="349"/>
      <c r="N363" s="749"/>
    </row>
    <row r="364" spans="1:15" ht="15.75" hidden="1" customHeight="1" x14ac:dyDescent="0.25">
      <c r="A364" s="729"/>
      <c r="B364" s="743"/>
      <c r="C364" s="742"/>
      <c r="D364" s="742"/>
      <c r="E364" s="266"/>
      <c r="F364" s="117"/>
      <c r="G364" s="117"/>
      <c r="H364" s="206"/>
      <c r="I364" s="209"/>
      <c r="J364" s="214"/>
      <c r="K364" s="219"/>
      <c r="L364" s="122"/>
      <c r="M364" s="349"/>
      <c r="N364" s="749"/>
    </row>
    <row r="365" spans="1:15" ht="15.75" hidden="1" customHeight="1" x14ac:dyDescent="0.25">
      <c r="A365" s="729"/>
      <c r="B365" s="743"/>
      <c r="C365" s="742"/>
      <c r="D365" s="742"/>
      <c r="E365" s="266"/>
      <c r="F365" s="117"/>
      <c r="G365" s="117"/>
      <c r="H365" s="206"/>
      <c r="I365" s="209"/>
      <c r="J365" s="214"/>
      <c r="K365" s="219"/>
      <c r="L365" s="122"/>
      <c r="M365" s="349"/>
      <c r="N365" s="749"/>
    </row>
    <row r="366" spans="1:15" ht="15.75" hidden="1" customHeight="1" x14ac:dyDescent="0.25">
      <c r="A366" s="729"/>
      <c r="B366" s="743"/>
      <c r="C366" s="742"/>
      <c r="D366" s="742"/>
      <c r="E366" s="266"/>
      <c r="F366" s="117"/>
      <c r="G366" s="117"/>
      <c r="H366" s="210"/>
      <c r="I366" s="209"/>
      <c r="J366" s="322"/>
      <c r="K366" s="219"/>
      <c r="L366" s="122"/>
      <c r="M366" s="350"/>
      <c r="N366" s="749"/>
    </row>
    <row r="367" spans="1:15" ht="15.75" hidden="1" customHeight="1" x14ac:dyDescent="0.25">
      <c r="A367" s="729"/>
      <c r="B367" s="743"/>
      <c r="C367" s="742"/>
      <c r="D367" s="742"/>
      <c r="E367" s="266"/>
      <c r="F367" s="117"/>
      <c r="G367" s="211"/>
      <c r="H367" s="217"/>
      <c r="I367" s="213"/>
      <c r="J367" s="323"/>
      <c r="K367" s="219"/>
      <c r="L367" s="371"/>
      <c r="M367" s="456"/>
      <c r="N367" s="750"/>
    </row>
    <row r="368" spans="1:15" ht="15.75" hidden="1" customHeight="1" x14ac:dyDescent="0.25">
      <c r="A368" s="431" t="str">
        <f>+B358</f>
        <v>800103180</v>
      </c>
      <c r="B368" s="679" t="s">
        <v>221</v>
      </c>
      <c r="C368" s="679"/>
      <c r="D368" s="679"/>
      <c r="E368" s="265"/>
      <c r="F368" s="207"/>
      <c r="G368" s="179"/>
      <c r="H368" s="233"/>
      <c r="I368" s="234"/>
      <c r="J368" s="235"/>
      <c r="K368" s="315"/>
      <c r="L368" s="185"/>
      <c r="M368" s="233"/>
      <c r="N368" s="237">
        <f>SUM(N358:N367)</f>
        <v>0</v>
      </c>
      <c r="O368" s="415"/>
    </row>
    <row r="369" spans="1:14" ht="15.75" hidden="1" customHeight="1" x14ac:dyDescent="0.25">
      <c r="A369" s="729" t="s">
        <v>346</v>
      </c>
      <c r="B369" s="743" t="s">
        <v>347</v>
      </c>
      <c r="C369" s="742" t="s">
        <v>348</v>
      </c>
      <c r="D369" s="746">
        <v>243627001</v>
      </c>
      <c r="E369" s="266"/>
      <c r="F369" s="117"/>
      <c r="G369" s="117"/>
      <c r="H369" s="206"/>
      <c r="I369" s="209"/>
      <c r="J369" s="214"/>
      <c r="K369" s="219"/>
      <c r="L369" s="122"/>
      <c r="M369" s="349"/>
      <c r="N369" s="699">
        <f>+SUM(M369:M391)</f>
        <v>0</v>
      </c>
    </row>
    <row r="370" spans="1:14" ht="15.75" hidden="1" customHeight="1" x14ac:dyDescent="0.25">
      <c r="A370" s="729"/>
      <c r="B370" s="743"/>
      <c r="C370" s="742"/>
      <c r="D370" s="746"/>
      <c r="E370" s="266"/>
      <c r="F370" s="117"/>
      <c r="G370" s="117"/>
      <c r="H370" s="206"/>
      <c r="I370" s="209"/>
      <c r="J370" s="214"/>
      <c r="K370" s="219"/>
      <c r="L370" s="122"/>
      <c r="M370" s="349"/>
      <c r="N370" s="699"/>
    </row>
    <row r="371" spans="1:14" ht="15.75" hidden="1" customHeight="1" x14ac:dyDescent="0.25">
      <c r="A371" s="729"/>
      <c r="B371" s="743"/>
      <c r="C371" s="742"/>
      <c r="D371" s="746"/>
      <c r="E371" s="266"/>
      <c r="F371" s="117"/>
      <c r="G371" s="117"/>
      <c r="H371" s="206"/>
      <c r="I371" s="209"/>
      <c r="J371" s="214"/>
      <c r="K371" s="219"/>
      <c r="L371" s="122"/>
      <c r="M371" s="349"/>
      <c r="N371" s="699"/>
    </row>
    <row r="372" spans="1:14" ht="15.75" hidden="1" customHeight="1" x14ac:dyDescent="0.25">
      <c r="A372" s="729"/>
      <c r="B372" s="743"/>
      <c r="C372" s="742"/>
      <c r="D372" s="746"/>
      <c r="E372" s="266"/>
      <c r="F372" s="117"/>
      <c r="G372" s="117"/>
      <c r="H372" s="206"/>
      <c r="I372" s="209"/>
      <c r="J372" s="214"/>
      <c r="K372" s="219"/>
      <c r="L372" s="122"/>
      <c r="M372" s="349"/>
      <c r="N372" s="699"/>
    </row>
    <row r="373" spans="1:14" ht="15.75" hidden="1" customHeight="1" x14ac:dyDescent="0.25">
      <c r="A373" s="729"/>
      <c r="B373" s="743"/>
      <c r="C373" s="742"/>
      <c r="D373" s="746"/>
      <c r="E373" s="266"/>
      <c r="F373" s="117"/>
      <c r="G373" s="117"/>
      <c r="H373" s="206"/>
      <c r="I373" s="209"/>
      <c r="J373" s="214"/>
      <c r="K373" s="219"/>
      <c r="L373" s="122"/>
      <c r="M373" s="349"/>
      <c r="N373" s="699"/>
    </row>
    <row r="374" spans="1:14" ht="15.75" hidden="1" customHeight="1" x14ac:dyDescent="0.25">
      <c r="A374" s="729"/>
      <c r="B374" s="743"/>
      <c r="C374" s="742"/>
      <c r="D374" s="746"/>
      <c r="E374" s="266"/>
      <c r="F374" s="117"/>
      <c r="G374" s="117"/>
      <c r="H374" s="206"/>
      <c r="I374" s="209"/>
      <c r="J374" s="214"/>
      <c r="K374" s="219"/>
      <c r="L374" s="122"/>
      <c r="M374" s="349"/>
      <c r="N374" s="699"/>
    </row>
    <row r="375" spans="1:14" ht="15.75" hidden="1" customHeight="1" x14ac:dyDescent="0.25">
      <c r="A375" s="729"/>
      <c r="B375" s="743"/>
      <c r="C375" s="742"/>
      <c r="D375" s="746"/>
      <c r="E375" s="266"/>
      <c r="F375" s="117"/>
      <c r="G375" s="117"/>
      <c r="H375" s="206"/>
      <c r="I375" s="209"/>
      <c r="J375" s="214"/>
      <c r="K375" s="219"/>
      <c r="L375" s="122"/>
      <c r="M375" s="349"/>
      <c r="N375" s="699"/>
    </row>
    <row r="376" spans="1:14" ht="15.75" hidden="1" customHeight="1" x14ac:dyDescent="0.25">
      <c r="A376" s="729"/>
      <c r="B376" s="743"/>
      <c r="C376" s="742"/>
      <c r="D376" s="746"/>
      <c r="E376" s="266"/>
      <c r="F376" s="117"/>
      <c r="G376" s="117"/>
      <c r="H376" s="206"/>
      <c r="I376" s="209"/>
      <c r="J376" s="214"/>
      <c r="K376" s="219"/>
      <c r="L376" s="122"/>
      <c r="M376" s="349"/>
      <c r="N376" s="699"/>
    </row>
    <row r="377" spans="1:14" ht="15.75" hidden="1" customHeight="1" x14ac:dyDescent="0.25">
      <c r="A377" s="729"/>
      <c r="B377" s="743"/>
      <c r="C377" s="742"/>
      <c r="D377" s="746"/>
      <c r="E377" s="266"/>
      <c r="F377" s="117"/>
      <c r="G377" s="117"/>
      <c r="H377" s="206"/>
      <c r="I377" s="209"/>
      <c r="J377" s="214"/>
      <c r="K377" s="219"/>
      <c r="L377" s="122"/>
      <c r="M377" s="349"/>
      <c r="N377" s="699"/>
    </row>
    <row r="378" spans="1:14" ht="15.75" hidden="1" customHeight="1" x14ac:dyDescent="0.25">
      <c r="A378" s="729"/>
      <c r="B378" s="743"/>
      <c r="C378" s="742"/>
      <c r="D378" s="746"/>
      <c r="E378" s="266"/>
      <c r="F378" s="117"/>
      <c r="G378" s="117"/>
      <c r="H378" s="206"/>
      <c r="I378" s="209"/>
      <c r="J378" s="214"/>
      <c r="K378" s="219"/>
      <c r="L378" s="122"/>
      <c r="M378" s="349"/>
      <c r="N378" s="699"/>
    </row>
    <row r="379" spans="1:14" ht="15.75" hidden="1" customHeight="1" x14ac:dyDescent="0.25">
      <c r="A379" s="729"/>
      <c r="B379" s="743"/>
      <c r="C379" s="742"/>
      <c r="D379" s="746"/>
      <c r="E379" s="266"/>
      <c r="F379" s="117"/>
      <c r="G379" s="117"/>
      <c r="H379" s="206"/>
      <c r="I379" s="209"/>
      <c r="J379" s="214"/>
      <c r="K379" s="219"/>
      <c r="L379" s="122"/>
      <c r="M379" s="349"/>
      <c r="N379" s="699"/>
    </row>
    <row r="380" spans="1:14" ht="15.75" hidden="1" customHeight="1" x14ac:dyDescent="0.25">
      <c r="A380" s="729"/>
      <c r="B380" s="743"/>
      <c r="C380" s="742"/>
      <c r="D380" s="746"/>
      <c r="E380" s="266"/>
      <c r="F380" s="117"/>
      <c r="G380" s="117"/>
      <c r="H380" s="206"/>
      <c r="I380" s="209"/>
      <c r="J380" s="214"/>
      <c r="K380" s="219"/>
      <c r="L380" s="122"/>
      <c r="M380" s="349"/>
      <c r="N380" s="699"/>
    </row>
    <row r="381" spans="1:14" ht="15.75" hidden="1" customHeight="1" x14ac:dyDescent="0.25">
      <c r="A381" s="729"/>
      <c r="B381" s="743"/>
      <c r="C381" s="742"/>
      <c r="D381" s="746"/>
      <c r="E381" s="266"/>
      <c r="F381" s="117"/>
      <c r="G381" s="117"/>
      <c r="H381" s="206"/>
      <c r="I381" s="209"/>
      <c r="J381" s="214"/>
      <c r="K381" s="219"/>
      <c r="L381" s="122"/>
      <c r="M381" s="349"/>
      <c r="N381" s="699"/>
    </row>
    <row r="382" spans="1:14" ht="15.75" hidden="1" customHeight="1" x14ac:dyDescent="0.25">
      <c r="A382" s="729"/>
      <c r="B382" s="743"/>
      <c r="C382" s="742"/>
      <c r="D382" s="746"/>
      <c r="E382" s="266"/>
      <c r="F382" s="117"/>
      <c r="G382" s="117"/>
      <c r="H382" s="206"/>
      <c r="I382" s="209"/>
      <c r="J382" s="214"/>
      <c r="K382" s="219"/>
      <c r="L382" s="122"/>
      <c r="M382" s="349"/>
      <c r="N382" s="699"/>
    </row>
    <row r="383" spans="1:14" ht="15.75" hidden="1" customHeight="1" x14ac:dyDescent="0.25">
      <c r="A383" s="729"/>
      <c r="B383" s="743"/>
      <c r="C383" s="742"/>
      <c r="D383" s="746"/>
      <c r="E383" s="266"/>
      <c r="F383" s="117"/>
      <c r="G383" s="117"/>
      <c r="H383" s="206"/>
      <c r="I383" s="209"/>
      <c r="J383" s="214"/>
      <c r="K383" s="219"/>
      <c r="L383" s="122"/>
      <c r="M383" s="349"/>
      <c r="N383" s="699"/>
    </row>
    <row r="384" spans="1:14" ht="15.75" hidden="1" customHeight="1" x14ac:dyDescent="0.25">
      <c r="A384" s="729"/>
      <c r="B384" s="743"/>
      <c r="C384" s="742"/>
      <c r="D384" s="746"/>
      <c r="E384" s="266"/>
      <c r="F384" s="117"/>
      <c r="G384" s="117"/>
      <c r="H384" s="206"/>
      <c r="I384" s="209"/>
      <c r="J384" s="214"/>
      <c r="K384" s="219"/>
      <c r="L384" s="122"/>
      <c r="M384" s="349"/>
      <c r="N384" s="699"/>
    </row>
    <row r="385" spans="1:15" ht="15.75" hidden="1" customHeight="1" x14ac:dyDescent="0.25">
      <c r="A385" s="729"/>
      <c r="B385" s="743"/>
      <c r="C385" s="742"/>
      <c r="D385" s="746"/>
      <c r="E385" s="266"/>
      <c r="F385" s="117"/>
      <c r="G385" s="117"/>
      <c r="H385" s="206"/>
      <c r="I385" s="209"/>
      <c r="J385" s="214"/>
      <c r="K385" s="219"/>
      <c r="L385" s="122"/>
      <c r="M385" s="349"/>
      <c r="N385" s="699"/>
    </row>
    <row r="386" spans="1:15" ht="15.75" hidden="1" customHeight="1" x14ac:dyDescent="0.25">
      <c r="A386" s="729"/>
      <c r="B386" s="743"/>
      <c r="C386" s="742"/>
      <c r="D386" s="746"/>
      <c r="E386" s="266"/>
      <c r="F386" s="117"/>
      <c r="G386" s="117"/>
      <c r="H386" s="206"/>
      <c r="I386" s="209"/>
      <c r="J386" s="214"/>
      <c r="K386" s="219"/>
      <c r="L386" s="122"/>
      <c r="M386" s="349"/>
      <c r="N386" s="699"/>
    </row>
    <row r="387" spans="1:15" ht="15.75" hidden="1" customHeight="1" x14ac:dyDescent="0.25">
      <c r="A387" s="729"/>
      <c r="B387" s="743"/>
      <c r="C387" s="742"/>
      <c r="D387" s="746"/>
      <c r="E387" s="266"/>
      <c r="F387" s="117"/>
      <c r="G387" s="117"/>
      <c r="H387" s="206"/>
      <c r="I387" s="209"/>
      <c r="J387" s="214"/>
      <c r="K387" s="219"/>
      <c r="L387" s="122"/>
      <c r="M387" s="349"/>
      <c r="N387" s="699"/>
    </row>
    <row r="388" spans="1:15" ht="15.75" hidden="1" customHeight="1" x14ac:dyDescent="0.25">
      <c r="A388" s="729"/>
      <c r="B388" s="743"/>
      <c r="C388" s="742"/>
      <c r="D388" s="746"/>
      <c r="E388" s="266"/>
      <c r="F388" s="117"/>
      <c r="G388" s="117"/>
      <c r="H388" s="206"/>
      <c r="I388" s="209"/>
      <c r="J388" s="214"/>
      <c r="K388" s="219"/>
      <c r="L388" s="122"/>
      <c r="M388" s="349"/>
      <c r="N388" s="699"/>
    </row>
    <row r="389" spans="1:15" ht="15.75" hidden="1" customHeight="1" x14ac:dyDescent="0.25">
      <c r="A389" s="729"/>
      <c r="B389" s="743"/>
      <c r="C389" s="742"/>
      <c r="D389" s="746"/>
      <c r="E389" s="266"/>
      <c r="F389" s="117"/>
      <c r="G389" s="117"/>
      <c r="H389" s="206"/>
      <c r="I389" s="209"/>
      <c r="J389" s="214"/>
      <c r="K389" s="219"/>
      <c r="L389" s="122"/>
      <c r="M389" s="349"/>
      <c r="N389" s="699"/>
    </row>
    <row r="390" spans="1:15" ht="15.75" hidden="1" customHeight="1" x14ac:dyDescent="0.25">
      <c r="A390" s="729"/>
      <c r="B390" s="743"/>
      <c r="C390" s="742"/>
      <c r="D390" s="746"/>
      <c r="E390" s="266"/>
      <c r="F390" s="117"/>
      <c r="G390" s="117"/>
      <c r="H390" s="206"/>
      <c r="I390" s="209"/>
      <c r="J390" s="214"/>
      <c r="K390" s="219"/>
      <c r="L390" s="122"/>
      <c r="M390" s="349"/>
      <c r="N390" s="699"/>
    </row>
    <row r="391" spans="1:15" ht="15.75" hidden="1" customHeight="1" x14ac:dyDescent="0.25">
      <c r="A391" s="729"/>
      <c r="B391" s="743"/>
      <c r="C391" s="742"/>
      <c r="D391" s="746"/>
      <c r="E391" s="266"/>
      <c r="F391" s="117"/>
      <c r="G391" s="117"/>
      <c r="H391" s="217"/>
      <c r="I391" s="209"/>
      <c r="J391" s="214"/>
      <c r="K391" s="219"/>
      <c r="L391" s="376"/>
      <c r="M391" s="454"/>
      <c r="N391" s="747"/>
    </row>
    <row r="392" spans="1:15" ht="15.75" hidden="1" customHeight="1" x14ac:dyDescent="0.25">
      <c r="A392" s="431" t="str">
        <f>+B369</f>
        <v>890801053</v>
      </c>
      <c r="B392" s="679" t="s">
        <v>221</v>
      </c>
      <c r="C392" s="679"/>
      <c r="D392" s="679"/>
      <c r="E392" s="265"/>
      <c r="F392" s="207"/>
      <c r="G392" s="179"/>
      <c r="H392" s="233"/>
      <c r="I392" s="234"/>
      <c r="J392" s="235"/>
      <c r="K392" s="315"/>
      <c r="L392" s="185"/>
      <c r="M392" s="233"/>
      <c r="N392" s="236">
        <f>SUM(N369)</f>
        <v>0</v>
      </c>
      <c r="O392" s="415"/>
    </row>
    <row r="393" spans="1:15" ht="15.75" customHeight="1" x14ac:dyDescent="0.25">
      <c r="A393" s="729" t="s">
        <v>346</v>
      </c>
      <c r="B393" s="743">
        <v>800102891</v>
      </c>
      <c r="C393" s="748" t="s">
        <v>349</v>
      </c>
      <c r="D393" s="746">
        <v>243627001</v>
      </c>
      <c r="E393" s="266" t="s">
        <v>370</v>
      </c>
      <c r="F393" s="117" t="s">
        <v>33</v>
      </c>
      <c r="G393" s="117" t="s">
        <v>20</v>
      </c>
      <c r="H393" s="206">
        <v>0</v>
      </c>
      <c r="I393" s="209" t="s">
        <v>1076</v>
      </c>
      <c r="J393" s="214">
        <v>573</v>
      </c>
      <c r="K393" s="219" t="s">
        <v>184</v>
      </c>
      <c r="L393" s="122">
        <v>361991123</v>
      </c>
      <c r="M393" s="349">
        <v>573</v>
      </c>
      <c r="N393" s="699">
        <f>+SUM(M393:M421)</f>
        <v>890000</v>
      </c>
    </row>
    <row r="394" spans="1:15" ht="15.75" customHeight="1" x14ac:dyDescent="0.25">
      <c r="A394" s="729"/>
      <c r="B394" s="743"/>
      <c r="C394" s="748"/>
      <c r="D394" s="746"/>
      <c r="E394" s="266" t="s">
        <v>363</v>
      </c>
      <c r="F394" s="117" t="s">
        <v>31</v>
      </c>
      <c r="G394" s="117" t="s">
        <v>20</v>
      </c>
      <c r="H394" s="206">
        <v>3202770</v>
      </c>
      <c r="I394" s="209" t="s">
        <v>15</v>
      </c>
      <c r="J394" s="214">
        <v>32028</v>
      </c>
      <c r="K394" s="219" t="s">
        <v>184</v>
      </c>
      <c r="L394" s="122">
        <v>386587323</v>
      </c>
      <c r="M394" s="349">
        <v>32028</v>
      </c>
      <c r="N394" s="699"/>
    </row>
    <row r="395" spans="1:15" ht="15.75" customHeight="1" x14ac:dyDescent="0.25">
      <c r="A395" s="729"/>
      <c r="B395" s="743"/>
      <c r="C395" s="748"/>
      <c r="D395" s="746"/>
      <c r="E395" s="266" t="s">
        <v>359</v>
      </c>
      <c r="F395" s="117" t="s">
        <v>19</v>
      </c>
      <c r="G395" s="117" t="s">
        <v>20</v>
      </c>
      <c r="H395" s="206">
        <v>3798820</v>
      </c>
      <c r="I395" s="209" t="s">
        <v>15</v>
      </c>
      <c r="J395" s="214">
        <v>37988</v>
      </c>
      <c r="K395" s="219" t="s">
        <v>184</v>
      </c>
      <c r="L395" s="122">
        <v>390822023</v>
      </c>
      <c r="M395" s="349">
        <v>37988</v>
      </c>
      <c r="N395" s="699"/>
    </row>
    <row r="396" spans="1:15" ht="15.75" customHeight="1" x14ac:dyDescent="0.25">
      <c r="A396" s="729"/>
      <c r="B396" s="743"/>
      <c r="C396" s="748"/>
      <c r="D396" s="746"/>
      <c r="E396" s="266" t="s">
        <v>354</v>
      </c>
      <c r="F396" s="117" t="s">
        <v>32</v>
      </c>
      <c r="G396" s="117" t="s">
        <v>20</v>
      </c>
      <c r="H396" s="206">
        <v>4287720</v>
      </c>
      <c r="I396" s="209" t="s">
        <v>15</v>
      </c>
      <c r="J396" s="214">
        <v>42877</v>
      </c>
      <c r="K396" s="219" t="s">
        <v>184</v>
      </c>
      <c r="L396" s="122">
        <v>390610623</v>
      </c>
      <c r="M396" s="349">
        <v>42877</v>
      </c>
      <c r="N396" s="699"/>
    </row>
    <row r="397" spans="1:15" ht="15.75" customHeight="1" x14ac:dyDescent="0.25">
      <c r="A397" s="729"/>
      <c r="B397" s="743"/>
      <c r="C397" s="748"/>
      <c r="D397" s="746"/>
      <c r="E397" s="266" t="s">
        <v>370</v>
      </c>
      <c r="F397" s="117" t="s">
        <v>33</v>
      </c>
      <c r="G397" s="117" t="s">
        <v>20</v>
      </c>
      <c r="H397" s="206">
        <v>3798820</v>
      </c>
      <c r="I397" s="209" t="s">
        <v>15</v>
      </c>
      <c r="J397" s="214">
        <v>37988</v>
      </c>
      <c r="K397" s="219" t="s">
        <v>184</v>
      </c>
      <c r="L397" s="122">
        <v>390572923</v>
      </c>
      <c r="M397" s="349">
        <v>37988</v>
      </c>
      <c r="N397" s="699"/>
    </row>
    <row r="398" spans="1:15" ht="15.75" customHeight="1" x14ac:dyDescent="0.25">
      <c r="A398" s="729"/>
      <c r="B398" s="743"/>
      <c r="C398" s="748"/>
      <c r="D398" s="746"/>
      <c r="E398" s="266" t="s">
        <v>366</v>
      </c>
      <c r="F398" s="117" t="s">
        <v>43</v>
      </c>
      <c r="G398" s="117" t="s">
        <v>20</v>
      </c>
      <c r="H398" s="206">
        <v>3798820</v>
      </c>
      <c r="I398" s="209" t="s">
        <v>15</v>
      </c>
      <c r="J398" s="214">
        <v>37988</v>
      </c>
      <c r="K398" s="219" t="s">
        <v>184</v>
      </c>
      <c r="L398" s="122">
        <v>389675723</v>
      </c>
      <c r="M398" s="349">
        <v>37988</v>
      </c>
      <c r="N398" s="699"/>
    </row>
    <row r="399" spans="1:15" ht="15.75" customHeight="1" x14ac:dyDescent="0.25">
      <c r="A399" s="729"/>
      <c r="B399" s="743"/>
      <c r="C399" s="748"/>
      <c r="D399" s="746"/>
      <c r="E399" s="266" t="s">
        <v>357</v>
      </c>
      <c r="F399" s="117" t="s">
        <v>37</v>
      </c>
      <c r="G399" s="117" t="s">
        <v>20</v>
      </c>
      <c r="H399" s="206">
        <v>4287720</v>
      </c>
      <c r="I399" s="209" t="s">
        <v>15</v>
      </c>
      <c r="J399" s="214">
        <v>42877</v>
      </c>
      <c r="K399" s="219" t="s">
        <v>184</v>
      </c>
      <c r="L399" s="122">
        <v>391824323</v>
      </c>
      <c r="M399" s="349">
        <v>42877</v>
      </c>
      <c r="N399" s="699"/>
    </row>
    <row r="400" spans="1:15" ht="15.75" customHeight="1" x14ac:dyDescent="0.25">
      <c r="A400" s="729"/>
      <c r="B400" s="743"/>
      <c r="C400" s="748"/>
      <c r="D400" s="746"/>
      <c r="E400" s="266" t="s">
        <v>351</v>
      </c>
      <c r="F400" s="117" t="s">
        <v>22</v>
      </c>
      <c r="G400" s="117" t="s">
        <v>20</v>
      </c>
      <c r="H400" s="206">
        <v>3798820</v>
      </c>
      <c r="I400" s="209" t="s">
        <v>15</v>
      </c>
      <c r="J400" s="214">
        <v>37988</v>
      </c>
      <c r="K400" s="219" t="s">
        <v>184</v>
      </c>
      <c r="L400" s="122">
        <v>392908223</v>
      </c>
      <c r="M400" s="349">
        <v>37988</v>
      </c>
      <c r="N400" s="699"/>
    </row>
    <row r="401" spans="1:14" ht="15.75" customHeight="1" x14ac:dyDescent="0.25">
      <c r="A401" s="729"/>
      <c r="B401" s="743"/>
      <c r="C401" s="748"/>
      <c r="D401" s="746"/>
      <c r="E401" s="266" t="s">
        <v>360</v>
      </c>
      <c r="F401" s="117" t="s">
        <v>30</v>
      </c>
      <c r="G401" s="117" t="s">
        <v>20</v>
      </c>
      <c r="H401" s="206">
        <v>3798820</v>
      </c>
      <c r="I401" s="209" t="s">
        <v>15</v>
      </c>
      <c r="J401" s="214">
        <v>37988</v>
      </c>
      <c r="K401" s="219" t="s">
        <v>184</v>
      </c>
      <c r="L401" s="122">
        <v>391808023</v>
      </c>
      <c r="M401" s="349">
        <v>37988</v>
      </c>
      <c r="N401" s="699"/>
    </row>
    <row r="402" spans="1:14" ht="15.75" customHeight="1" x14ac:dyDescent="0.25">
      <c r="A402" s="729"/>
      <c r="B402" s="743"/>
      <c r="C402" s="748"/>
      <c r="D402" s="746"/>
      <c r="E402" s="266" t="s">
        <v>369</v>
      </c>
      <c r="F402" s="117" t="s">
        <v>39</v>
      </c>
      <c r="G402" s="117" t="s">
        <v>20</v>
      </c>
      <c r="H402" s="206">
        <v>2117440</v>
      </c>
      <c r="I402" s="209" t="s">
        <v>15</v>
      </c>
      <c r="J402" s="214">
        <v>21174</v>
      </c>
      <c r="K402" s="219" t="s">
        <v>184</v>
      </c>
      <c r="L402" s="122">
        <v>393088723</v>
      </c>
      <c r="M402" s="349">
        <v>21174</v>
      </c>
      <c r="N402" s="699"/>
    </row>
    <row r="403" spans="1:14" ht="15.75" customHeight="1" x14ac:dyDescent="0.25">
      <c r="A403" s="729"/>
      <c r="B403" s="743"/>
      <c r="C403" s="748"/>
      <c r="D403" s="746"/>
      <c r="E403" s="266" t="s">
        <v>361</v>
      </c>
      <c r="F403" s="117" t="s">
        <v>27</v>
      </c>
      <c r="G403" s="117" t="s">
        <v>20</v>
      </c>
      <c r="H403" s="206">
        <v>4927110</v>
      </c>
      <c r="I403" s="209" t="s">
        <v>15</v>
      </c>
      <c r="J403" s="214">
        <v>49271</v>
      </c>
      <c r="K403" s="219" t="s">
        <v>184</v>
      </c>
      <c r="L403" s="122">
        <v>391777523</v>
      </c>
      <c r="M403" s="349">
        <v>49271</v>
      </c>
      <c r="N403" s="699"/>
    </row>
    <row r="404" spans="1:14" ht="15.75" customHeight="1" x14ac:dyDescent="0.25">
      <c r="A404" s="729"/>
      <c r="B404" s="743"/>
      <c r="C404" s="748"/>
      <c r="D404" s="746"/>
      <c r="E404" s="266" t="s">
        <v>353</v>
      </c>
      <c r="F404" s="117" t="s">
        <v>36</v>
      </c>
      <c r="G404" s="117" t="s">
        <v>20</v>
      </c>
      <c r="H404" s="206">
        <v>3798820</v>
      </c>
      <c r="I404" s="209" t="s">
        <v>15</v>
      </c>
      <c r="J404" s="214">
        <v>37988</v>
      </c>
      <c r="K404" s="219" t="s">
        <v>184</v>
      </c>
      <c r="L404" s="122">
        <v>391631923</v>
      </c>
      <c r="M404" s="349">
        <v>37988</v>
      </c>
      <c r="N404" s="699"/>
    </row>
    <row r="405" spans="1:14" ht="15.75" customHeight="1" x14ac:dyDescent="0.25">
      <c r="A405" s="729"/>
      <c r="B405" s="743"/>
      <c r="C405" s="748"/>
      <c r="D405" s="746"/>
      <c r="E405" s="266" t="s">
        <v>356</v>
      </c>
      <c r="F405" s="117" t="s">
        <v>21</v>
      </c>
      <c r="G405" s="117" t="s">
        <v>20</v>
      </c>
      <c r="H405" s="206">
        <v>4607400</v>
      </c>
      <c r="I405" s="209" t="s">
        <v>15</v>
      </c>
      <c r="J405" s="214">
        <v>46074</v>
      </c>
      <c r="K405" s="219" t="s">
        <v>184</v>
      </c>
      <c r="L405" s="122">
        <v>393874623</v>
      </c>
      <c r="M405" s="349">
        <v>46074</v>
      </c>
      <c r="N405" s="699"/>
    </row>
    <row r="406" spans="1:14" ht="15.75" customHeight="1" x14ac:dyDescent="0.25">
      <c r="A406" s="729"/>
      <c r="B406" s="743"/>
      <c r="C406" s="748"/>
      <c r="D406" s="746"/>
      <c r="E406" s="266" t="s">
        <v>362</v>
      </c>
      <c r="F406" s="117" t="s">
        <v>34</v>
      </c>
      <c r="G406" s="117" t="s">
        <v>20</v>
      </c>
      <c r="H406" s="206">
        <v>3798820</v>
      </c>
      <c r="I406" s="209" t="s">
        <v>15</v>
      </c>
      <c r="J406" s="214">
        <v>37988</v>
      </c>
      <c r="K406" s="219" t="s">
        <v>184</v>
      </c>
      <c r="L406" s="122">
        <v>393817123</v>
      </c>
      <c r="M406" s="349">
        <v>37988</v>
      </c>
      <c r="N406" s="699"/>
    </row>
    <row r="407" spans="1:14" ht="15.75" customHeight="1" x14ac:dyDescent="0.25">
      <c r="A407" s="729"/>
      <c r="B407" s="743"/>
      <c r="C407" s="748"/>
      <c r="D407" s="746"/>
      <c r="E407" s="266" t="s">
        <v>350</v>
      </c>
      <c r="F407" s="117" t="s">
        <v>40</v>
      </c>
      <c r="G407" s="117" t="s">
        <v>20</v>
      </c>
      <c r="H407" s="206">
        <v>4156290</v>
      </c>
      <c r="I407" s="209" t="s">
        <v>15</v>
      </c>
      <c r="J407" s="214">
        <v>41563</v>
      </c>
      <c r="K407" s="219" t="s">
        <v>184</v>
      </c>
      <c r="L407" s="122">
        <v>393875723</v>
      </c>
      <c r="M407" s="349">
        <v>41563</v>
      </c>
      <c r="N407" s="699"/>
    </row>
    <row r="408" spans="1:14" ht="15.75" customHeight="1" x14ac:dyDescent="0.25">
      <c r="A408" s="729"/>
      <c r="B408" s="743"/>
      <c r="C408" s="748"/>
      <c r="D408" s="746"/>
      <c r="E408" s="266" t="s">
        <v>365</v>
      </c>
      <c r="F408" s="117" t="s">
        <v>23</v>
      </c>
      <c r="G408" s="117" t="s">
        <v>20</v>
      </c>
      <c r="H408" s="206">
        <v>4999980</v>
      </c>
      <c r="I408" s="209" t="s">
        <v>15</v>
      </c>
      <c r="J408" s="214">
        <v>50000</v>
      </c>
      <c r="K408" s="219" t="s">
        <v>184</v>
      </c>
      <c r="L408" s="122">
        <v>395453223</v>
      </c>
      <c r="M408" s="349">
        <v>50000</v>
      </c>
      <c r="N408" s="699"/>
    </row>
    <row r="409" spans="1:14" ht="15.75" customHeight="1" x14ac:dyDescent="0.25">
      <c r="A409" s="729"/>
      <c r="B409" s="743"/>
      <c r="C409" s="748"/>
      <c r="D409" s="746"/>
      <c r="E409" s="266" t="s">
        <v>368</v>
      </c>
      <c r="F409" s="117" t="s">
        <v>28</v>
      </c>
      <c r="G409" s="117" t="s">
        <v>20</v>
      </c>
      <c r="H409" s="206">
        <v>2109810</v>
      </c>
      <c r="I409" s="209" t="s">
        <v>15</v>
      </c>
      <c r="J409" s="214">
        <v>21098</v>
      </c>
      <c r="K409" s="219" t="s">
        <v>184</v>
      </c>
      <c r="L409" s="122">
        <v>395295323</v>
      </c>
      <c r="M409" s="349">
        <v>21098</v>
      </c>
      <c r="N409" s="699"/>
    </row>
    <row r="410" spans="1:14" ht="15.75" customHeight="1" x14ac:dyDescent="0.25">
      <c r="A410" s="729"/>
      <c r="B410" s="743"/>
      <c r="C410" s="748"/>
      <c r="D410" s="746"/>
      <c r="E410" s="266" t="s">
        <v>358</v>
      </c>
      <c r="F410" s="117" t="s">
        <v>41</v>
      </c>
      <c r="G410" s="117" t="s">
        <v>20</v>
      </c>
      <c r="H410" s="206">
        <v>5829780</v>
      </c>
      <c r="I410" s="209" t="s">
        <v>15</v>
      </c>
      <c r="J410" s="214">
        <v>58298</v>
      </c>
      <c r="K410" s="219" t="s">
        <v>184</v>
      </c>
      <c r="L410" s="122">
        <v>395438423</v>
      </c>
      <c r="M410" s="349">
        <v>58298</v>
      </c>
      <c r="N410" s="699"/>
    </row>
    <row r="411" spans="1:14" ht="15.75" customHeight="1" x14ac:dyDescent="0.25">
      <c r="A411" s="729"/>
      <c r="B411" s="743"/>
      <c r="C411" s="748"/>
      <c r="D411" s="746"/>
      <c r="E411" s="266" t="s">
        <v>355</v>
      </c>
      <c r="F411" s="117" t="s">
        <v>25</v>
      </c>
      <c r="G411" s="117" t="s">
        <v>20</v>
      </c>
      <c r="H411" s="206">
        <v>3798820</v>
      </c>
      <c r="I411" s="209" t="s">
        <v>15</v>
      </c>
      <c r="J411" s="214">
        <v>37988</v>
      </c>
      <c r="K411" s="219" t="s">
        <v>184</v>
      </c>
      <c r="L411" s="122">
        <v>395521223</v>
      </c>
      <c r="M411" s="349">
        <v>37988</v>
      </c>
      <c r="N411" s="699"/>
    </row>
    <row r="412" spans="1:14" ht="15.75" customHeight="1" x14ac:dyDescent="0.25">
      <c r="A412" s="729"/>
      <c r="B412" s="743"/>
      <c r="C412" s="748"/>
      <c r="D412" s="746"/>
      <c r="E412" s="266" t="s">
        <v>367</v>
      </c>
      <c r="F412" s="117" t="s">
        <v>42</v>
      </c>
      <c r="G412" s="117" t="s">
        <v>20</v>
      </c>
      <c r="H412" s="206">
        <v>3798820</v>
      </c>
      <c r="I412" s="209" t="s">
        <v>15</v>
      </c>
      <c r="J412" s="214">
        <v>37988</v>
      </c>
      <c r="K412" s="219" t="s">
        <v>184</v>
      </c>
      <c r="L412" s="122">
        <v>397745323</v>
      </c>
      <c r="M412" s="349">
        <v>37988</v>
      </c>
      <c r="N412" s="699"/>
    </row>
    <row r="413" spans="1:14" ht="15.75" customHeight="1" x14ac:dyDescent="0.25">
      <c r="A413" s="729"/>
      <c r="B413" s="743"/>
      <c r="C413" s="748"/>
      <c r="D413" s="746"/>
      <c r="E413" s="266" t="s">
        <v>364</v>
      </c>
      <c r="F413" s="117" t="s">
        <v>35</v>
      </c>
      <c r="G413" s="117" t="s">
        <v>20</v>
      </c>
      <c r="H413" s="215">
        <v>3798820</v>
      </c>
      <c r="I413" s="209" t="s">
        <v>15</v>
      </c>
      <c r="J413" s="324">
        <v>37988</v>
      </c>
      <c r="K413" s="219" t="s">
        <v>184</v>
      </c>
      <c r="L413" s="122">
        <v>398211023</v>
      </c>
      <c r="M413" s="351">
        <v>37988</v>
      </c>
      <c r="N413" s="699"/>
    </row>
    <row r="414" spans="1:14" ht="15.75" customHeight="1" x14ac:dyDescent="0.25">
      <c r="A414" s="729"/>
      <c r="B414" s="743"/>
      <c r="C414" s="748"/>
      <c r="D414" s="746"/>
      <c r="E414" s="266" t="s">
        <v>1043</v>
      </c>
      <c r="F414" s="117" t="s">
        <v>1044</v>
      </c>
      <c r="G414" s="117" t="s">
        <v>20</v>
      </c>
      <c r="H414" s="206">
        <v>1842430</v>
      </c>
      <c r="I414" s="209" t="s">
        <v>15</v>
      </c>
      <c r="J414" s="214">
        <v>18424</v>
      </c>
      <c r="K414" s="219" t="s">
        <v>184</v>
      </c>
      <c r="L414" s="122">
        <v>397827823</v>
      </c>
      <c r="M414" s="349">
        <v>18424</v>
      </c>
      <c r="N414" s="699"/>
    </row>
    <row r="415" spans="1:14" ht="15.75" customHeight="1" x14ac:dyDescent="0.25">
      <c r="A415" s="729"/>
      <c r="B415" s="743"/>
      <c r="C415" s="748"/>
      <c r="D415" s="746"/>
      <c r="E415" s="266" t="s">
        <v>1045</v>
      </c>
      <c r="F415" s="117" t="s">
        <v>1046</v>
      </c>
      <c r="G415" s="117" t="s">
        <v>20</v>
      </c>
      <c r="H415" s="206">
        <v>2659204</v>
      </c>
      <c r="I415" s="209" t="s">
        <v>15</v>
      </c>
      <c r="J415" s="214">
        <v>26592</v>
      </c>
      <c r="K415" s="219" t="s">
        <v>184</v>
      </c>
      <c r="L415" s="122">
        <v>405022523</v>
      </c>
      <c r="M415" s="349">
        <v>26592</v>
      </c>
      <c r="N415" s="699"/>
    </row>
    <row r="416" spans="1:14" ht="15.75" customHeight="1" x14ac:dyDescent="0.25">
      <c r="A416" s="729"/>
      <c r="B416" s="743"/>
      <c r="C416" s="748"/>
      <c r="D416" s="746"/>
      <c r="E416" s="266" t="s">
        <v>77</v>
      </c>
      <c r="F416" s="117" t="s">
        <v>63</v>
      </c>
      <c r="G416" s="117" t="s">
        <v>20</v>
      </c>
      <c r="H416" s="206">
        <v>299139</v>
      </c>
      <c r="I416" s="209" t="s">
        <v>15</v>
      </c>
      <c r="J416" s="214">
        <v>2991</v>
      </c>
      <c r="K416" s="219" t="s">
        <v>184</v>
      </c>
      <c r="L416" s="122">
        <v>405574123</v>
      </c>
      <c r="M416" s="349">
        <v>2991</v>
      </c>
      <c r="N416" s="699"/>
    </row>
    <row r="417" spans="1:15" ht="15.75" customHeight="1" x14ac:dyDescent="0.25">
      <c r="A417" s="729"/>
      <c r="B417" s="743"/>
      <c r="C417" s="748"/>
      <c r="D417" s="746"/>
      <c r="E417" s="266" t="s">
        <v>77</v>
      </c>
      <c r="F417" s="117" t="s">
        <v>63</v>
      </c>
      <c r="G417" s="117" t="s">
        <v>20</v>
      </c>
      <c r="H417" s="206">
        <v>296101</v>
      </c>
      <c r="I417" s="209" t="s">
        <v>15</v>
      </c>
      <c r="J417" s="214">
        <v>2961</v>
      </c>
      <c r="K417" s="219" t="s">
        <v>184</v>
      </c>
      <c r="L417" s="122">
        <v>405517223</v>
      </c>
      <c r="M417" s="349">
        <v>2961</v>
      </c>
      <c r="N417" s="699"/>
    </row>
    <row r="418" spans="1:15" ht="15.75" customHeight="1" x14ac:dyDescent="0.25">
      <c r="A418" s="729"/>
      <c r="B418" s="743"/>
      <c r="C418" s="748"/>
      <c r="D418" s="746"/>
      <c r="E418" s="266" t="s">
        <v>77</v>
      </c>
      <c r="F418" s="117" t="s">
        <v>63</v>
      </c>
      <c r="G418" s="117" t="s">
        <v>20</v>
      </c>
      <c r="H418" s="206">
        <v>338299</v>
      </c>
      <c r="I418" s="209" t="s">
        <v>15</v>
      </c>
      <c r="J418" s="214">
        <v>3383</v>
      </c>
      <c r="K418" s="219" t="s">
        <v>184</v>
      </c>
      <c r="L418" s="122">
        <v>405524223</v>
      </c>
      <c r="M418" s="349">
        <v>3383</v>
      </c>
      <c r="N418" s="699"/>
    </row>
    <row r="419" spans="1:15" ht="15.75" customHeight="1" x14ac:dyDescent="0.25">
      <c r="A419" s="729"/>
      <c r="B419" s="743"/>
      <c r="C419" s="748"/>
      <c r="D419" s="746"/>
      <c r="E419" s="266" t="s">
        <v>1047</v>
      </c>
      <c r="F419" s="117" t="s">
        <v>26</v>
      </c>
      <c r="G419" s="117" t="s">
        <v>20</v>
      </c>
      <c r="H419" s="206">
        <v>1454970</v>
      </c>
      <c r="I419" s="209" t="s">
        <v>15</v>
      </c>
      <c r="J419" s="214">
        <v>14550</v>
      </c>
      <c r="K419" s="219" t="s">
        <v>184</v>
      </c>
      <c r="L419" s="122">
        <v>412178623</v>
      </c>
      <c r="M419" s="349">
        <v>14550</v>
      </c>
      <c r="N419" s="699"/>
    </row>
    <row r="420" spans="1:15" ht="15.75" customHeight="1" x14ac:dyDescent="0.25">
      <c r="A420" s="729"/>
      <c r="B420" s="743"/>
      <c r="C420" s="748"/>
      <c r="D420" s="746"/>
      <c r="E420" s="266" t="s">
        <v>352</v>
      </c>
      <c r="F420" s="117" t="s">
        <v>24</v>
      </c>
      <c r="G420" s="117" t="s">
        <v>20</v>
      </c>
      <c r="H420" s="206">
        <v>2390040</v>
      </c>
      <c r="I420" s="209" t="s">
        <v>15</v>
      </c>
      <c r="J420" s="214">
        <v>23900</v>
      </c>
      <c r="K420" s="219" t="s">
        <v>184</v>
      </c>
      <c r="L420" s="122">
        <v>422294023</v>
      </c>
      <c r="M420" s="349">
        <v>23900</v>
      </c>
      <c r="N420" s="699"/>
    </row>
    <row r="421" spans="1:15" ht="15.75" customHeight="1" x14ac:dyDescent="0.25">
      <c r="A421" s="729"/>
      <c r="B421" s="743"/>
      <c r="C421" s="748"/>
      <c r="D421" s="746"/>
      <c r="E421" s="266" t="s">
        <v>1048</v>
      </c>
      <c r="F421" s="117" t="s">
        <v>29</v>
      </c>
      <c r="G421" s="117" t="s">
        <v>20</v>
      </c>
      <c r="H421" s="206">
        <v>1202280</v>
      </c>
      <c r="I421" s="209" t="s">
        <v>15</v>
      </c>
      <c r="J421" s="214">
        <v>12023</v>
      </c>
      <c r="K421" s="219" t="s">
        <v>184</v>
      </c>
      <c r="L421" s="376">
        <v>420224723</v>
      </c>
      <c r="M421" s="508">
        <f>12023-537</f>
        <v>11486</v>
      </c>
      <c r="N421" s="699"/>
    </row>
    <row r="422" spans="1:15" ht="15.75" customHeight="1" x14ac:dyDescent="0.25">
      <c r="A422" s="431">
        <f>+B393</f>
        <v>800102891</v>
      </c>
      <c r="B422" s="679" t="s">
        <v>221</v>
      </c>
      <c r="C422" s="679"/>
      <c r="D422" s="679"/>
      <c r="E422" s="265"/>
      <c r="F422" s="207"/>
      <c r="G422" s="179"/>
      <c r="H422" s="233">
        <f>SUM(H393:H421)</f>
        <v>88996683</v>
      </c>
      <c r="I422" s="234"/>
      <c r="J422" s="235"/>
      <c r="K422" s="315"/>
      <c r="L422" s="185"/>
      <c r="M422" s="233">
        <f>SUM(M393:M421)</f>
        <v>890000</v>
      </c>
      <c r="N422" s="236">
        <f>SUM(N393)</f>
        <v>890000</v>
      </c>
      <c r="O422" s="415"/>
    </row>
    <row r="423" spans="1:15" ht="15.75" hidden="1" customHeight="1" x14ac:dyDescent="0.25">
      <c r="A423" s="678">
        <v>7</v>
      </c>
      <c r="B423" s="693">
        <v>890501434</v>
      </c>
      <c r="C423" s="665" t="s">
        <v>371</v>
      </c>
      <c r="D423" s="665">
        <v>243627001</v>
      </c>
      <c r="E423" s="122"/>
      <c r="F423" s="117"/>
      <c r="G423" s="120"/>
      <c r="H423" s="208"/>
      <c r="I423" s="183"/>
      <c r="J423" s="214"/>
      <c r="K423" s="219"/>
      <c r="L423" s="122"/>
      <c r="M423" s="345"/>
      <c r="N423" s="702">
        <f>SUM(M423:M463)</f>
        <v>0</v>
      </c>
    </row>
    <row r="424" spans="1:15" ht="15.75" hidden="1" customHeight="1" x14ac:dyDescent="0.25">
      <c r="A424" s="678"/>
      <c r="B424" s="693"/>
      <c r="C424" s="665"/>
      <c r="D424" s="665"/>
      <c r="E424" s="122"/>
      <c r="F424" s="117"/>
      <c r="G424" s="120"/>
      <c r="H424" s="208"/>
      <c r="I424" s="183"/>
      <c r="J424" s="214"/>
      <c r="K424" s="219"/>
      <c r="L424" s="122"/>
      <c r="M424" s="345"/>
      <c r="N424" s="702"/>
    </row>
    <row r="425" spans="1:15" ht="15.75" hidden="1" customHeight="1" x14ac:dyDescent="0.25">
      <c r="A425" s="678"/>
      <c r="B425" s="693"/>
      <c r="C425" s="665"/>
      <c r="D425" s="665"/>
      <c r="E425" s="122"/>
      <c r="F425" s="117"/>
      <c r="G425" s="120"/>
      <c r="H425" s="208"/>
      <c r="I425" s="183"/>
      <c r="J425" s="214"/>
      <c r="K425" s="219"/>
      <c r="L425" s="122"/>
      <c r="M425" s="345"/>
      <c r="N425" s="702"/>
    </row>
    <row r="426" spans="1:15" ht="15.75" hidden="1" customHeight="1" x14ac:dyDescent="0.25">
      <c r="A426" s="678"/>
      <c r="B426" s="693"/>
      <c r="C426" s="665"/>
      <c r="D426" s="665"/>
      <c r="E426" s="122"/>
      <c r="F426" s="117"/>
      <c r="G426" s="120"/>
      <c r="H426" s="208"/>
      <c r="I426" s="183"/>
      <c r="J426" s="214"/>
      <c r="K426" s="219"/>
      <c r="L426" s="122"/>
      <c r="M426" s="345"/>
      <c r="N426" s="702"/>
    </row>
    <row r="427" spans="1:15" ht="15.75" hidden="1" customHeight="1" x14ac:dyDescent="0.25">
      <c r="A427" s="678"/>
      <c r="B427" s="693"/>
      <c r="C427" s="665"/>
      <c r="D427" s="665"/>
      <c r="E427" s="122"/>
      <c r="F427" s="117"/>
      <c r="G427" s="120"/>
      <c r="H427" s="208"/>
      <c r="I427" s="183"/>
      <c r="J427" s="214"/>
      <c r="K427" s="219"/>
      <c r="L427" s="122"/>
      <c r="M427" s="345"/>
      <c r="N427" s="702"/>
    </row>
    <row r="428" spans="1:15" ht="15.75" hidden="1" customHeight="1" x14ac:dyDescent="0.25">
      <c r="A428" s="678"/>
      <c r="B428" s="693"/>
      <c r="C428" s="665"/>
      <c r="D428" s="665"/>
      <c r="E428" s="122"/>
      <c r="F428" s="117"/>
      <c r="G428" s="120"/>
      <c r="H428" s="208"/>
      <c r="I428" s="183"/>
      <c r="J428" s="214"/>
      <c r="K428" s="219"/>
      <c r="L428" s="122"/>
      <c r="M428" s="345"/>
      <c r="N428" s="702"/>
    </row>
    <row r="429" spans="1:15" ht="15.75" hidden="1" customHeight="1" x14ac:dyDescent="0.25">
      <c r="A429" s="678"/>
      <c r="B429" s="693"/>
      <c r="C429" s="665"/>
      <c r="D429" s="665"/>
      <c r="E429" s="122"/>
      <c r="F429" s="117"/>
      <c r="G429" s="120"/>
      <c r="H429" s="208"/>
      <c r="I429" s="183"/>
      <c r="J429" s="214"/>
      <c r="K429" s="219"/>
      <c r="L429" s="122"/>
      <c r="M429" s="345"/>
      <c r="N429" s="702"/>
    </row>
    <row r="430" spans="1:15" ht="15.75" hidden="1" customHeight="1" x14ac:dyDescent="0.25">
      <c r="A430" s="678"/>
      <c r="B430" s="693"/>
      <c r="C430" s="665"/>
      <c r="D430" s="665"/>
      <c r="E430" s="122"/>
      <c r="F430" s="117"/>
      <c r="G430" s="120"/>
      <c r="H430" s="238"/>
      <c r="I430" s="239"/>
      <c r="J430" s="214"/>
      <c r="K430" s="219"/>
      <c r="L430" s="122"/>
      <c r="M430" s="345"/>
      <c r="N430" s="702"/>
    </row>
    <row r="431" spans="1:15" ht="15.75" hidden="1" customHeight="1" x14ac:dyDescent="0.25">
      <c r="A431" s="678"/>
      <c r="B431" s="693"/>
      <c r="C431" s="665"/>
      <c r="D431" s="665"/>
      <c r="E431" s="122"/>
      <c r="F431" s="117"/>
      <c r="G431" s="120"/>
      <c r="H431" s="238"/>
      <c r="I431" s="240"/>
      <c r="J431" s="214"/>
      <c r="K431" s="219"/>
      <c r="L431" s="122"/>
      <c r="M431" s="345"/>
      <c r="N431" s="702"/>
    </row>
    <row r="432" spans="1:15" ht="15.75" hidden="1" customHeight="1" x14ac:dyDescent="0.25">
      <c r="A432" s="678"/>
      <c r="B432" s="693"/>
      <c r="C432" s="665"/>
      <c r="D432" s="665"/>
      <c r="E432" s="122"/>
      <c r="F432" s="117"/>
      <c r="G432" s="120"/>
      <c r="H432" s="238"/>
      <c r="I432" s="240"/>
      <c r="J432" s="214"/>
      <c r="K432" s="219"/>
      <c r="L432" s="122"/>
      <c r="M432" s="345"/>
      <c r="N432" s="702"/>
    </row>
    <row r="433" spans="1:14" ht="15.75" hidden="1" customHeight="1" x14ac:dyDescent="0.25">
      <c r="A433" s="678"/>
      <c r="B433" s="693"/>
      <c r="C433" s="665"/>
      <c r="D433" s="665"/>
      <c r="E433" s="122"/>
      <c r="F433" s="117"/>
      <c r="G433" s="120"/>
      <c r="H433" s="238"/>
      <c r="I433" s="240"/>
      <c r="J433" s="214"/>
      <c r="K433" s="219"/>
      <c r="L433" s="122"/>
      <c r="M433" s="345"/>
      <c r="N433" s="702"/>
    </row>
    <row r="434" spans="1:14" ht="15.75" hidden="1" customHeight="1" x14ac:dyDescent="0.25">
      <c r="A434" s="678"/>
      <c r="B434" s="693"/>
      <c r="C434" s="665"/>
      <c r="D434" s="665"/>
      <c r="E434" s="122"/>
      <c r="F434" s="117"/>
      <c r="G434" s="120"/>
      <c r="H434" s="238"/>
      <c r="I434" s="240"/>
      <c r="J434" s="214"/>
      <c r="K434" s="219"/>
      <c r="L434" s="122"/>
      <c r="M434" s="345"/>
      <c r="N434" s="702"/>
    </row>
    <row r="435" spans="1:14" ht="15.75" hidden="1" customHeight="1" x14ac:dyDescent="0.25">
      <c r="A435" s="678"/>
      <c r="B435" s="693"/>
      <c r="C435" s="665"/>
      <c r="D435" s="665"/>
      <c r="E435" s="122"/>
      <c r="F435" s="117"/>
      <c r="G435" s="120"/>
      <c r="H435" s="238"/>
      <c r="I435" s="240"/>
      <c r="J435" s="214"/>
      <c r="K435" s="219"/>
      <c r="L435" s="122"/>
      <c r="M435" s="345"/>
      <c r="N435" s="702"/>
    </row>
    <row r="436" spans="1:14" ht="15.75" hidden="1" customHeight="1" x14ac:dyDescent="0.25">
      <c r="A436" s="678"/>
      <c r="B436" s="693"/>
      <c r="C436" s="665"/>
      <c r="D436" s="665"/>
      <c r="E436" s="122"/>
      <c r="F436" s="117"/>
      <c r="G436" s="120"/>
      <c r="H436" s="238"/>
      <c r="I436" s="240"/>
      <c r="J436" s="214"/>
      <c r="K436" s="219"/>
      <c r="L436" s="122"/>
      <c r="M436" s="345"/>
      <c r="N436" s="702"/>
    </row>
    <row r="437" spans="1:14" ht="15.75" hidden="1" customHeight="1" x14ac:dyDescent="0.25">
      <c r="A437" s="678"/>
      <c r="B437" s="693"/>
      <c r="C437" s="665"/>
      <c r="D437" s="665"/>
      <c r="E437" s="122"/>
      <c r="F437" s="117"/>
      <c r="G437" s="120"/>
      <c r="H437" s="238"/>
      <c r="I437" s="240"/>
      <c r="J437" s="214"/>
      <c r="K437" s="219"/>
      <c r="L437" s="122"/>
      <c r="M437" s="345"/>
      <c r="N437" s="702"/>
    </row>
    <row r="438" spans="1:14" ht="15.75" hidden="1" customHeight="1" x14ac:dyDescent="0.25">
      <c r="A438" s="678"/>
      <c r="B438" s="693"/>
      <c r="C438" s="665"/>
      <c r="D438" s="665"/>
      <c r="E438" s="122"/>
      <c r="F438" s="117"/>
      <c r="G438" s="120"/>
      <c r="H438" s="238"/>
      <c r="I438" s="240"/>
      <c r="J438" s="214"/>
      <c r="K438" s="219"/>
      <c r="L438" s="122"/>
      <c r="M438" s="345"/>
      <c r="N438" s="702"/>
    </row>
    <row r="439" spans="1:14" ht="15.75" hidden="1" customHeight="1" x14ac:dyDescent="0.25">
      <c r="A439" s="678"/>
      <c r="B439" s="693"/>
      <c r="C439" s="665"/>
      <c r="D439" s="665"/>
      <c r="E439" s="122"/>
      <c r="F439" s="117"/>
      <c r="G439" s="120"/>
      <c r="H439" s="238"/>
      <c r="I439" s="240"/>
      <c r="J439" s="214"/>
      <c r="K439" s="219"/>
      <c r="L439" s="122"/>
      <c r="M439" s="345"/>
      <c r="N439" s="702"/>
    </row>
    <row r="440" spans="1:14" ht="15.75" hidden="1" customHeight="1" x14ac:dyDescent="0.25">
      <c r="A440" s="678"/>
      <c r="B440" s="693"/>
      <c r="C440" s="665"/>
      <c r="D440" s="665"/>
      <c r="E440" s="122"/>
      <c r="F440" s="117"/>
      <c r="G440" s="120"/>
      <c r="H440" s="238"/>
      <c r="I440" s="240"/>
      <c r="J440" s="214"/>
      <c r="K440" s="219"/>
      <c r="L440" s="122"/>
      <c r="M440" s="345"/>
      <c r="N440" s="702"/>
    </row>
    <row r="441" spans="1:14" ht="15.75" hidden="1" customHeight="1" x14ac:dyDescent="0.25">
      <c r="A441" s="678"/>
      <c r="B441" s="693"/>
      <c r="C441" s="665"/>
      <c r="D441" s="665"/>
      <c r="E441" s="122"/>
      <c r="F441" s="117"/>
      <c r="G441" s="241"/>
      <c r="H441" s="238"/>
      <c r="I441" s="240"/>
      <c r="J441" s="214"/>
      <c r="K441" s="219"/>
      <c r="L441" s="242"/>
      <c r="M441" s="345"/>
      <c r="N441" s="702"/>
    </row>
    <row r="442" spans="1:14" ht="15.75" hidden="1" customHeight="1" x14ac:dyDescent="0.25">
      <c r="A442" s="678"/>
      <c r="B442" s="693"/>
      <c r="C442" s="665"/>
      <c r="D442" s="665"/>
      <c r="E442" s="122"/>
      <c r="F442" s="117"/>
      <c r="G442" s="241"/>
      <c r="H442" s="238"/>
      <c r="I442" s="240"/>
      <c r="J442" s="214"/>
      <c r="K442" s="219"/>
      <c r="L442" s="242"/>
      <c r="M442" s="345"/>
      <c r="N442" s="702"/>
    </row>
    <row r="443" spans="1:14" ht="15.75" hidden="1" customHeight="1" x14ac:dyDescent="0.25">
      <c r="A443" s="678"/>
      <c r="B443" s="693"/>
      <c r="C443" s="665"/>
      <c r="D443" s="665"/>
      <c r="E443" s="122"/>
      <c r="F443" s="117"/>
      <c r="G443" s="241"/>
      <c r="H443" s="238"/>
      <c r="I443" s="240"/>
      <c r="J443" s="214"/>
      <c r="K443" s="219"/>
      <c r="L443" s="242"/>
      <c r="M443" s="345"/>
      <c r="N443" s="702"/>
    </row>
    <row r="444" spans="1:14" ht="15.75" hidden="1" customHeight="1" x14ac:dyDescent="0.25">
      <c r="A444" s="678"/>
      <c r="B444" s="693"/>
      <c r="C444" s="665"/>
      <c r="D444" s="665"/>
      <c r="E444" s="122"/>
      <c r="F444" s="117"/>
      <c r="G444" s="241"/>
      <c r="H444" s="238"/>
      <c r="I444" s="240"/>
      <c r="J444" s="214"/>
      <c r="K444" s="219"/>
      <c r="L444" s="242"/>
      <c r="M444" s="345"/>
      <c r="N444" s="702"/>
    </row>
    <row r="445" spans="1:14" ht="15.75" hidden="1" customHeight="1" x14ac:dyDescent="0.25">
      <c r="A445" s="678"/>
      <c r="B445" s="693"/>
      <c r="C445" s="665"/>
      <c r="D445" s="665"/>
      <c r="E445" s="122"/>
      <c r="F445" s="117"/>
      <c r="G445" s="241"/>
      <c r="H445" s="238"/>
      <c r="I445" s="240"/>
      <c r="J445" s="214"/>
      <c r="K445" s="219"/>
      <c r="L445" s="242"/>
      <c r="M445" s="345"/>
      <c r="N445" s="702"/>
    </row>
    <row r="446" spans="1:14" ht="15.75" hidden="1" customHeight="1" x14ac:dyDescent="0.25">
      <c r="A446" s="678"/>
      <c r="B446" s="693"/>
      <c r="C446" s="665"/>
      <c r="D446" s="665"/>
      <c r="E446" s="122"/>
      <c r="F446" s="117"/>
      <c r="G446" s="241"/>
      <c r="H446" s="238"/>
      <c r="I446" s="240"/>
      <c r="J446" s="214"/>
      <c r="K446" s="219"/>
      <c r="L446" s="242"/>
      <c r="M446" s="345"/>
      <c r="N446" s="702"/>
    </row>
    <row r="447" spans="1:14" ht="15.75" hidden="1" customHeight="1" x14ac:dyDescent="0.25">
      <c r="A447" s="678"/>
      <c r="B447" s="693"/>
      <c r="C447" s="665"/>
      <c r="D447" s="665"/>
      <c r="E447" s="122"/>
      <c r="F447" s="117"/>
      <c r="G447" s="241"/>
      <c r="H447" s="238"/>
      <c r="I447" s="240"/>
      <c r="J447" s="214"/>
      <c r="K447" s="219"/>
      <c r="L447" s="242"/>
      <c r="M447" s="345"/>
      <c r="N447" s="702"/>
    </row>
    <row r="448" spans="1:14" ht="15.75" hidden="1" customHeight="1" x14ac:dyDescent="0.25">
      <c r="A448" s="678"/>
      <c r="B448" s="693"/>
      <c r="C448" s="665"/>
      <c r="D448" s="665"/>
      <c r="E448" s="122"/>
      <c r="F448" s="117"/>
      <c r="G448" s="241"/>
      <c r="H448" s="238"/>
      <c r="I448" s="240"/>
      <c r="J448" s="214"/>
      <c r="K448" s="219"/>
      <c r="L448" s="242"/>
      <c r="M448" s="345"/>
      <c r="N448" s="702"/>
    </row>
    <row r="449" spans="1:15" ht="15.75" hidden="1" customHeight="1" x14ac:dyDescent="0.25">
      <c r="A449" s="678"/>
      <c r="B449" s="693"/>
      <c r="C449" s="665"/>
      <c r="D449" s="665"/>
      <c r="E449" s="122"/>
      <c r="F449" s="117"/>
      <c r="G449" s="241"/>
      <c r="H449" s="238"/>
      <c r="I449" s="240"/>
      <c r="J449" s="214"/>
      <c r="K449" s="219"/>
      <c r="L449" s="242"/>
      <c r="M449" s="345"/>
      <c r="N449" s="702"/>
    </row>
    <row r="450" spans="1:15" ht="15.75" hidden="1" customHeight="1" x14ac:dyDescent="0.25">
      <c r="A450" s="678"/>
      <c r="B450" s="693"/>
      <c r="C450" s="665"/>
      <c r="D450" s="665"/>
      <c r="E450" s="122"/>
      <c r="F450" s="117"/>
      <c r="G450" s="241"/>
      <c r="H450" s="238"/>
      <c r="I450" s="240"/>
      <c r="J450" s="214"/>
      <c r="K450" s="219"/>
      <c r="L450" s="242"/>
      <c r="M450" s="345"/>
      <c r="N450" s="702"/>
    </row>
    <row r="451" spans="1:15" ht="15.75" hidden="1" customHeight="1" x14ac:dyDescent="0.25">
      <c r="A451" s="678"/>
      <c r="B451" s="693"/>
      <c r="C451" s="665"/>
      <c r="D451" s="665"/>
      <c r="E451" s="122"/>
      <c r="F451" s="117"/>
      <c r="G451" s="241"/>
      <c r="H451" s="238"/>
      <c r="I451" s="240"/>
      <c r="J451" s="214"/>
      <c r="K451" s="219"/>
      <c r="L451" s="242"/>
      <c r="M451" s="345"/>
      <c r="N451" s="702"/>
    </row>
    <row r="452" spans="1:15" ht="15.75" hidden="1" customHeight="1" x14ac:dyDescent="0.25">
      <c r="A452" s="678"/>
      <c r="B452" s="693"/>
      <c r="C452" s="665"/>
      <c r="D452" s="665"/>
      <c r="E452" s="122"/>
      <c r="F452" s="117"/>
      <c r="G452" s="241"/>
      <c r="H452" s="238"/>
      <c r="I452" s="240"/>
      <c r="J452" s="214"/>
      <c r="K452" s="219"/>
      <c r="L452" s="242"/>
      <c r="M452" s="345"/>
      <c r="N452" s="702"/>
    </row>
    <row r="453" spans="1:15" ht="15.75" hidden="1" customHeight="1" x14ac:dyDescent="0.25">
      <c r="A453" s="678"/>
      <c r="B453" s="693"/>
      <c r="C453" s="665"/>
      <c r="D453" s="665"/>
      <c r="E453" s="122"/>
      <c r="F453" s="117"/>
      <c r="G453" s="241"/>
      <c r="H453" s="238"/>
      <c r="I453" s="240"/>
      <c r="J453" s="214"/>
      <c r="K453" s="219"/>
      <c r="L453" s="242"/>
      <c r="M453" s="345"/>
      <c r="N453" s="702"/>
    </row>
    <row r="454" spans="1:15" ht="15.75" hidden="1" customHeight="1" x14ac:dyDescent="0.25">
      <c r="A454" s="678"/>
      <c r="B454" s="693"/>
      <c r="C454" s="665"/>
      <c r="D454" s="665"/>
      <c r="E454" s="122"/>
      <c r="F454" s="117"/>
      <c r="G454" s="241"/>
      <c r="H454" s="385"/>
      <c r="I454" s="240"/>
      <c r="J454" s="324"/>
      <c r="K454" s="219"/>
      <c r="L454" s="242"/>
      <c r="M454" s="379"/>
      <c r="N454" s="702"/>
      <c r="O454" t="s">
        <v>372</v>
      </c>
    </row>
    <row r="455" spans="1:15" ht="15.75" hidden="1" customHeight="1" x14ac:dyDescent="0.25">
      <c r="A455" s="678"/>
      <c r="B455" s="693"/>
      <c r="C455" s="665"/>
      <c r="D455" s="665"/>
      <c r="E455" s="122"/>
      <c r="F455" s="117"/>
      <c r="G455" s="241"/>
      <c r="H455" s="238"/>
      <c r="I455" s="240"/>
      <c r="J455" s="214"/>
      <c r="K455" s="206"/>
      <c r="L455" s="242"/>
      <c r="M455" s="345"/>
      <c r="N455" s="702"/>
    </row>
    <row r="456" spans="1:15" ht="15.75" hidden="1" customHeight="1" x14ac:dyDescent="0.25">
      <c r="A456" s="678"/>
      <c r="B456" s="693"/>
      <c r="C456" s="665"/>
      <c r="D456" s="665"/>
      <c r="E456" s="122"/>
      <c r="F456" s="117"/>
      <c r="G456" s="241"/>
      <c r="H456" s="238"/>
      <c r="I456" s="240"/>
      <c r="J456" s="214"/>
      <c r="K456" s="219"/>
      <c r="L456" s="242"/>
      <c r="M456" s="345"/>
      <c r="N456" s="702"/>
    </row>
    <row r="457" spans="1:15" ht="15.75" hidden="1" customHeight="1" x14ac:dyDescent="0.25">
      <c r="A457" s="678"/>
      <c r="B457" s="693"/>
      <c r="C457" s="665"/>
      <c r="D457" s="665"/>
      <c r="E457" s="122"/>
      <c r="F457" s="117"/>
      <c r="G457" s="120"/>
      <c r="H457" s="118"/>
      <c r="I457" s="240"/>
      <c r="J457" s="214"/>
      <c r="K457" s="219"/>
      <c r="L457" s="124"/>
      <c r="M457" s="345"/>
      <c r="N457" s="702"/>
    </row>
    <row r="458" spans="1:15" ht="15.75" hidden="1" customHeight="1" x14ac:dyDescent="0.25">
      <c r="A458" s="678"/>
      <c r="B458" s="693"/>
      <c r="C458" s="665"/>
      <c r="D458" s="665"/>
      <c r="E458" s="122"/>
      <c r="F458" s="117"/>
      <c r="G458" s="117"/>
      <c r="H458" s="206"/>
      <c r="I458" s="240"/>
      <c r="J458" s="214"/>
      <c r="K458" s="219"/>
      <c r="L458" s="406"/>
      <c r="M458" s="345"/>
      <c r="N458" s="702"/>
    </row>
    <row r="459" spans="1:15" ht="15.75" hidden="1" customHeight="1" x14ac:dyDescent="0.25">
      <c r="A459" s="678"/>
      <c r="B459" s="693"/>
      <c r="C459" s="665"/>
      <c r="D459" s="665"/>
      <c r="E459" s="122"/>
      <c r="F459" s="117"/>
      <c r="G459" s="117"/>
      <c r="H459" s="206"/>
      <c r="I459" s="240"/>
      <c r="J459" s="214"/>
      <c r="K459" s="219"/>
      <c r="L459" s="406"/>
      <c r="M459" s="345"/>
      <c r="N459" s="702"/>
    </row>
    <row r="460" spans="1:15" ht="15.75" hidden="1" customHeight="1" x14ac:dyDescent="0.25">
      <c r="A460" s="678"/>
      <c r="B460" s="693"/>
      <c r="C460" s="665"/>
      <c r="D460" s="665"/>
      <c r="E460" s="122"/>
      <c r="F460" s="117"/>
      <c r="G460" s="117"/>
      <c r="H460" s="206"/>
      <c r="I460" s="240"/>
      <c r="J460" s="214"/>
      <c r="K460" s="219"/>
      <c r="L460" s="406"/>
      <c r="M460" s="345"/>
      <c r="N460" s="702"/>
    </row>
    <row r="461" spans="1:15" ht="15.75" hidden="1" customHeight="1" x14ac:dyDescent="0.25">
      <c r="A461" s="678"/>
      <c r="B461" s="693"/>
      <c r="C461" s="665"/>
      <c r="D461" s="665"/>
      <c r="E461" s="122"/>
      <c r="F461" s="117"/>
      <c r="G461" s="117"/>
      <c r="H461" s="206"/>
      <c r="I461" s="240"/>
      <c r="J461" s="214"/>
      <c r="K461" s="219"/>
      <c r="L461" s="406"/>
      <c r="M461" s="345"/>
      <c r="N461" s="702"/>
    </row>
    <row r="462" spans="1:15" ht="15.75" hidden="1" customHeight="1" x14ac:dyDescent="0.25">
      <c r="A462" s="678"/>
      <c r="B462" s="693"/>
      <c r="C462" s="665"/>
      <c r="D462" s="665"/>
      <c r="E462" s="122"/>
      <c r="F462" s="117"/>
      <c r="G462" s="117"/>
      <c r="H462" s="206"/>
      <c r="I462" s="240"/>
      <c r="J462" s="214"/>
      <c r="K462" s="219"/>
      <c r="L462" s="406"/>
      <c r="M462" s="345"/>
      <c r="N462" s="702"/>
    </row>
    <row r="463" spans="1:15" ht="15.75" hidden="1" customHeight="1" x14ac:dyDescent="0.25">
      <c r="A463" s="678"/>
      <c r="B463" s="693"/>
      <c r="C463" s="665"/>
      <c r="D463" s="665"/>
      <c r="E463" s="122"/>
      <c r="F463" s="117"/>
      <c r="G463" s="117"/>
      <c r="H463" s="217"/>
      <c r="I463" s="240"/>
      <c r="J463" s="214"/>
      <c r="K463" s="219"/>
      <c r="L463" s="407"/>
      <c r="M463" s="447"/>
      <c r="N463" s="726"/>
    </row>
    <row r="464" spans="1:15" ht="15.75" hidden="1" customHeight="1" x14ac:dyDescent="0.25">
      <c r="A464" s="431">
        <f>+B423</f>
        <v>890501434</v>
      </c>
      <c r="B464" s="679" t="s">
        <v>221</v>
      </c>
      <c r="C464" s="679"/>
      <c r="D464" s="679"/>
      <c r="E464" s="267"/>
      <c r="F464" s="223"/>
      <c r="G464" s="223"/>
      <c r="H464" s="243"/>
      <c r="I464" s="244"/>
      <c r="J464" s="320"/>
      <c r="K464" s="226"/>
      <c r="L464" s="267"/>
      <c r="M464" s="347"/>
      <c r="N464" s="224">
        <f>SUM(N423:N463)</f>
        <v>0</v>
      </c>
      <c r="O464" s="415"/>
    </row>
    <row r="465" spans="1:15" ht="15.75" hidden="1" customHeight="1" x14ac:dyDescent="0.25">
      <c r="A465" s="729" t="s">
        <v>337</v>
      </c>
      <c r="B465" s="743" t="s">
        <v>373</v>
      </c>
      <c r="C465" s="742" t="s">
        <v>374</v>
      </c>
      <c r="D465" s="742" t="s">
        <v>311</v>
      </c>
      <c r="E465" s="266"/>
      <c r="F465" s="117"/>
      <c r="G465" s="117"/>
      <c r="H465" s="215"/>
      <c r="I465" s="209"/>
      <c r="J465" s="324"/>
      <c r="K465" s="219"/>
      <c r="L465" s="122"/>
      <c r="M465" s="351"/>
      <c r="N465" s="749">
        <f>+SUM(M465:M473)</f>
        <v>0</v>
      </c>
    </row>
    <row r="466" spans="1:15" ht="15.75" hidden="1" customHeight="1" x14ac:dyDescent="0.25">
      <c r="A466" s="729"/>
      <c r="B466" s="743"/>
      <c r="C466" s="742"/>
      <c r="D466" s="742"/>
      <c r="E466" s="266"/>
      <c r="F466" s="117"/>
      <c r="G466" s="117"/>
      <c r="H466" s="215"/>
      <c r="I466" s="209"/>
      <c r="J466" s="324"/>
      <c r="K466" s="219"/>
      <c r="L466" s="122"/>
      <c r="M466" s="351"/>
      <c r="N466" s="749"/>
    </row>
    <row r="467" spans="1:15" ht="15.75" hidden="1" customHeight="1" x14ac:dyDescent="0.25">
      <c r="A467" s="729"/>
      <c r="B467" s="743"/>
      <c r="C467" s="742"/>
      <c r="D467" s="742"/>
      <c r="E467" s="266"/>
      <c r="F467" s="117"/>
      <c r="G467" s="117"/>
      <c r="H467" s="215"/>
      <c r="I467" s="209"/>
      <c r="J467" s="324"/>
      <c r="K467" s="219"/>
      <c r="L467" s="122"/>
      <c r="M467" s="351"/>
      <c r="N467" s="749"/>
    </row>
    <row r="468" spans="1:15" ht="15.75" hidden="1" customHeight="1" x14ac:dyDescent="0.25">
      <c r="A468" s="729"/>
      <c r="B468" s="743"/>
      <c r="C468" s="742"/>
      <c r="D468" s="742"/>
      <c r="E468" s="266"/>
      <c r="F468" s="117"/>
      <c r="G468" s="117"/>
      <c r="H468" s="215"/>
      <c r="I468" s="209"/>
      <c r="J468" s="324"/>
      <c r="K468" s="219"/>
      <c r="L468" s="122"/>
      <c r="M468" s="351"/>
      <c r="N468" s="749"/>
    </row>
    <row r="469" spans="1:15" ht="15.75" hidden="1" customHeight="1" x14ac:dyDescent="0.25">
      <c r="A469" s="729"/>
      <c r="B469" s="743"/>
      <c r="C469" s="742"/>
      <c r="D469" s="742"/>
      <c r="E469" s="266"/>
      <c r="F469" s="117"/>
      <c r="G469" s="117"/>
      <c r="H469" s="215"/>
      <c r="I469" s="209"/>
      <c r="J469" s="324"/>
      <c r="K469" s="219"/>
      <c r="L469" s="122"/>
      <c r="M469" s="351"/>
      <c r="N469" s="749"/>
    </row>
    <row r="470" spans="1:15" ht="15.75" hidden="1" customHeight="1" x14ac:dyDescent="0.25">
      <c r="A470" s="729"/>
      <c r="B470" s="743"/>
      <c r="C470" s="742"/>
      <c r="D470" s="742"/>
      <c r="E470" s="266"/>
      <c r="F470" s="117"/>
      <c r="G470" s="117"/>
      <c r="H470" s="215"/>
      <c r="I470" s="209"/>
      <c r="J470" s="324"/>
      <c r="K470" s="219"/>
      <c r="L470" s="122"/>
      <c r="M470" s="351"/>
      <c r="N470" s="749"/>
    </row>
    <row r="471" spans="1:15" ht="15.75" hidden="1" customHeight="1" x14ac:dyDescent="0.25">
      <c r="A471" s="729"/>
      <c r="B471" s="743"/>
      <c r="C471" s="742"/>
      <c r="D471" s="742"/>
      <c r="E471" s="266"/>
      <c r="F471" s="117"/>
      <c r="G471" s="117"/>
      <c r="H471" s="215"/>
      <c r="I471" s="209"/>
      <c r="J471" s="324"/>
      <c r="K471" s="219"/>
      <c r="L471" s="122"/>
      <c r="M471" s="351"/>
      <c r="N471" s="749"/>
    </row>
    <row r="472" spans="1:15" ht="15.75" hidden="1" customHeight="1" x14ac:dyDescent="0.25">
      <c r="A472" s="729"/>
      <c r="B472" s="743"/>
      <c r="C472" s="742"/>
      <c r="D472" s="742"/>
      <c r="E472" s="266"/>
      <c r="F472" s="117"/>
      <c r="G472" s="117"/>
      <c r="H472" s="215"/>
      <c r="I472" s="209"/>
      <c r="J472" s="324"/>
      <c r="K472" s="219"/>
      <c r="L472" s="122"/>
      <c r="M472" s="351"/>
      <c r="N472" s="749"/>
    </row>
    <row r="473" spans="1:15" ht="15.75" hidden="1" customHeight="1" x14ac:dyDescent="0.25">
      <c r="A473" s="729"/>
      <c r="B473" s="743"/>
      <c r="C473" s="742"/>
      <c r="D473" s="742"/>
      <c r="E473" s="266"/>
      <c r="F473" s="117"/>
      <c r="G473" s="117"/>
      <c r="H473" s="217"/>
      <c r="I473" s="209"/>
      <c r="J473" s="386"/>
      <c r="K473" s="219"/>
      <c r="L473" s="376"/>
      <c r="M473" s="457"/>
      <c r="N473" s="750"/>
    </row>
    <row r="474" spans="1:15" ht="15.75" hidden="1" customHeight="1" x14ac:dyDescent="0.25">
      <c r="A474" s="431" t="str">
        <f>+B465</f>
        <v>899999302</v>
      </c>
      <c r="B474" s="679" t="s">
        <v>221</v>
      </c>
      <c r="C474" s="679"/>
      <c r="D474" s="679"/>
      <c r="E474" s="265"/>
      <c r="F474" s="207"/>
      <c r="G474" s="179"/>
      <c r="H474" s="233"/>
      <c r="I474" s="234"/>
      <c r="J474" s="235"/>
      <c r="K474" s="315"/>
      <c r="L474" s="185"/>
      <c r="M474" s="233"/>
      <c r="N474" s="237">
        <f>SUM(N465:N473)</f>
        <v>0</v>
      </c>
      <c r="O474" s="415"/>
    </row>
    <row r="475" spans="1:15" ht="15.75" hidden="1" customHeight="1" x14ac:dyDescent="0.25">
      <c r="A475" s="678">
        <v>7</v>
      </c>
      <c r="B475" s="693">
        <v>890000464</v>
      </c>
      <c r="C475" s="665" t="s">
        <v>375</v>
      </c>
      <c r="D475" s="665">
        <v>243627001</v>
      </c>
      <c r="E475" s="122"/>
      <c r="F475" s="117"/>
      <c r="G475" s="120"/>
      <c r="H475" s="208"/>
      <c r="I475" s="183"/>
      <c r="J475" s="214"/>
      <c r="K475" s="219"/>
      <c r="L475" s="122"/>
      <c r="M475" s="345"/>
      <c r="N475" s="702">
        <f>SUM(M475:M490)</f>
        <v>0</v>
      </c>
    </row>
    <row r="476" spans="1:15" ht="15.75" hidden="1" customHeight="1" x14ac:dyDescent="0.25">
      <c r="A476" s="678"/>
      <c r="B476" s="693"/>
      <c r="C476" s="665"/>
      <c r="D476" s="665"/>
      <c r="E476" s="122"/>
      <c r="F476" s="117"/>
      <c r="G476" s="120"/>
      <c r="H476" s="208"/>
      <c r="I476" s="183"/>
      <c r="J476" s="214"/>
      <c r="K476" s="219"/>
      <c r="L476" s="122"/>
      <c r="M476" s="345"/>
      <c r="N476" s="702"/>
    </row>
    <row r="477" spans="1:15" ht="15.75" hidden="1" customHeight="1" x14ac:dyDescent="0.25">
      <c r="A477" s="678"/>
      <c r="B477" s="693"/>
      <c r="C477" s="665"/>
      <c r="D477" s="665"/>
      <c r="E477" s="122"/>
      <c r="F477" s="117"/>
      <c r="G477" s="120"/>
      <c r="H477" s="238"/>
      <c r="I477" s="239"/>
      <c r="J477" s="214"/>
      <c r="K477" s="219"/>
      <c r="L477" s="122"/>
      <c r="M477" s="345"/>
      <c r="N477" s="702"/>
    </row>
    <row r="478" spans="1:15" ht="15.75" hidden="1" customHeight="1" x14ac:dyDescent="0.25">
      <c r="A478" s="678"/>
      <c r="B478" s="693"/>
      <c r="C478" s="665"/>
      <c r="D478" s="665"/>
      <c r="E478" s="122"/>
      <c r="F478" s="117"/>
      <c r="G478" s="120"/>
      <c r="H478" s="238"/>
      <c r="I478" s="240"/>
      <c r="J478" s="214"/>
      <c r="K478" s="219"/>
      <c r="L478" s="122"/>
      <c r="M478" s="345"/>
      <c r="N478" s="702"/>
    </row>
    <row r="479" spans="1:15" ht="15.75" hidden="1" customHeight="1" x14ac:dyDescent="0.25">
      <c r="A479" s="678"/>
      <c r="B479" s="693"/>
      <c r="C479" s="665"/>
      <c r="D479" s="665"/>
      <c r="E479" s="122"/>
      <c r="F479" s="117"/>
      <c r="G479" s="120"/>
      <c r="H479" s="238"/>
      <c r="I479" s="240"/>
      <c r="J479" s="214"/>
      <c r="K479" s="219"/>
      <c r="L479" s="122"/>
      <c r="M479" s="345"/>
      <c r="N479" s="702"/>
    </row>
    <row r="480" spans="1:15" ht="15.75" hidden="1" customHeight="1" x14ac:dyDescent="0.25">
      <c r="A480" s="678"/>
      <c r="B480" s="693"/>
      <c r="C480" s="665"/>
      <c r="D480" s="665"/>
      <c r="E480" s="122"/>
      <c r="F480" s="117"/>
      <c r="G480" s="241"/>
      <c r="H480" s="238"/>
      <c r="I480" s="240"/>
      <c r="J480" s="214"/>
      <c r="K480" s="219"/>
      <c r="L480" s="242"/>
      <c r="M480" s="345"/>
      <c r="N480" s="702"/>
    </row>
    <row r="481" spans="1:15" ht="15.75" hidden="1" customHeight="1" x14ac:dyDescent="0.25">
      <c r="A481" s="678"/>
      <c r="B481" s="693"/>
      <c r="C481" s="665"/>
      <c r="D481" s="665"/>
      <c r="E481" s="122"/>
      <c r="F481" s="117"/>
      <c r="G481" s="241"/>
      <c r="H481" s="238"/>
      <c r="I481" s="240"/>
      <c r="J481" s="214"/>
      <c r="K481" s="219"/>
      <c r="L481" s="242"/>
      <c r="M481" s="345"/>
      <c r="N481" s="702"/>
    </row>
    <row r="482" spans="1:15" ht="15.75" hidden="1" customHeight="1" x14ac:dyDescent="0.25">
      <c r="A482" s="678"/>
      <c r="B482" s="693"/>
      <c r="C482" s="665"/>
      <c r="D482" s="665"/>
      <c r="E482" s="122"/>
      <c r="F482" s="117"/>
      <c r="G482" s="241"/>
      <c r="H482" s="238"/>
      <c r="I482" s="240"/>
      <c r="J482" s="214"/>
      <c r="K482" s="219"/>
      <c r="L482" s="242"/>
      <c r="M482" s="345"/>
      <c r="N482" s="702"/>
    </row>
    <row r="483" spans="1:15" ht="15.75" hidden="1" customHeight="1" x14ac:dyDescent="0.25">
      <c r="A483" s="678"/>
      <c r="B483" s="693"/>
      <c r="C483" s="665"/>
      <c r="D483" s="665"/>
      <c r="E483" s="122"/>
      <c r="F483" s="117"/>
      <c r="G483" s="241"/>
      <c r="H483" s="238"/>
      <c r="I483" s="240"/>
      <c r="J483" s="214"/>
      <c r="K483" s="219"/>
      <c r="L483" s="242"/>
      <c r="M483" s="345"/>
      <c r="N483" s="702"/>
    </row>
    <row r="484" spans="1:15" ht="15.75" hidden="1" customHeight="1" x14ac:dyDescent="0.25">
      <c r="A484" s="678"/>
      <c r="B484" s="693"/>
      <c r="C484" s="665"/>
      <c r="D484" s="665"/>
      <c r="E484" s="122"/>
      <c r="F484" s="117"/>
      <c r="G484" s="241"/>
      <c r="H484" s="238"/>
      <c r="I484" s="240"/>
      <c r="J484" s="214"/>
      <c r="K484" s="219"/>
      <c r="L484" s="242"/>
      <c r="M484" s="345"/>
      <c r="N484" s="702"/>
    </row>
    <row r="485" spans="1:15" ht="15.75" hidden="1" customHeight="1" x14ac:dyDescent="0.25">
      <c r="A485" s="678"/>
      <c r="B485" s="693"/>
      <c r="C485" s="665"/>
      <c r="D485" s="665"/>
      <c r="E485" s="122"/>
      <c r="F485" s="117"/>
      <c r="G485" s="241"/>
      <c r="H485" s="238"/>
      <c r="I485" s="240"/>
      <c r="J485" s="214"/>
      <c r="K485" s="219"/>
      <c r="L485" s="242"/>
      <c r="M485" s="345"/>
      <c r="N485" s="702"/>
    </row>
    <row r="486" spans="1:15" ht="15.75" hidden="1" customHeight="1" x14ac:dyDescent="0.25">
      <c r="A486" s="678"/>
      <c r="B486" s="693"/>
      <c r="C486" s="665"/>
      <c r="D486" s="665"/>
      <c r="E486" s="122"/>
      <c r="F486" s="117"/>
      <c r="G486" s="241"/>
      <c r="H486" s="238"/>
      <c r="I486" s="240"/>
      <c r="J486" s="214"/>
      <c r="K486" s="219"/>
      <c r="L486" s="242"/>
      <c r="M486" s="345"/>
      <c r="N486" s="702"/>
    </row>
    <row r="487" spans="1:15" ht="15.75" hidden="1" customHeight="1" x14ac:dyDescent="0.25">
      <c r="A487" s="678"/>
      <c r="B487" s="693"/>
      <c r="C487" s="665"/>
      <c r="D487" s="665"/>
      <c r="E487" s="122"/>
      <c r="F487" s="117"/>
      <c r="G487" s="241"/>
      <c r="H487" s="238"/>
      <c r="I487" s="240"/>
      <c r="J487" s="214"/>
      <c r="K487" s="219"/>
      <c r="L487" s="242"/>
      <c r="M487" s="345"/>
      <c r="N487" s="702"/>
    </row>
    <row r="488" spans="1:15" ht="15.75" hidden="1" customHeight="1" x14ac:dyDescent="0.25">
      <c r="A488" s="678"/>
      <c r="B488" s="693"/>
      <c r="C488" s="665"/>
      <c r="D488" s="665"/>
      <c r="E488" s="122"/>
      <c r="F488" s="117"/>
      <c r="G488" s="241"/>
      <c r="H488" s="238"/>
      <c r="I488" s="240"/>
      <c r="J488" s="214"/>
      <c r="K488" s="219"/>
      <c r="L488" s="242"/>
      <c r="M488" s="345"/>
      <c r="N488" s="702"/>
    </row>
    <row r="489" spans="1:15" ht="15.75" hidden="1" customHeight="1" x14ac:dyDescent="0.25">
      <c r="A489" s="678"/>
      <c r="B489" s="693"/>
      <c r="C489" s="665"/>
      <c r="D489" s="665"/>
      <c r="E489" s="122"/>
      <c r="F489" s="117"/>
      <c r="G489" s="241"/>
      <c r="H489" s="238"/>
      <c r="I489" s="240"/>
      <c r="J489" s="214"/>
      <c r="K489" s="219"/>
      <c r="L489" s="242"/>
      <c r="M489" s="345"/>
      <c r="N489" s="702"/>
    </row>
    <row r="490" spans="1:15" ht="15.75" hidden="1" customHeight="1" x14ac:dyDescent="0.25">
      <c r="A490" s="678"/>
      <c r="B490" s="693"/>
      <c r="C490" s="665"/>
      <c r="D490" s="665"/>
      <c r="E490" s="122"/>
      <c r="F490" s="117"/>
      <c r="G490" s="241"/>
      <c r="H490" s="217"/>
      <c r="I490" s="240"/>
      <c r="J490" s="214"/>
      <c r="K490" s="219"/>
      <c r="L490" s="382"/>
      <c r="M490" s="447"/>
      <c r="N490" s="726"/>
    </row>
    <row r="491" spans="1:15" ht="15.75" hidden="1" customHeight="1" x14ac:dyDescent="0.25">
      <c r="A491" s="431">
        <f>+B475</f>
        <v>890000464</v>
      </c>
      <c r="B491" s="679" t="s">
        <v>221</v>
      </c>
      <c r="C491" s="679"/>
      <c r="D491" s="679"/>
      <c r="E491" s="267"/>
      <c r="F491" s="223"/>
      <c r="G491" s="223"/>
      <c r="H491" s="243"/>
      <c r="I491" s="244"/>
      <c r="J491" s="320"/>
      <c r="K491" s="226"/>
      <c r="L491" s="267"/>
      <c r="M491" s="347"/>
      <c r="N491" s="224">
        <f>SUM(N475:N490)</f>
        <v>0</v>
      </c>
      <c r="O491" s="415"/>
    </row>
    <row r="492" spans="1:15" ht="15.75" customHeight="1" x14ac:dyDescent="0.25">
      <c r="A492" s="678">
        <v>10</v>
      </c>
      <c r="B492" s="693">
        <v>892099105</v>
      </c>
      <c r="C492" s="724" t="s">
        <v>68</v>
      </c>
      <c r="D492" s="725">
        <v>243627001</v>
      </c>
      <c r="E492" s="122" t="s">
        <v>75</v>
      </c>
      <c r="F492" s="117" t="s">
        <v>76</v>
      </c>
      <c r="G492" s="117" t="s">
        <v>20</v>
      </c>
      <c r="H492" s="215">
        <v>0</v>
      </c>
      <c r="I492" s="183">
        <v>0</v>
      </c>
      <c r="J492" s="387">
        <v>302</v>
      </c>
      <c r="K492" s="219" t="s">
        <v>184</v>
      </c>
      <c r="L492" s="122">
        <v>361945623</v>
      </c>
      <c r="M492" s="388">
        <v>302</v>
      </c>
      <c r="N492" s="702">
        <f>SUM(M492:M499)</f>
        <v>148000</v>
      </c>
    </row>
    <row r="493" spans="1:15" ht="15.75" customHeight="1" x14ac:dyDescent="0.25">
      <c r="A493" s="678"/>
      <c r="B493" s="693"/>
      <c r="C493" s="724"/>
      <c r="D493" s="725"/>
      <c r="E493" s="122" t="s">
        <v>77</v>
      </c>
      <c r="F493" s="117" t="s">
        <v>63</v>
      </c>
      <c r="G493" s="117" t="s">
        <v>20</v>
      </c>
      <c r="H493" s="215">
        <v>351954</v>
      </c>
      <c r="I493" s="183" t="s">
        <v>15</v>
      </c>
      <c r="J493" s="387">
        <v>3520</v>
      </c>
      <c r="K493" s="219" t="s">
        <v>184</v>
      </c>
      <c r="L493" s="122">
        <v>386863323</v>
      </c>
      <c r="M493" s="388">
        <v>3520</v>
      </c>
      <c r="N493" s="702"/>
    </row>
    <row r="494" spans="1:15" ht="15.75" customHeight="1" x14ac:dyDescent="0.25">
      <c r="A494" s="678"/>
      <c r="B494" s="693"/>
      <c r="C494" s="724"/>
      <c r="D494" s="725"/>
      <c r="E494" s="122" t="s">
        <v>71</v>
      </c>
      <c r="F494" s="117" t="s">
        <v>72</v>
      </c>
      <c r="G494" s="117" t="s">
        <v>20</v>
      </c>
      <c r="H494" s="215">
        <v>2109810</v>
      </c>
      <c r="I494" s="183" t="s">
        <v>15</v>
      </c>
      <c r="J494" s="387">
        <v>21098</v>
      </c>
      <c r="K494" s="219" t="s">
        <v>184</v>
      </c>
      <c r="L494" s="122">
        <v>390713123</v>
      </c>
      <c r="M494" s="388">
        <v>21098</v>
      </c>
      <c r="N494" s="702"/>
    </row>
    <row r="495" spans="1:15" ht="15.75" customHeight="1" x14ac:dyDescent="0.25">
      <c r="A495" s="678"/>
      <c r="B495" s="693"/>
      <c r="C495" s="724"/>
      <c r="D495" s="725"/>
      <c r="E495" s="122" t="s">
        <v>1074</v>
      </c>
      <c r="F495" s="117" t="s">
        <v>1075</v>
      </c>
      <c r="G495" s="117" t="s">
        <v>20</v>
      </c>
      <c r="H495" s="215">
        <v>5462573</v>
      </c>
      <c r="I495" s="183" t="s">
        <v>15</v>
      </c>
      <c r="J495" s="387">
        <v>54626</v>
      </c>
      <c r="K495" s="219" t="s">
        <v>184</v>
      </c>
      <c r="L495" s="122">
        <v>403349823</v>
      </c>
      <c r="M495" s="388">
        <v>54626</v>
      </c>
      <c r="N495" s="702"/>
    </row>
    <row r="496" spans="1:15" ht="15.75" customHeight="1" x14ac:dyDescent="0.25">
      <c r="A496" s="678"/>
      <c r="B496" s="693"/>
      <c r="C496" s="724"/>
      <c r="D496" s="725"/>
      <c r="E496" s="122" t="s">
        <v>77</v>
      </c>
      <c r="F496" s="117" t="s">
        <v>63</v>
      </c>
      <c r="G496" s="117" t="s">
        <v>20</v>
      </c>
      <c r="H496" s="215">
        <v>289147</v>
      </c>
      <c r="I496" s="183" t="s">
        <v>15</v>
      </c>
      <c r="J496" s="387">
        <v>2891</v>
      </c>
      <c r="K496" s="219" t="s">
        <v>184</v>
      </c>
      <c r="L496" s="122">
        <v>405579723</v>
      </c>
      <c r="M496" s="388">
        <v>2891</v>
      </c>
      <c r="N496" s="702"/>
    </row>
    <row r="497" spans="1:15" ht="15.75" customHeight="1" x14ac:dyDescent="0.25">
      <c r="A497" s="678"/>
      <c r="B497" s="693"/>
      <c r="C497" s="724"/>
      <c r="D497" s="725"/>
      <c r="E497" s="122" t="s">
        <v>77</v>
      </c>
      <c r="F497" s="117" t="s">
        <v>63</v>
      </c>
      <c r="G497" s="117" t="s">
        <v>20</v>
      </c>
      <c r="H497" s="215">
        <v>347213</v>
      </c>
      <c r="I497" s="183" t="s">
        <v>15</v>
      </c>
      <c r="J497" s="387">
        <v>3472</v>
      </c>
      <c r="K497" s="219" t="s">
        <v>184</v>
      </c>
      <c r="L497" s="122">
        <v>405558923</v>
      </c>
      <c r="M497" s="388">
        <v>3472</v>
      </c>
      <c r="N497" s="702"/>
    </row>
    <row r="498" spans="1:15" ht="15.75" customHeight="1" x14ac:dyDescent="0.25">
      <c r="A498" s="678"/>
      <c r="B498" s="693"/>
      <c r="C498" s="724"/>
      <c r="D498" s="725"/>
      <c r="E498" s="122" t="s">
        <v>75</v>
      </c>
      <c r="F498" s="117" t="s">
        <v>76</v>
      </c>
      <c r="G498" s="117" t="s">
        <v>20</v>
      </c>
      <c r="H498" s="215">
        <v>227078</v>
      </c>
      <c r="I498" s="183" t="s">
        <v>15</v>
      </c>
      <c r="J498" s="387">
        <v>2271</v>
      </c>
      <c r="K498" s="219" t="s">
        <v>184</v>
      </c>
      <c r="L498" s="122">
        <v>411668023</v>
      </c>
      <c r="M498" s="388">
        <v>2271</v>
      </c>
      <c r="N498" s="702"/>
    </row>
    <row r="499" spans="1:15" ht="15.75" customHeight="1" x14ac:dyDescent="0.25">
      <c r="A499" s="678"/>
      <c r="B499" s="693"/>
      <c r="C499" s="724"/>
      <c r="D499" s="725"/>
      <c r="E499" s="122" t="s">
        <v>1074</v>
      </c>
      <c r="F499" s="117" t="s">
        <v>1075</v>
      </c>
      <c r="G499" s="117" t="s">
        <v>20</v>
      </c>
      <c r="H499" s="215">
        <v>6069670</v>
      </c>
      <c r="I499" s="239" t="s">
        <v>15</v>
      </c>
      <c r="J499" s="387">
        <v>60697</v>
      </c>
      <c r="K499" s="219" t="s">
        <v>184</v>
      </c>
      <c r="L499" s="376">
        <v>422294523</v>
      </c>
      <c r="M499" s="511">
        <f>60697-877</f>
        <v>59820</v>
      </c>
      <c r="N499" s="702"/>
    </row>
    <row r="500" spans="1:15" ht="15.75" customHeight="1" x14ac:dyDescent="0.25">
      <c r="A500" s="431">
        <f>+B492</f>
        <v>892099105</v>
      </c>
      <c r="B500" s="679" t="s">
        <v>221</v>
      </c>
      <c r="C500" s="679"/>
      <c r="D500" s="679"/>
      <c r="E500" s="268"/>
      <c r="F500" s="223"/>
      <c r="G500" s="243"/>
      <c r="H500" s="243"/>
      <c r="I500" s="248"/>
      <c r="J500" s="320"/>
      <c r="K500" s="226"/>
      <c r="L500" s="267"/>
      <c r="M500" s="347">
        <f>SUM(M492:M499)</f>
        <v>148000</v>
      </c>
      <c r="N500" s="224">
        <f>SUM(N492:N499)</f>
        <v>148000</v>
      </c>
      <c r="O500" s="415"/>
    </row>
    <row r="501" spans="1:15" ht="15.75" customHeight="1" x14ac:dyDescent="0.25">
      <c r="A501" s="678">
        <v>8</v>
      </c>
      <c r="B501" s="693">
        <v>891800846</v>
      </c>
      <c r="C501" s="694" t="s">
        <v>87</v>
      </c>
      <c r="D501" s="665">
        <v>243627001</v>
      </c>
      <c r="E501" s="122" t="s">
        <v>95</v>
      </c>
      <c r="F501" s="117" t="s">
        <v>96</v>
      </c>
      <c r="G501" s="120" t="s">
        <v>20</v>
      </c>
      <c r="H501" s="206">
        <v>3798820</v>
      </c>
      <c r="I501" s="183" t="s">
        <v>90</v>
      </c>
      <c r="J501" s="214">
        <v>34189</v>
      </c>
      <c r="K501" s="219" t="s">
        <v>184</v>
      </c>
      <c r="L501" s="122">
        <v>395440423</v>
      </c>
      <c r="M501" s="345">
        <v>34189</v>
      </c>
      <c r="N501" s="702">
        <f>SUM(M501:M512)</f>
        <v>270000</v>
      </c>
    </row>
    <row r="502" spans="1:15" ht="15.75" customHeight="1" x14ac:dyDescent="0.25">
      <c r="A502" s="678"/>
      <c r="B502" s="693"/>
      <c r="C502" s="694"/>
      <c r="D502" s="665"/>
      <c r="E502" s="122" t="s">
        <v>101</v>
      </c>
      <c r="F502" s="117" t="s">
        <v>102</v>
      </c>
      <c r="G502" s="120" t="s">
        <v>20</v>
      </c>
      <c r="H502" s="206">
        <v>2117440</v>
      </c>
      <c r="I502" s="183" t="s">
        <v>90</v>
      </c>
      <c r="J502" s="214">
        <v>92</v>
      </c>
      <c r="K502" s="219" t="s">
        <v>184</v>
      </c>
      <c r="L502" s="122">
        <v>355841223</v>
      </c>
      <c r="M502" s="345">
        <v>92</v>
      </c>
      <c r="N502" s="702"/>
    </row>
    <row r="503" spans="1:15" ht="15.75" customHeight="1" x14ac:dyDescent="0.25">
      <c r="A503" s="678"/>
      <c r="B503" s="693"/>
      <c r="C503" s="694"/>
      <c r="D503" s="665"/>
      <c r="E503" s="122" t="s">
        <v>77</v>
      </c>
      <c r="F503" s="117" t="s">
        <v>63</v>
      </c>
      <c r="G503" s="120" t="s">
        <v>20</v>
      </c>
      <c r="H503" s="206">
        <v>224531</v>
      </c>
      <c r="I503" s="183" t="s">
        <v>15</v>
      </c>
      <c r="J503" s="214">
        <v>2245</v>
      </c>
      <c r="K503" s="219" t="s">
        <v>184</v>
      </c>
      <c r="L503" s="122">
        <v>384910223</v>
      </c>
      <c r="M503" s="345">
        <v>2245</v>
      </c>
      <c r="N503" s="702"/>
    </row>
    <row r="504" spans="1:15" ht="15.75" customHeight="1" x14ac:dyDescent="0.25">
      <c r="A504" s="678"/>
      <c r="B504" s="693"/>
      <c r="C504" s="694"/>
      <c r="D504" s="665"/>
      <c r="E504" s="122" t="s">
        <v>77</v>
      </c>
      <c r="F504" s="117" t="s">
        <v>63</v>
      </c>
      <c r="G504" s="120" t="s">
        <v>20</v>
      </c>
      <c r="H504" s="206">
        <v>247807</v>
      </c>
      <c r="I504" s="183" t="s">
        <v>15</v>
      </c>
      <c r="J504" s="214">
        <v>2478</v>
      </c>
      <c r="K504" s="219" t="s">
        <v>184</v>
      </c>
      <c r="L504" s="122">
        <v>386825723</v>
      </c>
      <c r="M504" s="345">
        <v>2478</v>
      </c>
      <c r="N504" s="702"/>
    </row>
    <row r="505" spans="1:15" ht="15.75" customHeight="1" x14ac:dyDescent="0.25">
      <c r="A505" s="678"/>
      <c r="B505" s="693"/>
      <c r="C505" s="694"/>
      <c r="D505" s="665"/>
      <c r="E505" s="122" t="s">
        <v>77</v>
      </c>
      <c r="F505" s="117" t="s">
        <v>63</v>
      </c>
      <c r="G505" s="120" t="s">
        <v>20</v>
      </c>
      <c r="H505" s="206">
        <v>335284</v>
      </c>
      <c r="I505" s="183" t="s">
        <v>15</v>
      </c>
      <c r="J505" s="214">
        <v>3353</v>
      </c>
      <c r="K505" s="219" t="s">
        <v>184</v>
      </c>
      <c r="L505" s="122">
        <v>386846923</v>
      </c>
      <c r="M505" s="345">
        <v>3353</v>
      </c>
      <c r="N505" s="702"/>
    </row>
    <row r="506" spans="1:15" ht="15.75" customHeight="1" x14ac:dyDescent="0.25">
      <c r="A506" s="678"/>
      <c r="B506" s="693"/>
      <c r="C506" s="694"/>
      <c r="D506" s="665"/>
      <c r="E506" s="122" t="s">
        <v>88</v>
      </c>
      <c r="F506" s="117" t="s">
        <v>89</v>
      </c>
      <c r="G506" s="120" t="s">
        <v>20</v>
      </c>
      <c r="H506" s="206">
        <v>2387010</v>
      </c>
      <c r="I506" s="183" t="s">
        <v>90</v>
      </c>
      <c r="J506" s="214">
        <v>21483</v>
      </c>
      <c r="K506" s="219" t="s">
        <v>184</v>
      </c>
      <c r="L506" s="122">
        <v>393818423</v>
      </c>
      <c r="M506" s="345">
        <v>21483</v>
      </c>
      <c r="N506" s="702"/>
    </row>
    <row r="507" spans="1:15" ht="15.75" customHeight="1" x14ac:dyDescent="0.25">
      <c r="A507" s="678"/>
      <c r="B507" s="693"/>
      <c r="C507" s="694"/>
      <c r="D507" s="665"/>
      <c r="E507" s="122" t="s">
        <v>101</v>
      </c>
      <c r="F507" s="117" t="s">
        <v>102</v>
      </c>
      <c r="G507" s="120" t="s">
        <v>20</v>
      </c>
      <c r="H507" s="206">
        <v>2117440</v>
      </c>
      <c r="I507" s="183" t="s">
        <v>90</v>
      </c>
      <c r="J507" s="214">
        <v>19057</v>
      </c>
      <c r="K507" s="219" t="s">
        <v>184</v>
      </c>
      <c r="L507" s="122">
        <v>395649423</v>
      </c>
      <c r="M507" s="345">
        <v>19057</v>
      </c>
      <c r="N507" s="702"/>
    </row>
    <row r="508" spans="1:15" ht="15.75" customHeight="1" x14ac:dyDescent="0.25">
      <c r="A508" s="678"/>
      <c r="B508" s="693"/>
      <c r="C508" s="694"/>
      <c r="D508" s="665"/>
      <c r="E508" s="122" t="s">
        <v>104</v>
      </c>
      <c r="F508" s="117" t="s">
        <v>105</v>
      </c>
      <c r="G508" s="120" t="s">
        <v>20</v>
      </c>
      <c r="H508" s="206">
        <v>3820410</v>
      </c>
      <c r="I508" s="183" t="s">
        <v>90</v>
      </c>
      <c r="J508" s="214">
        <v>34384</v>
      </c>
      <c r="K508" s="219" t="s">
        <v>184</v>
      </c>
      <c r="L508" s="122">
        <v>395738323</v>
      </c>
      <c r="M508" s="345">
        <v>34384</v>
      </c>
      <c r="N508" s="702"/>
    </row>
    <row r="509" spans="1:15" ht="15.75" customHeight="1" x14ac:dyDescent="0.25">
      <c r="A509" s="678"/>
      <c r="B509" s="693"/>
      <c r="C509" s="694"/>
      <c r="D509" s="665"/>
      <c r="E509" s="122" t="s">
        <v>92</v>
      </c>
      <c r="F509" s="117" t="s">
        <v>93</v>
      </c>
      <c r="G509" s="120" t="s">
        <v>20</v>
      </c>
      <c r="H509" s="206">
        <v>5808300</v>
      </c>
      <c r="I509" s="183" t="s">
        <v>90</v>
      </c>
      <c r="J509" s="214">
        <v>52275</v>
      </c>
      <c r="K509" s="219" t="s">
        <v>184</v>
      </c>
      <c r="L509" s="122">
        <v>395765023</v>
      </c>
      <c r="M509" s="345">
        <v>52275</v>
      </c>
      <c r="N509" s="702"/>
    </row>
    <row r="510" spans="1:15" ht="15.75" customHeight="1" x14ac:dyDescent="0.25">
      <c r="A510" s="678"/>
      <c r="B510" s="693"/>
      <c r="C510" s="694"/>
      <c r="D510" s="665"/>
      <c r="E510" s="122" t="s">
        <v>98</v>
      </c>
      <c r="F510" s="117" t="s">
        <v>99</v>
      </c>
      <c r="G510" s="120" t="s">
        <v>20</v>
      </c>
      <c r="H510" s="206">
        <v>4419480</v>
      </c>
      <c r="I510" s="245" t="s">
        <v>90</v>
      </c>
      <c r="J510" s="214">
        <v>39775</v>
      </c>
      <c r="K510" s="219" t="s">
        <v>184</v>
      </c>
      <c r="L510" s="122">
        <v>407915323</v>
      </c>
      <c r="M510" s="345">
        <v>39775</v>
      </c>
      <c r="N510" s="702"/>
    </row>
    <row r="511" spans="1:15" ht="15.75" customHeight="1" x14ac:dyDescent="0.25">
      <c r="A511" s="678"/>
      <c r="B511" s="693"/>
      <c r="C511" s="694"/>
      <c r="D511" s="665"/>
      <c r="E511" s="122" t="s">
        <v>110</v>
      </c>
      <c r="F511" s="117" t="s">
        <v>111</v>
      </c>
      <c r="G511" s="120" t="s">
        <v>20</v>
      </c>
      <c r="H511" s="206">
        <v>3959200</v>
      </c>
      <c r="I511" s="118" t="s">
        <v>15</v>
      </c>
      <c r="J511" s="214">
        <v>39592</v>
      </c>
      <c r="K511" s="219" t="s">
        <v>184</v>
      </c>
      <c r="L511" s="122">
        <v>409281623</v>
      </c>
      <c r="M511" s="345">
        <v>39592</v>
      </c>
      <c r="N511" s="702"/>
    </row>
    <row r="512" spans="1:15" ht="15.75" customHeight="1" x14ac:dyDescent="0.25">
      <c r="A512" s="678"/>
      <c r="B512" s="693"/>
      <c r="C512" s="694"/>
      <c r="D512" s="665"/>
      <c r="E512" s="122" t="s">
        <v>1067</v>
      </c>
      <c r="F512" s="117" t="s">
        <v>1068</v>
      </c>
      <c r="G512" s="120" t="s">
        <v>20</v>
      </c>
      <c r="H512" s="206">
        <v>2397652</v>
      </c>
      <c r="I512" s="118" t="s">
        <v>90</v>
      </c>
      <c r="J512" s="214">
        <v>21579</v>
      </c>
      <c r="K512" s="219" t="s">
        <v>184</v>
      </c>
      <c r="L512" s="376">
        <v>416071223</v>
      </c>
      <c r="M512" s="372">
        <f>21579-502</f>
        <v>21077</v>
      </c>
      <c r="N512" s="702"/>
    </row>
    <row r="513" spans="1:15" ht="15.75" customHeight="1" x14ac:dyDescent="0.25">
      <c r="A513" s="431">
        <f>+B501</f>
        <v>891800846</v>
      </c>
      <c r="B513" s="679" t="s">
        <v>221</v>
      </c>
      <c r="C513" s="679"/>
      <c r="D513" s="679"/>
      <c r="E513" s="267"/>
      <c r="F513" s="223"/>
      <c r="G513" s="223"/>
      <c r="H513" s="243"/>
      <c r="I513" s="244"/>
      <c r="J513" s="320"/>
      <c r="K513" s="246"/>
      <c r="L513" s="267"/>
      <c r="M513" s="347">
        <f>SUM(M501:M512)</f>
        <v>270000</v>
      </c>
      <c r="N513" s="247">
        <f>SUM(N501:N512)</f>
        <v>270000</v>
      </c>
      <c r="O513" s="415"/>
    </row>
    <row r="514" spans="1:15" ht="15.75" customHeight="1" x14ac:dyDescent="0.25">
      <c r="A514" s="768">
        <v>9</v>
      </c>
      <c r="B514" s="692">
        <v>890201222</v>
      </c>
      <c r="C514" s="691" t="s">
        <v>376</v>
      </c>
      <c r="D514" s="689">
        <v>243627001</v>
      </c>
      <c r="E514" s="266" t="s">
        <v>398</v>
      </c>
      <c r="F514" s="117" t="s">
        <v>399</v>
      </c>
      <c r="G514" s="57" t="s">
        <v>20</v>
      </c>
      <c r="H514" s="54">
        <v>5165080</v>
      </c>
      <c r="I514" s="255" t="s">
        <v>379</v>
      </c>
      <c r="J514" s="54">
        <v>323</v>
      </c>
      <c r="K514" s="57" t="s">
        <v>184</v>
      </c>
      <c r="L514" s="87">
        <v>325772023</v>
      </c>
      <c r="M514" s="54">
        <v>323</v>
      </c>
      <c r="N514" s="699">
        <f>+SUM(M514:M532)+M550</f>
        <v>229094</v>
      </c>
    </row>
    <row r="515" spans="1:15" ht="15.75" customHeight="1" x14ac:dyDescent="0.25">
      <c r="A515" s="768"/>
      <c r="B515" s="692"/>
      <c r="C515" s="691"/>
      <c r="D515" s="690"/>
      <c r="E515" s="266" t="s">
        <v>1079</v>
      </c>
      <c r="F515" s="117" t="s">
        <v>1208</v>
      </c>
      <c r="G515" s="57" t="s">
        <v>20</v>
      </c>
      <c r="H515" s="54">
        <v>8000000</v>
      </c>
      <c r="I515" s="542">
        <v>7.1999999999999998E-3</v>
      </c>
      <c r="J515" s="54">
        <v>57600</v>
      </c>
      <c r="K515" s="57" t="s">
        <v>184</v>
      </c>
      <c r="L515" s="87">
        <v>380654823</v>
      </c>
      <c r="M515" s="54">
        <v>57600</v>
      </c>
      <c r="N515" s="700"/>
    </row>
    <row r="516" spans="1:15" ht="15.75" customHeight="1" x14ac:dyDescent="0.25">
      <c r="A516" s="768"/>
      <c r="B516" s="692"/>
      <c r="C516" s="691"/>
      <c r="D516" s="690"/>
      <c r="E516" s="266" t="s">
        <v>392</v>
      </c>
      <c r="F516" s="117" t="s">
        <v>393</v>
      </c>
      <c r="G516" s="57" t="s">
        <v>20</v>
      </c>
      <c r="H516" s="54">
        <v>2117440</v>
      </c>
      <c r="I516" s="255" t="s">
        <v>379</v>
      </c>
      <c r="J516" s="54">
        <v>6352</v>
      </c>
      <c r="K516" s="57" t="s">
        <v>184</v>
      </c>
      <c r="L516" s="87">
        <v>401673223</v>
      </c>
      <c r="M516" s="54">
        <v>6352</v>
      </c>
      <c r="N516" s="700"/>
    </row>
    <row r="517" spans="1:15" ht="15.75" customHeight="1" x14ac:dyDescent="0.25">
      <c r="A517" s="768"/>
      <c r="B517" s="692"/>
      <c r="C517" s="691"/>
      <c r="D517" s="690"/>
      <c r="E517" s="266" t="s">
        <v>377</v>
      </c>
      <c r="F517" s="117" t="s">
        <v>378</v>
      </c>
      <c r="G517" s="57" t="s">
        <v>20</v>
      </c>
      <c r="H517" s="54">
        <v>4365310</v>
      </c>
      <c r="I517" s="255" t="s">
        <v>379</v>
      </c>
      <c r="J517" s="54">
        <v>13096</v>
      </c>
      <c r="K517" s="57" t="s">
        <v>184</v>
      </c>
      <c r="L517" s="87">
        <v>401599323</v>
      </c>
      <c r="M517" s="54">
        <v>13096</v>
      </c>
      <c r="N517" s="700"/>
    </row>
    <row r="518" spans="1:15" ht="15.75" customHeight="1" x14ac:dyDescent="0.25">
      <c r="A518" s="768"/>
      <c r="B518" s="692"/>
      <c r="C518" s="691"/>
      <c r="D518" s="690"/>
      <c r="E518" s="266" t="s">
        <v>394</v>
      </c>
      <c r="F518" s="117" t="s">
        <v>395</v>
      </c>
      <c r="G518" s="57" t="s">
        <v>20</v>
      </c>
      <c r="H518" s="54">
        <v>2117440</v>
      </c>
      <c r="I518" s="255" t="s">
        <v>379</v>
      </c>
      <c r="J518" s="54">
        <v>6352</v>
      </c>
      <c r="K518" s="57" t="s">
        <v>184</v>
      </c>
      <c r="L518" s="87">
        <v>401673023</v>
      </c>
      <c r="M518" s="54">
        <v>6352</v>
      </c>
      <c r="N518" s="700"/>
    </row>
    <row r="519" spans="1:15" ht="15.75" customHeight="1" x14ac:dyDescent="0.25">
      <c r="A519" s="768"/>
      <c r="B519" s="692"/>
      <c r="C519" s="691"/>
      <c r="D519" s="690"/>
      <c r="E519" s="266" t="s">
        <v>390</v>
      </c>
      <c r="F519" s="117" t="s">
        <v>391</v>
      </c>
      <c r="G519" s="57" t="s">
        <v>20</v>
      </c>
      <c r="H519" s="54">
        <v>4365310</v>
      </c>
      <c r="I519" s="255" t="s">
        <v>379</v>
      </c>
      <c r="J519" s="54">
        <v>13096</v>
      </c>
      <c r="K519" s="57" t="s">
        <v>184</v>
      </c>
      <c r="L519" s="87">
        <v>401672923</v>
      </c>
      <c r="M519" s="54">
        <v>13096</v>
      </c>
      <c r="N519" s="700"/>
    </row>
    <row r="520" spans="1:15" ht="15.75" customHeight="1" x14ac:dyDescent="0.25">
      <c r="A520" s="768"/>
      <c r="B520" s="692"/>
      <c r="C520" s="691"/>
      <c r="D520" s="690"/>
      <c r="E520" s="266" t="s">
        <v>1077</v>
      </c>
      <c r="F520" s="117" t="s">
        <v>1078</v>
      </c>
      <c r="G520" s="57" t="s">
        <v>20</v>
      </c>
      <c r="H520" s="54">
        <v>3798820</v>
      </c>
      <c r="I520" s="255" t="s">
        <v>379</v>
      </c>
      <c r="J520" s="54">
        <v>11396</v>
      </c>
      <c r="K520" s="57" t="s">
        <v>184</v>
      </c>
      <c r="L520" s="87">
        <v>404313923</v>
      </c>
      <c r="M520" s="54">
        <v>11396</v>
      </c>
      <c r="N520" s="700"/>
    </row>
    <row r="521" spans="1:15" ht="15.75" customHeight="1" x14ac:dyDescent="0.25">
      <c r="A521" s="768"/>
      <c r="B521" s="692"/>
      <c r="C521" s="691"/>
      <c r="D521" s="690"/>
      <c r="E521" s="266" t="s">
        <v>396</v>
      </c>
      <c r="F521" s="117" t="s">
        <v>397</v>
      </c>
      <c r="G521" s="57" t="s">
        <v>20</v>
      </c>
      <c r="H521" s="54">
        <v>3798820</v>
      </c>
      <c r="I521" s="255" t="s">
        <v>379</v>
      </c>
      <c r="J521" s="54">
        <v>11396</v>
      </c>
      <c r="K521" s="57" t="s">
        <v>184</v>
      </c>
      <c r="L521" s="87">
        <v>403549023</v>
      </c>
      <c r="M521" s="54">
        <v>11396</v>
      </c>
      <c r="N521" s="700"/>
    </row>
    <row r="522" spans="1:15" ht="15.75" customHeight="1" x14ac:dyDescent="0.25">
      <c r="A522" s="768"/>
      <c r="B522" s="692"/>
      <c r="C522" s="691"/>
      <c r="D522" s="690"/>
      <c r="E522" s="266" t="s">
        <v>388</v>
      </c>
      <c r="F522" s="117" t="s">
        <v>389</v>
      </c>
      <c r="G522" s="57" t="s">
        <v>20</v>
      </c>
      <c r="H522" s="54">
        <v>3607040</v>
      </c>
      <c r="I522" s="255" t="s">
        <v>379</v>
      </c>
      <c r="J522" s="54">
        <v>10821</v>
      </c>
      <c r="K522" s="57" t="s">
        <v>184</v>
      </c>
      <c r="L522" s="87">
        <v>403336323</v>
      </c>
      <c r="M522" s="54">
        <v>10821</v>
      </c>
      <c r="N522" s="700"/>
    </row>
    <row r="523" spans="1:15" ht="15.75" customHeight="1" x14ac:dyDescent="0.25">
      <c r="A523" s="768"/>
      <c r="B523" s="692"/>
      <c r="C523" s="691"/>
      <c r="D523" s="690"/>
      <c r="E523" s="266" t="s">
        <v>386</v>
      </c>
      <c r="F523" s="117" t="s">
        <v>387</v>
      </c>
      <c r="G523" s="57" t="s">
        <v>20</v>
      </c>
      <c r="H523" s="54">
        <v>4129280</v>
      </c>
      <c r="I523" s="255" t="s">
        <v>379</v>
      </c>
      <c r="J523" s="54">
        <v>12388</v>
      </c>
      <c r="K523" s="57" t="s">
        <v>184</v>
      </c>
      <c r="L523" s="87">
        <v>403452623</v>
      </c>
      <c r="M523" s="54">
        <v>12388</v>
      </c>
      <c r="N523" s="700"/>
    </row>
    <row r="524" spans="1:15" ht="15.75" customHeight="1" x14ac:dyDescent="0.25">
      <c r="A524" s="768"/>
      <c r="B524" s="692"/>
      <c r="C524" s="691"/>
      <c r="D524" s="690"/>
      <c r="E524" s="266" t="s">
        <v>384</v>
      </c>
      <c r="F524" s="117" t="s">
        <v>385</v>
      </c>
      <c r="G524" s="57" t="s">
        <v>20</v>
      </c>
      <c r="H524" s="54">
        <v>3798820</v>
      </c>
      <c r="I524" s="255" t="s">
        <v>379</v>
      </c>
      <c r="J524" s="54">
        <v>11396</v>
      </c>
      <c r="K524" s="57" t="s">
        <v>184</v>
      </c>
      <c r="L524" s="87">
        <v>403350523</v>
      </c>
      <c r="M524" s="54">
        <v>11396</v>
      </c>
      <c r="N524" s="700"/>
    </row>
    <row r="525" spans="1:15" ht="15.75" customHeight="1" x14ac:dyDescent="0.25">
      <c r="A525" s="768"/>
      <c r="B525" s="692"/>
      <c r="C525" s="691"/>
      <c r="D525" s="690"/>
      <c r="E525" s="266" t="s">
        <v>380</v>
      </c>
      <c r="F525" s="117" t="s">
        <v>381</v>
      </c>
      <c r="G525" s="57" t="s">
        <v>20</v>
      </c>
      <c r="H525" s="54">
        <v>4073320</v>
      </c>
      <c r="I525" s="255" t="s">
        <v>379</v>
      </c>
      <c r="J525" s="54">
        <v>12220</v>
      </c>
      <c r="K525" s="57" t="s">
        <v>184</v>
      </c>
      <c r="L525" s="87">
        <v>403453223</v>
      </c>
      <c r="M525" s="54">
        <v>12220</v>
      </c>
      <c r="N525" s="700"/>
    </row>
    <row r="526" spans="1:15" ht="15.75" customHeight="1" x14ac:dyDescent="0.25">
      <c r="A526" s="768"/>
      <c r="B526" s="692"/>
      <c r="C526" s="691"/>
      <c r="D526" s="690"/>
      <c r="E526" s="266" t="s">
        <v>1080</v>
      </c>
      <c r="F526" s="117" t="s">
        <v>1081</v>
      </c>
      <c r="G526" s="57" t="s">
        <v>20</v>
      </c>
      <c r="H526" s="54">
        <v>4287720</v>
      </c>
      <c r="I526" s="255" t="s">
        <v>379</v>
      </c>
      <c r="J526" s="54">
        <v>12863</v>
      </c>
      <c r="K526" s="57" t="s">
        <v>184</v>
      </c>
      <c r="L526" s="87">
        <v>410528023</v>
      </c>
      <c r="M526" s="54">
        <v>12863</v>
      </c>
      <c r="N526" s="700"/>
    </row>
    <row r="527" spans="1:15" ht="15.75" customHeight="1" x14ac:dyDescent="0.25">
      <c r="A527" s="768"/>
      <c r="B527" s="692"/>
      <c r="C527" s="691"/>
      <c r="D527" s="690"/>
      <c r="E527" s="266" t="s">
        <v>1080</v>
      </c>
      <c r="F527" s="117" t="s">
        <v>1081</v>
      </c>
      <c r="G527" s="57" t="s">
        <v>20</v>
      </c>
      <c r="H527" s="54">
        <v>3798820</v>
      </c>
      <c r="I527" s="255" t="s">
        <v>379</v>
      </c>
      <c r="J527" s="54">
        <v>11396</v>
      </c>
      <c r="K527" s="57" t="s">
        <v>184</v>
      </c>
      <c r="L527" s="87">
        <v>412210523</v>
      </c>
      <c r="M527" s="54">
        <v>11396</v>
      </c>
      <c r="N527" s="700"/>
    </row>
    <row r="528" spans="1:15" ht="15.75" customHeight="1" x14ac:dyDescent="0.25">
      <c r="A528" s="768"/>
      <c r="B528" s="692"/>
      <c r="C528" s="691"/>
      <c r="D528" s="690"/>
      <c r="E528" s="266" t="s">
        <v>382</v>
      </c>
      <c r="F528" s="117" t="s">
        <v>383</v>
      </c>
      <c r="G528" s="57" t="s">
        <v>20</v>
      </c>
      <c r="H528" s="54">
        <v>4082100</v>
      </c>
      <c r="I528" s="255" t="s">
        <v>379</v>
      </c>
      <c r="J528" s="54">
        <v>12246</v>
      </c>
      <c r="K528" s="57" t="s">
        <v>184</v>
      </c>
      <c r="L528" s="87">
        <v>412177823</v>
      </c>
      <c r="M528" s="54">
        <v>12246</v>
      </c>
      <c r="N528" s="700"/>
    </row>
    <row r="529" spans="1:14" ht="15.75" customHeight="1" x14ac:dyDescent="0.25">
      <c r="A529" s="768"/>
      <c r="B529" s="692"/>
      <c r="C529" s="691"/>
      <c r="D529" s="690"/>
      <c r="E529" s="266" t="s">
        <v>1082</v>
      </c>
      <c r="F529" s="117" t="s">
        <v>1083</v>
      </c>
      <c r="G529" s="57" t="s">
        <v>20</v>
      </c>
      <c r="H529" s="54">
        <v>1205082</v>
      </c>
      <c r="I529" s="255" t="s">
        <v>379</v>
      </c>
      <c r="J529" s="54">
        <v>3615</v>
      </c>
      <c r="K529" s="57" t="s">
        <v>184</v>
      </c>
      <c r="L529" s="87">
        <v>416081423</v>
      </c>
      <c r="M529" s="54">
        <v>3615</v>
      </c>
      <c r="N529" s="700"/>
    </row>
    <row r="530" spans="1:14" ht="15.75" customHeight="1" x14ac:dyDescent="0.25">
      <c r="A530" s="768"/>
      <c r="B530" s="692"/>
      <c r="C530" s="691"/>
      <c r="D530" s="690"/>
      <c r="E530" s="266" t="s">
        <v>1080</v>
      </c>
      <c r="F530" s="117" t="s">
        <v>1081</v>
      </c>
      <c r="G530" s="57" t="s">
        <v>20</v>
      </c>
      <c r="H530" s="54">
        <v>3798820</v>
      </c>
      <c r="I530" s="255" t="s">
        <v>379</v>
      </c>
      <c r="J530" s="54">
        <v>11396</v>
      </c>
      <c r="K530" s="57" t="s">
        <v>184</v>
      </c>
      <c r="L530" s="87">
        <v>420223723</v>
      </c>
      <c r="M530" s="54">
        <v>11396</v>
      </c>
      <c r="N530" s="700"/>
    </row>
    <row r="531" spans="1:14" ht="15.75" customHeight="1" x14ac:dyDescent="0.25">
      <c r="A531" s="768"/>
      <c r="B531" s="692"/>
      <c r="C531" s="691"/>
      <c r="D531" s="690"/>
      <c r="E531" s="266" t="s">
        <v>1080</v>
      </c>
      <c r="F531" s="117" t="s">
        <v>1081</v>
      </c>
      <c r="G531" s="57" t="s">
        <v>20</v>
      </c>
      <c r="H531" s="54">
        <f>+(M531*1)/I531</f>
        <v>3697333.3333333335</v>
      </c>
      <c r="I531" s="255" t="s">
        <v>379</v>
      </c>
      <c r="J531" s="54">
        <v>11396</v>
      </c>
      <c r="K531" s="57" t="s">
        <v>184</v>
      </c>
      <c r="L531" s="513">
        <v>420223923</v>
      </c>
      <c r="M531" s="543">
        <f>11396-304</f>
        <v>11092</v>
      </c>
      <c r="N531" s="700"/>
    </row>
    <row r="532" spans="1:14" ht="15.75" customHeight="1" x14ac:dyDescent="0.25">
      <c r="A532" s="768"/>
      <c r="B532" s="692"/>
      <c r="C532" s="691"/>
      <c r="D532" s="690"/>
      <c r="E532" s="266" t="s">
        <v>326</v>
      </c>
      <c r="F532" s="117" t="s">
        <v>327</v>
      </c>
      <c r="G532" s="57" t="s">
        <v>20</v>
      </c>
      <c r="H532" s="54">
        <v>2000</v>
      </c>
      <c r="I532" s="541">
        <v>9</v>
      </c>
      <c r="J532" s="324">
        <v>18</v>
      </c>
      <c r="K532" s="57" t="s">
        <v>184</v>
      </c>
      <c r="L532" s="122">
        <v>374298523</v>
      </c>
      <c r="M532" s="351">
        <v>18</v>
      </c>
      <c r="N532" s="700"/>
    </row>
    <row r="533" spans="1:14" ht="15.75" customHeight="1" x14ac:dyDescent="0.25">
      <c r="A533" s="768"/>
      <c r="B533" s="692"/>
      <c r="C533" s="691"/>
      <c r="D533" s="695">
        <v>243690001</v>
      </c>
      <c r="E533" s="57" t="s">
        <v>1079</v>
      </c>
      <c r="F533" s="57" t="s">
        <v>1208</v>
      </c>
      <c r="G533" s="57" t="s">
        <v>1027</v>
      </c>
      <c r="H533" s="54">
        <v>57600</v>
      </c>
      <c r="I533" s="541">
        <v>100</v>
      </c>
      <c r="J533" s="54">
        <v>5760</v>
      </c>
      <c r="K533" s="57" t="s">
        <v>184</v>
      </c>
      <c r="L533" s="87">
        <v>380654823</v>
      </c>
      <c r="M533" s="54">
        <v>5760</v>
      </c>
      <c r="N533" s="699">
        <f>+SUM(M533:M549)</f>
        <v>22906</v>
      </c>
    </row>
    <row r="534" spans="1:14" ht="15.75" customHeight="1" x14ac:dyDescent="0.25">
      <c r="A534" s="768"/>
      <c r="B534" s="692"/>
      <c r="C534" s="691"/>
      <c r="D534" s="690"/>
      <c r="E534" s="278" t="s">
        <v>392</v>
      </c>
      <c r="F534" t="s">
        <v>393</v>
      </c>
      <c r="G534" s="57" t="s">
        <v>1027</v>
      </c>
      <c r="H534" s="54">
        <v>6352</v>
      </c>
      <c r="I534" s="541">
        <v>99.97</v>
      </c>
      <c r="J534" s="54">
        <v>635</v>
      </c>
      <c r="K534" s="57" t="s">
        <v>184</v>
      </c>
      <c r="L534" s="87">
        <v>401673223</v>
      </c>
      <c r="M534" s="54">
        <v>635</v>
      </c>
      <c r="N534" s="700"/>
    </row>
    <row r="535" spans="1:14" ht="15.75" customHeight="1" x14ac:dyDescent="0.25">
      <c r="A535" s="768"/>
      <c r="B535" s="692"/>
      <c r="C535" s="691"/>
      <c r="D535" s="690"/>
      <c r="E535" s="266" t="s">
        <v>377</v>
      </c>
      <c r="F535" s="117" t="s">
        <v>378</v>
      </c>
      <c r="G535" s="57" t="s">
        <v>1027</v>
      </c>
      <c r="H535" s="54">
        <v>13096</v>
      </c>
      <c r="I535" s="541">
        <v>100.03</v>
      </c>
      <c r="J535" s="54">
        <v>1310</v>
      </c>
      <c r="K535" s="57" t="s">
        <v>184</v>
      </c>
      <c r="L535" s="87">
        <v>401599323</v>
      </c>
      <c r="M535" s="54">
        <v>1310</v>
      </c>
      <c r="N535" s="700"/>
    </row>
    <row r="536" spans="1:14" ht="15.75" customHeight="1" x14ac:dyDescent="0.25">
      <c r="A536" s="768"/>
      <c r="B536" s="692"/>
      <c r="C536" s="691"/>
      <c r="D536" s="690"/>
      <c r="E536" s="266" t="s">
        <v>394</v>
      </c>
      <c r="F536" s="117" t="s">
        <v>395</v>
      </c>
      <c r="G536" s="57" t="s">
        <v>1027</v>
      </c>
      <c r="H536" s="54">
        <v>6352</v>
      </c>
      <c r="I536" s="541">
        <v>99.97</v>
      </c>
      <c r="J536" s="54">
        <v>635</v>
      </c>
      <c r="K536" s="57" t="s">
        <v>184</v>
      </c>
      <c r="L536" s="87">
        <v>401673023</v>
      </c>
      <c r="M536" s="54">
        <v>635</v>
      </c>
      <c r="N536" s="700"/>
    </row>
    <row r="537" spans="1:14" ht="15.75" customHeight="1" x14ac:dyDescent="0.25">
      <c r="A537" s="768"/>
      <c r="B537" s="692"/>
      <c r="C537" s="691"/>
      <c r="D537" s="690"/>
      <c r="E537" s="266" t="s">
        <v>390</v>
      </c>
      <c r="F537" s="117" t="s">
        <v>391</v>
      </c>
      <c r="G537" s="57" t="s">
        <v>1027</v>
      </c>
      <c r="H537" s="54">
        <v>13096</v>
      </c>
      <c r="I537" s="541">
        <v>100.03</v>
      </c>
      <c r="J537" s="54">
        <v>1310</v>
      </c>
      <c r="K537" s="57" t="s">
        <v>184</v>
      </c>
      <c r="L537" s="87">
        <v>401672923</v>
      </c>
      <c r="M537" s="54">
        <v>1310</v>
      </c>
      <c r="N537" s="700"/>
    </row>
    <row r="538" spans="1:14" ht="15.75" customHeight="1" x14ac:dyDescent="0.25">
      <c r="A538" s="768"/>
      <c r="B538" s="692"/>
      <c r="C538" s="691"/>
      <c r="D538" s="690"/>
      <c r="E538" s="266" t="s">
        <v>380</v>
      </c>
      <c r="F538" s="117" t="s">
        <v>381</v>
      </c>
      <c r="G538" s="57" t="s">
        <v>1027</v>
      </c>
      <c r="H538" s="54">
        <v>12220</v>
      </c>
      <c r="I538" s="541">
        <v>100</v>
      </c>
      <c r="J538" s="54">
        <v>1222</v>
      </c>
      <c r="K538" s="57" t="s">
        <v>184</v>
      </c>
      <c r="L538" s="87">
        <v>403453223</v>
      </c>
      <c r="M538" s="54">
        <v>1222</v>
      </c>
      <c r="N538" s="700"/>
    </row>
    <row r="539" spans="1:14" ht="15.75" customHeight="1" x14ac:dyDescent="0.25">
      <c r="A539" s="768"/>
      <c r="B539" s="692"/>
      <c r="C539" s="691"/>
      <c r="D539" s="690"/>
      <c r="E539" s="266" t="s">
        <v>388</v>
      </c>
      <c r="F539" s="117" t="s">
        <v>389</v>
      </c>
      <c r="G539" s="57" t="s">
        <v>1027</v>
      </c>
      <c r="H539" s="54">
        <v>10821</v>
      </c>
      <c r="I539" s="541">
        <v>99.99</v>
      </c>
      <c r="J539" s="54">
        <v>1082</v>
      </c>
      <c r="K539" s="57" t="s">
        <v>184</v>
      </c>
      <c r="L539" s="87">
        <v>403336323</v>
      </c>
      <c r="M539" s="54">
        <v>1082</v>
      </c>
      <c r="N539" s="700"/>
    </row>
    <row r="540" spans="1:14" ht="15.75" customHeight="1" x14ac:dyDescent="0.25">
      <c r="A540" s="768"/>
      <c r="B540" s="692"/>
      <c r="C540" s="691"/>
      <c r="D540" s="690"/>
      <c r="E540" s="266" t="s">
        <v>384</v>
      </c>
      <c r="F540" s="117" t="s">
        <v>385</v>
      </c>
      <c r="G540" s="57" t="s">
        <v>1027</v>
      </c>
      <c r="H540" s="54">
        <v>11396</v>
      </c>
      <c r="I540" s="541">
        <v>100.04</v>
      </c>
      <c r="J540" s="54">
        <v>1140</v>
      </c>
      <c r="K540" s="57" t="s">
        <v>184</v>
      </c>
      <c r="L540" s="87">
        <v>403350523</v>
      </c>
      <c r="M540" s="54">
        <v>1140</v>
      </c>
      <c r="N540" s="700"/>
    </row>
    <row r="541" spans="1:14" ht="15.75" customHeight="1" x14ac:dyDescent="0.25">
      <c r="A541" s="768"/>
      <c r="B541" s="692"/>
      <c r="C541" s="691"/>
      <c r="D541" s="690"/>
      <c r="E541" s="266" t="s">
        <v>1077</v>
      </c>
      <c r="F541" s="117" t="s">
        <v>1078</v>
      </c>
      <c r="G541" s="57" t="s">
        <v>1027</v>
      </c>
      <c r="H541" s="54">
        <v>11396</v>
      </c>
      <c r="I541" s="541">
        <v>100.04</v>
      </c>
      <c r="J541" s="54">
        <v>1140</v>
      </c>
      <c r="K541" s="57" t="s">
        <v>184</v>
      </c>
      <c r="L541" s="87">
        <v>404313923</v>
      </c>
      <c r="M541" s="54">
        <v>1140</v>
      </c>
      <c r="N541" s="700"/>
    </row>
    <row r="542" spans="1:14" ht="15.75" customHeight="1" x14ac:dyDescent="0.25">
      <c r="A542" s="768"/>
      <c r="B542" s="692"/>
      <c r="C542" s="691"/>
      <c r="D542" s="690"/>
      <c r="E542" s="266" t="s">
        <v>396</v>
      </c>
      <c r="F542" s="117" t="s">
        <v>397</v>
      </c>
      <c r="G542" s="57" t="s">
        <v>1027</v>
      </c>
      <c r="H542" s="54">
        <v>11396</v>
      </c>
      <c r="I542" s="541">
        <v>100.04</v>
      </c>
      <c r="J542" s="54">
        <v>1140</v>
      </c>
      <c r="K542" s="57" t="s">
        <v>184</v>
      </c>
      <c r="L542" s="87">
        <v>403549023</v>
      </c>
      <c r="M542" s="54">
        <v>1140</v>
      </c>
      <c r="N542" s="700"/>
    </row>
    <row r="543" spans="1:14" ht="15.75" customHeight="1" x14ac:dyDescent="0.25">
      <c r="A543" s="768"/>
      <c r="B543" s="692"/>
      <c r="C543" s="691"/>
      <c r="D543" s="690"/>
      <c r="E543" s="266" t="s">
        <v>386</v>
      </c>
      <c r="F543" s="117" t="s">
        <v>387</v>
      </c>
      <c r="G543" s="57" t="s">
        <v>1027</v>
      </c>
      <c r="H543" s="54">
        <v>12388</v>
      </c>
      <c r="I543" s="541">
        <v>100.02</v>
      </c>
      <c r="J543" s="54">
        <v>1239</v>
      </c>
      <c r="K543" s="57" t="s">
        <v>184</v>
      </c>
      <c r="L543" s="87">
        <v>403452623</v>
      </c>
      <c r="M543" s="54">
        <v>1239</v>
      </c>
      <c r="N543" s="700"/>
    </row>
    <row r="544" spans="1:14" ht="15.75" customHeight="1" x14ac:dyDescent="0.25">
      <c r="A544" s="768"/>
      <c r="B544" s="692"/>
      <c r="C544" s="691"/>
      <c r="D544" s="690"/>
      <c r="E544" s="266" t="s">
        <v>1080</v>
      </c>
      <c r="F544" s="117" t="s">
        <v>1081</v>
      </c>
      <c r="G544" s="57" t="s">
        <v>1027</v>
      </c>
      <c r="H544" s="54">
        <v>12863</v>
      </c>
      <c r="I544" s="541">
        <v>99.98</v>
      </c>
      <c r="J544" s="54">
        <v>1286</v>
      </c>
      <c r="K544" s="57" t="s">
        <v>184</v>
      </c>
      <c r="L544" s="87">
        <v>410528023</v>
      </c>
      <c r="M544" s="54">
        <v>1286</v>
      </c>
      <c r="N544" s="700"/>
    </row>
    <row r="545" spans="1:15" ht="15.75" customHeight="1" x14ac:dyDescent="0.25">
      <c r="A545" s="768"/>
      <c r="B545" s="692"/>
      <c r="C545" s="691"/>
      <c r="D545" s="690"/>
      <c r="E545" s="266" t="s">
        <v>382</v>
      </c>
      <c r="F545" s="117" t="s">
        <v>383</v>
      </c>
      <c r="G545" s="57" t="s">
        <v>1027</v>
      </c>
      <c r="H545" s="54">
        <v>12246</v>
      </c>
      <c r="I545" s="541">
        <v>100.03</v>
      </c>
      <c r="J545" s="54">
        <v>1225</v>
      </c>
      <c r="K545" s="57" t="s">
        <v>184</v>
      </c>
      <c r="L545" s="87">
        <v>412177823</v>
      </c>
      <c r="M545" s="54">
        <v>1225</v>
      </c>
      <c r="N545" s="700"/>
    </row>
    <row r="546" spans="1:15" ht="15.75" customHeight="1" x14ac:dyDescent="0.25">
      <c r="A546" s="768"/>
      <c r="B546" s="692"/>
      <c r="C546" s="691"/>
      <c r="D546" s="690"/>
      <c r="E546" s="266" t="s">
        <v>1080</v>
      </c>
      <c r="F546" s="117" t="s">
        <v>1081</v>
      </c>
      <c r="G546" s="57" t="s">
        <v>1027</v>
      </c>
      <c r="H546" s="54">
        <v>11396</v>
      </c>
      <c r="I546" s="541">
        <v>100.04</v>
      </c>
      <c r="J546" s="54">
        <v>1140</v>
      </c>
      <c r="K546" s="57" t="s">
        <v>184</v>
      </c>
      <c r="L546" s="87">
        <v>412210523</v>
      </c>
      <c r="M546" s="54">
        <v>1140</v>
      </c>
      <c r="N546" s="700"/>
    </row>
    <row r="547" spans="1:15" ht="15.75" customHeight="1" x14ac:dyDescent="0.25">
      <c r="A547" s="768"/>
      <c r="B547" s="692"/>
      <c r="C547" s="691"/>
      <c r="D547" s="690"/>
      <c r="E547" s="266" t="s">
        <v>1082</v>
      </c>
      <c r="F547" s="117" t="s">
        <v>1083</v>
      </c>
      <c r="G547" s="57" t="s">
        <v>1027</v>
      </c>
      <c r="H547" s="54">
        <v>3615</v>
      </c>
      <c r="I547" s="541">
        <v>100.14</v>
      </c>
      <c r="J547" s="54">
        <v>362</v>
      </c>
      <c r="K547" s="57" t="s">
        <v>184</v>
      </c>
      <c r="L547" s="87">
        <v>416081423</v>
      </c>
      <c r="M547" s="54">
        <v>362</v>
      </c>
      <c r="N547" s="700"/>
    </row>
    <row r="548" spans="1:15" ht="15.75" customHeight="1" x14ac:dyDescent="0.25">
      <c r="A548" s="768"/>
      <c r="B548" s="692"/>
      <c r="C548" s="691"/>
      <c r="D548" s="690"/>
      <c r="E548" s="266" t="s">
        <v>1080</v>
      </c>
      <c r="F548" s="117" t="s">
        <v>1081</v>
      </c>
      <c r="G548" s="57" t="s">
        <v>1027</v>
      </c>
      <c r="H548" s="54">
        <v>11396</v>
      </c>
      <c r="I548" s="541">
        <v>100.04</v>
      </c>
      <c r="J548" s="54">
        <v>1140</v>
      </c>
      <c r="K548" s="57" t="s">
        <v>184</v>
      </c>
      <c r="L548" s="87">
        <v>420223723</v>
      </c>
      <c r="M548" s="54">
        <v>1140</v>
      </c>
      <c r="N548" s="700"/>
    </row>
    <row r="549" spans="1:15" ht="15.75" customHeight="1" x14ac:dyDescent="0.25">
      <c r="A549" s="768"/>
      <c r="B549" s="692"/>
      <c r="C549" s="691"/>
      <c r="D549" s="690"/>
      <c r="E549" s="266" t="s">
        <v>1080</v>
      </c>
      <c r="F549" s="117" t="s">
        <v>1081</v>
      </c>
      <c r="G549" s="57" t="s">
        <v>1027</v>
      </c>
      <c r="H549" s="54">
        <v>11396</v>
      </c>
      <c r="I549" s="541">
        <v>100.04</v>
      </c>
      <c r="J549" s="54">
        <v>1140</v>
      </c>
      <c r="K549" s="57" t="s">
        <v>184</v>
      </c>
      <c r="L549" s="87">
        <v>420223923</v>
      </c>
      <c r="M549" s="54">
        <v>1140</v>
      </c>
      <c r="N549" s="700"/>
    </row>
    <row r="550" spans="1:15" ht="15.75" customHeight="1" x14ac:dyDescent="0.25">
      <c r="A550" s="768"/>
      <c r="B550" s="692"/>
      <c r="C550" s="691"/>
      <c r="D550" s="696"/>
      <c r="E550" s="266"/>
      <c r="F550" s="117" t="s">
        <v>1209</v>
      </c>
      <c r="G550" s="57" t="s">
        <v>20</v>
      </c>
      <c r="H550" s="215"/>
      <c r="I550" s="209"/>
      <c r="J550" s="54">
        <v>32</v>
      </c>
      <c r="K550" s="219"/>
      <c r="L550" s="122"/>
      <c r="M550" s="351">
        <v>32</v>
      </c>
      <c r="N550" s="700"/>
    </row>
    <row r="551" spans="1:15" ht="15.75" customHeight="1" x14ac:dyDescent="0.25">
      <c r="A551" s="420"/>
      <c r="B551" s="526"/>
      <c r="C551" s="292" t="s">
        <v>400</v>
      </c>
      <c r="D551" s="292"/>
      <c r="E551" s="287"/>
      <c r="F551" s="288"/>
      <c r="G551" s="288"/>
      <c r="H551" s="290">
        <f>SUM(H533:H550)</f>
        <v>229025</v>
      </c>
      <c r="I551" s="290"/>
      <c r="J551" s="325"/>
      <c r="K551" s="290"/>
      <c r="L551" s="408"/>
      <c r="M551" s="352">
        <f>+M533+M534+M535+M536+M538+M537+M539+M540+M541+M542+M543+M544+M545+M546+M547+M548+M549</f>
        <v>22906</v>
      </c>
      <c r="N551" s="289">
        <f>+N533</f>
        <v>22906</v>
      </c>
    </row>
    <row r="552" spans="1:15" s="291" customFormat="1" ht="15.75" customHeight="1" x14ac:dyDescent="0.25">
      <c r="A552" s="420"/>
      <c r="B552" s="526"/>
      <c r="C552" s="292" t="s">
        <v>401</v>
      </c>
      <c r="D552" s="292"/>
      <c r="E552" s="287"/>
      <c r="F552" s="288"/>
      <c r="G552" s="288"/>
      <c r="H552" s="290">
        <f>SUM(H514:H532)</f>
        <v>70208555.333333328</v>
      </c>
      <c r="I552" s="290"/>
      <c r="J552" s="325"/>
      <c r="K552" s="290"/>
      <c r="L552" s="408"/>
      <c r="M552" s="352">
        <f>+M514+M515+M516+M517+M518+M519+M520+M521+M522+M523+M524+M525+M526+M527+M528+M529+M530+M531+M532+M550</f>
        <v>229094</v>
      </c>
      <c r="N552" s="289">
        <f>+N514</f>
        <v>229094</v>
      </c>
    </row>
    <row r="553" spans="1:15" ht="15.75" customHeight="1" x14ac:dyDescent="0.25">
      <c r="A553" s="431">
        <f>+B514</f>
        <v>890201222</v>
      </c>
      <c r="B553" s="679" t="s">
        <v>221</v>
      </c>
      <c r="C553" s="679"/>
      <c r="D553" s="679"/>
      <c r="E553" s="267"/>
      <c r="F553" s="223"/>
      <c r="G553" s="223"/>
      <c r="H553" s="290"/>
      <c r="I553" s="244"/>
      <c r="J553" s="320"/>
      <c r="K553" s="246"/>
      <c r="L553" s="267"/>
      <c r="M553" s="347">
        <f>+M551+M552</f>
        <v>252000</v>
      </c>
      <c r="N553" s="224">
        <f>SUM(N514:N550)</f>
        <v>252000</v>
      </c>
      <c r="O553" s="415"/>
    </row>
    <row r="554" spans="1:15" ht="15.75" customHeight="1" x14ac:dyDescent="0.25">
      <c r="A554" s="678">
        <v>10</v>
      </c>
      <c r="B554" s="693">
        <v>892099305</v>
      </c>
      <c r="C554" s="724" t="s">
        <v>79</v>
      </c>
      <c r="D554" s="725">
        <v>243627001</v>
      </c>
      <c r="E554" s="122" t="s">
        <v>402</v>
      </c>
      <c r="F554" s="117" t="s">
        <v>403</v>
      </c>
      <c r="G554" s="117" t="s">
        <v>20</v>
      </c>
      <c r="H554" s="206">
        <v>2117440</v>
      </c>
      <c r="I554" s="183" t="s">
        <v>62</v>
      </c>
      <c r="J554" s="216">
        <v>16940</v>
      </c>
      <c r="K554" s="219" t="s">
        <v>184</v>
      </c>
      <c r="L554" s="122">
        <v>403617423</v>
      </c>
      <c r="M554" s="353">
        <v>16940</v>
      </c>
      <c r="N554" s="702">
        <f>SUM(M554:M561)</f>
        <v>98000</v>
      </c>
    </row>
    <row r="555" spans="1:15" ht="15.75" customHeight="1" x14ac:dyDescent="0.25">
      <c r="A555" s="678"/>
      <c r="B555" s="693"/>
      <c r="C555" s="724"/>
      <c r="D555" s="725"/>
      <c r="E555" s="122" t="s">
        <v>77</v>
      </c>
      <c r="F555" s="117" t="s">
        <v>63</v>
      </c>
      <c r="G555" s="117" t="s">
        <v>20</v>
      </c>
      <c r="H555" s="206">
        <v>286811</v>
      </c>
      <c r="I555" s="183" t="s">
        <v>15</v>
      </c>
      <c r="J555" s="216">
        <v>2868</v>
      </c>
      <c r="K555" s="219" t="s">
        <v>184</v>
      </c>
      <c r="L555" s="122">
        <v>405554323</v>
      </c>
      <c r="M555" s="353">
        <v>2868</v>
      </c>
      <c r="N555" s="702"/>
    </row>
    <row r="556" spans="1:15" ht="15.75" customHeight="1" x14ac:dyDescent="0.25">
      <c r="A556" s="678"/>
      <c r="B556" s="693"/>
      <c r="C556" s="724"/>
      <c r="D556" s="725"/>
      <c r="E556" s="122" t="s">
        <v>84</v>
      </c>
      <c r="F556" s="117" t="s">
        <v>85</v>
      </c>
      <c r="G556" s="117" t="s">
        <v>20</v>
      </c>
      <c r="H556" s="206">
        <v>3242396</v>
      </c>
      <c r="I556" s="183" t="s">
        <v>15</v>
      </c>
      <c r="J556" s="216">
        <v>635</v>
      </c>
      <c r="K556" s="219" t="s">
        <v>184</v>
      </c>
      <c r="L556" s="122">
        <v>363733823</v>
      </c>
      <c r="M556" s="353">
        <v>635</v>
      </c>
      <c r="N556" s="702"/>
    </row>
    <row r="557" spans="1:15" ht="15.75" customHeight="1" x14ac:dyDescent="0.25">
      <c r="A557" s="678"/>
      <c r="B557" s="693"/>
      <c r="C557" s="724"/>
      <c r="D557" s="725"/>
      <c r="E557" s="122" t="s">
        <v>77</v>
      </c>
      <c r="F557" s="117" t="s">
        <v>63</v>
      </c>
      <c r="G557" s="117" t="s">
        <v>20</v>
      </c>
      <c r="H557" s="206">
        <v>370317</v>
      </c>
      <c r="I557" s="183" t="s">
        <v>15</v>
      </c>
      <c r="J557" s="216">
        <v>3703</v>
      </c>
      <c r="K557" s="219" t="s">
        <v>184</v>
      </c>
      <c r="L557" s="122">
        <v>384345923</v>
      </c>
      <c r="M557" s="353">
        <v>3703</v>
      </c>
      <c r="N557" s="702"/>
    </row>
    <row r="558" spans="1:15" ht="15.75" customHeight="1" x14ac:dyDescent="0.25">
      <c r="A558" s="678"/>
      <c r="B558" s="693"/>
      <c r="C558" s="724"/>
      <c r="D558" s="725"/>
      <c r="E558" s="122" t="s">
        <v>77</v>
      </c>
      <c r="F558" s="117" t="s">
        <v>63</v>
      </c>
      <c r="G558" s="117" t="s">
        <v>20</v>
      </c>
      <c r="H558" s="206">
        <v>280181</v>
      </c>
      <c r="I558" s="183" t="s">
        <v>15</v>
      </c>
      <c r="J558" s="216">
        <v>2802</v>
      </c>
      <c r="K558" s="219" t="s">
        <v>184</v>
      </c>
      <c r="L558" s="122">
        <v>384112523</v>
      </c>
      <c r="M558" s="353">
        <v>2802</v>
      </c>
      <c r="N558" s="702"/>
    </row>
    <row r="559" spans="1:15" ht="15.75" customHeight="1" x14ac:dyDescent="0.25">
      <c r="A559" s="678"/>
      <c r="B559" s="693"/>
      <c r="C559" s="724"/>
      <c r="D559" s="725"/>
      <c r="E559" s="122" t="s">
        <v>80</v>
      </c>
      <c r="F559" s="117" t="s">
        <v>81</v>
      </c>
      <c r="G559" s="117" t="s">
        <v>20</v>
      </c>
      <c r="H559" s="206">
        <v>3978240</v>
      </c>
      <c r="I559" s="183" t="s">
        <v>62</v>
      </c>
      <c r="J559" s="216">
        <v>31826</v>
      </c>
      <c r="K559" s="219" t="s">
        <v>184</v>
      </c>
      <c r="L559" s="122">
        <v>411982323</v>
      </c>
      <c r="M559" s="353">
        <v>31826</v>
      </c>
      <c r="N559" s="702"/>
    </row>
    <row r="560" spans="1:15" ht="15.75" customHeight="1" x14ac:dyDescent="0.25">
      <c r="A560" s="678"/>
      <c r="B560" s="693"/>
      <c r="C560" s="724"/>
      <c r="D560" s="725"/>
      <c r="E560" s="122" t="s">
        <v>1061</v>
      </c>
      <c r="F560" s="117" t="s">
        <v>1062</v>
      </c>
      <c r="G560" s="117" t="s">
        <v>20</v>
      </c>
      <c r="H560" s="215">
        <v>447905</v>
      </c>
      <c r="I560" s="183" t="s">
        <v>62</v>
      </c>
      <c r="J560" s="387">
        <v>3583</v>
      </c>
      <c r="K560" s="219" t="s">
        <v>184</v>
      </c>
      <c r="L560" s="122">
        <v>422293823</v>
      </c>
      <c r="M560" s="388">
        <v>3583</v>
      </c>
      <c r="N560" s="702"/>
    </row>
    <row r="561" spans="1:15" ht="15.75" customHeight="1" x14ac:dyDescent="0.25">
      <c r="A561" s="678"/>
      <c r="B561" s="693"/>
      <c r="C561" s="724"/>
      <c r="D561" s="725"/>
      <c r="E561" s="122" t="s">
        <v>1061</v>
      </c>
      <c r="F561" s="117" t="s">
        <v>1062</v>
      </c>
      <c r="G561" s="117" t="s">
        <v>20</v>
      </c>
      <c r="H561" s="206">
        <v>4479550</v>
      </c>
      <c r="I561" s="183" t="s">
        <v>62</v>
      </c>
      <c r="J561" s="216">
        <v>35836</v>
      </c>
      <c r="K561" s="219" t="s">
        <v>184</v>
      </c>
      <c r="L561" s="376">
        <v>422293923</v>
      </c>
      <c r="M561" s="511">
        <f>35836-193</f>
        <v>35643</v>
      </c>
      <c r="N561" s="702"/>
    </row>
    <row r="562" spans="1:15" ht="15.75" customHeight="1" x14ac:dyDescent="0.25">
      <c r="A562" s="431">
        <f>+B554</f>
        <v>892099305</v>
      </c>
      <c r="B562" s="679" t="s">
        <v>221</v>
      </c>
      <c r="C562" s="679"/>
      <c r="D562" s="679"/>
      <c r="E562" s="268"/>
      <c r="F562" s="223"/>
      <c r="G562" s="243"/>
      <c r="H562" s="243">
        <f>SUM(H554:H561)</f>
        <v>15202840</v>
      </c>
      <c r="I562" s="248"/>
      <c r="J562" s="320"/>
      <c r="K562" s="226"/>
      <c r="L562" s="267"/>
      <c r="M562" s="347">
        <f>SUM(M554:M561)</f>
        <v>98000</v>
      </c>
      <c r="N562" s="224">
        <f>SUM(N554:N561)</f>
        <v>98000</v>
      </c>
      <c r="O562" s="415"/>
    </row>
    <row r="563" spans="1:15" ht="15.75" hidden="1" customHeight="1" x14ac:dyDescent="0.25">
      <c r="A563" s="678">
        <v>11</v>
      </c>
      <c r="B563" s="693">
        <v>892099233</v>
      </c>
      <c r="C563" s="732" t="s">
        <v>404</v>
      </c>
      <c r="D563" s="725">
        <v>243627001</v>
      </c>
      <c r="E563" s="266"/>
      <c r="F563" s="117"/>
      <c r="G563" s="117"/>
      <c r="H563" s="206"/>
      <c r="I563" s="183"/>
      <c r="J563" s="216"/>
      <c r="K563" s="219"/>
      <c r="L563" s="190"/>
      <c r="M563" s="353"/>
      <c r="N563" s="702">
        <f>SUM(M563:M573)</f>
        <v>0</v>
      </c>
    </row>
    <row r="564" spans="1:15" ht="15.75" hidden="1" customHeight="1" x14ac:dyDescent="0.25">
      <c r="A564" s="678"/>
      <c r="B564" s="693"/>
      <c r="C564" s="732"/>
      <c r="D564" s="725"/>
      <c r="E564" s="266"/>
      <c r="F564" s="117"/>
      <c r="G564" s="117"/>
      <c r="H564" s="206"/>
      <c r="I564" s="183"/>
      <c r="J564" s="216"/>
      <c r="K564" s="219"/>
      <c r="L564" s="190"/>
      <c r="M564" s="353"/>
      <c r="N564" s="702"/>
    </row>
    <row r="565" spans="1:15" ht="15.75" hidden="1" customHeight="1" x14ac:dyDescent="0.25">
      <c r="A565" s="678"/>
      <c r="B565" s="693"/>
      <c r="C565" s="732"/>
      <c r="D565" s="725"/>
      <c r="E565" s="266"/>
      <c r="F565" s="117"/>
      <c r="G565" s="117"/>
      <c r="H565" s="206"/>
      <c r="I565" s="183"/>
      <c r="J565" s="216"/>
      <c r="K565" s="219"/>
      <c r="L565" s="190"/>
      <c r="M565" s="353"/>
      <c r="N565" s="702"/>
    </row>
    <row r="566" spans="1:15" ht="15.75" hidden="1" customHeight="1" x14ac:dyDescent="0.25">
      <c r="A566" s="678"/>
      <c r="B566" s="693"/>
      <c r="C566" s="732"/>
      <c r="D566" s="725"/>
      <c r="E566" s="266"/>
      <c r="F566" s="117"/>
      <c r="G566" s="117"/>
      <c r="H566" s="365"/>
      <c r="I566" s="183"/>
      <c r="J566" s="387"/>
      <c r="K566" s="219"/>
      <c r="L566" s="376"/>
      <c r="M566" s="458"/>
      <c r="N566" s="726"/>
    </row>
    <row r="567" spans="1:15" ht="15.75" hidden="1" customHeight="1" x14ac:dyDescent="0.25">
      <c r="A567" s="678"/>
      <c r="B567" s="693"/>
      <c r="C567" s="732"/>
      <c r="D567" s="725"/>
      <c r="E567" s="266"/>
      <c r="F567" s="117"/>
      <c r="G567" s="117"/>
      <c r="H567" s="206"/>
      <c r="I567" s="183"/>
      <c r="J567" s="216"/>
      <c r="K567" s="219"/>
      <c r="L567" s="190"/>
      <c r="M567" s="353"/>
      <c r="N567" s="702"/>
    </row>
    <row r="568" spans="1:15" ht="15.75" hidden="1" customHeight="1" x14ac:dyDescent="0.25">
      <c r="A568" s="678"/>
      <c r="B568" s="693"/>
      <c r="C568" s="732"/>
      <c r="D568" s="725"/>
      <c r="E568" s="266"/>
      <c r="F568" s="117"/>
      <c r="G568" s="117"/>
      <c r="H568" s="206"/>
      <c r="I568" s="183"/>
      <c r="J568" s="216"/>
      <c r="K568" s="219"/>
      <c r="L568" s="122"/>
      <c r="M568" s="353"/>
      <c r="N568" s="702"/>
    </row>
    <row r="569" spans="1:15" ht="15.75" hidden="1" customHeight="1" x14ac:dyDescent="0.25">
      <c r="A569" s="678"/>
      <c r="B569" s="693"/>
      <c r="C569" s="732"/>
      <c r="D569" s="725"/>
      <c r="E569" s="266"/>
      <c r="F569" s="117"/>
      <c r="G569" s="117"/>
      <c r="H569" s="206"/>
      <c r="I569" s="245"/>
      <c r="J569" s="216"/>
      <c r="K569" s="219"/>
      <c r="L569" s="122"/>
      <c r="M569" s="353"/>
      <c r="N569" s="702"/>
    </row>
    <row r="570" spans="1:15" ht="15.75" hidden="1" customHeight="1" x14ac:dyDescent="0.25">
      <c r="A570" s="678"/>
      <c r="B570" s="693"/>
      <c r="C570" s="732"/>
      <c r="D570" s="725"/>
      <c r="E570" s="266"/>
      <c r="F570" s="117"/>
      <c r="G570" s="117"/>
      <c r="H570" s="206"/>
      <c r="I570" s="245"/>
      <c r="J570" s="216"/>
      <c r="K570" s="219"/>
      <c r="L570" s="122"/>
      <c r="M570" s="353"/>
      <c r="N570" s="702"/>
    </row>
    <row r="571" spans="1:15" ht="15.75" hidden="1" customHeight="1" x14ac:dyDescent="0.25">
      <c r="A571" s="678"/>
      <c r="B571" s="693"/>
      <c r="C571" s="732"/>
      <c r="D571" s="725"/>
      <c r="E571" s="266"/>
      <c r="F571" s="117"/>
      <c r="G571" s="120"/>
      <c r="H571" s="215"/>
      <c r="I571" s="209"/>
      <c r="J571" s="387"/>
      <c r="K571" s="219"/>
      <c r="L571" s="122"/>
      <c r="M571" s="353"/>
      <c r="N571" s="702"/>
    </row>
    <row r="572" spans="1:15" ht="15.75" hidden="1" customHeight="1" x14ac:dyDescent="0.25">
      <c r="A572" s="678"/>
      <c r="B572" s="693"/>
      <c r="C572" s="732"/>
      <c r="D572" s="725"/>
      <c r="E572" s="266"/>
      <c r="F572" s="117"/>
      <c r="G572" s="120"/>
      <c r="H572" s="206"/>
      <c r="I572" s="209"/>
      <c r="J572" s="216"/>
      <c r="K572" s="219"/>
      <c r="L572" s="122"/>
      <c r="M572" s="353"/>
      <c r="N572" s="702"/>
    </row>
    <row r="573" spans="1:15" ht="15.75" hidden="1" customHeight="1" x14ac:dyDescent="0.25">
      <c r="A573" s="678"/>
      <c r="B573" s="693"/>
      <c r="C573" s="732"/>
      <c r="D573" s="725"/>
      <c r="E573" s="266"/>
      <c r="F573" s="117"/>
      <c r="G573" s="120"/>
      <c r="H573" s="206"/>
      <c r="I573" s="209"/>
      <c r="J573" s="216"/>
      <c r="K573" s="219"/>
      <c r="L573" s="122"/>
      <c r="M573" s="353"/>
      <c r="N573" s="702"/>
    </row>
    <row r="574" spans="1:15" ht="15.75" hidden="1" customHeight="1" x14ac:dyDescent="0.25">
      <c r="A574" s="431">
        <f>+B563</f>
        <v>892099233</v>
      </c>
      <c r="B574" s="679" t="s">
        <v>221</v>
      </c>
      <c r="C574" s="679"/>
      <c r="D574" s="679"/>
      <c r="E574" s="269"/>
      <c r="F574" s="223"/>
      <c r="G574" s="223"/>
      <c r="H574" s="243"/>
      <c r="I574" s="244"/>
      <c r="J574" s="320"/>
      <c r="K574" s="226"/>
      <c r="L574" s="267"/>
      <c r="M574" s="347"/>
      <c r="N574" s="224">
        <f>SUM(N563:N573)</f>
        <v>0</v>
      </c>
      <c r="O574" s="415"/>
    </row>
    <row r="575" spans="1:15" ht="15.75" customHeight="1" x14ac:dyDescent="0.25">
      <c r="A575" s="678">
        <v>11</v>
      </c>
      <c r="B575" s="693">
        <v>890106291</v>
      </c>
      <c r="C575" s="727" t="s">
        <v>405</v>
      </c>
      <c r="D575" s="725">
        <v>243627001</v>
      </c>
      <c r="E575" s="266" t="s">
        <v>406</v>
      </c>
      <c r="F575" s="117" t="s">
        <v>407</v>
      </c>
      <c r="G575" s="117" t="s">
        <v>20</v>
      </c>
      <c r="H575" s="206">
        <v>0</v>
      </c>
      <c r="I575" s="183">
        <v>0</v>
      </c>
      <c r="J575" s="216">
        <v>994</v>
      </c>
      <c r="K575" s="219" t="s">
        <v>184</v>
      </c>
      <c r="L575" s="190">
        <v>346424123</v>
      </c>
      <c r="M575" s="353">
        <v>994</v>
      </c>
      <c r="N575" s="702">
        <f>SUM(M575:M576)</f>
        <v>38000</v>
      </c>
    </row>
    <row r="576" spans="1:15" ht="15.75" customHeight="1" x14ac:dyDescent="0.25">
      <c r="A576" s="678"/>
      <c r="B576" s="693"/>
      <c r="C576" s="727"/>
      <c r="D576" s="725"/>
      <c r="E576" s="266" t="s">
        <v>406</v>
      </c>
      <c r="F576" s="117" t="s">
        <v>407</v>
      </c>
      <c r="G576" s="117" t="s">
        <v>20</v>
      </c>
      <c r="H576" s="212">
        <v>3798820</v>
      </c>
      <c r="I576" s="183" t="s">
        <v>15</v>
      </c>
      <c r="J576" s="216">
        <v>37988</v>
      </c>
      <c r="K576" s="219" t="s">
        <v>184</v>
      </c>
      <c r="L576" s="376">
        <v>406036623</v>
      </c>
      <c r="M576" s="458">
        <f>37988-982</f>
        <v>37006</v>
      </c>
      <c r="N576" s="726"/>
    </row>
    <row r="577" spans="1:15" ht="15.75" customHeight="1" x14ac:dyDescent="0.25">
      <c r="A577" s="432">
        <f>+B575</f>
        <v>890106291</v>
      </c>
      <c r="B577" s="679" t="s">
        <v>221</v>
      </c>
      <c r="C577" s="679"/>
      <c r="D577" s="679"/>
      <c r="E577" s="269"/>
      <c r="F577" s="223"/>
      <c r="G577" s="223"/>
      <c r="H577" s="243">
        <f>SUM(H575:H576)</f>
        <v>3798820</v>
      </c>
      <c r="I577" s="244"/>
      <c r="J577" s="320"/>
      <c r="K577" s="226"/>
      <c r="L577" s="267"/>
      <c r="M577" s="347">
        <f>SUM(M575:M576)</f>
        <v>38000</v>
      </c>
      <c r="N577" s="224">
        <f>SUM(N575:N576)</f>
        <v>38000</v>
      </c>
      <c r="O577" s="415"/>
    </row>
    <row r="578" spans="1:15" ht="15.75" hidden="1" customHeight="1" x14ac:dyDescent="0.25">
      <c r="A578" s="680">
        <v>13</v>
      </c>
      <c r="B578" s="683">
        <v>891200916</v>
      </c>
      <c r="C578" s="735" t="s">
        <v>408</v>
      </c>
      <c r="D578" s="721">
        <v>243627001</v>
      </c>
      <c r="E578" s="175"/>
      <c r="F578" s="195"/>
      <c r="G578" s="195"/>
      <c r="H578" s="251"/>
      <c r="I578" s="209"/>
      <c r="J578" s="327"/>
      <c r="K578" s="219"/>
      <c r="L578" s="404"/>
      <c r="M578" s="354"/>
      <c r="N578" s="719">
        <f>+SUM(M578:M581)</f>
        <v>0</v>
      </c>
    </row>
    <row r="579" spans="1:15" ht="15.75" hidden="1" customHeight="1" x14ac:dyDescent="0.25">
      <c r="A579" s="681"/>
      <c r="B579" s="684"/>
      <c r="C579" s="722"/>
      <c r="D579" s="722"/>
      <c r="E579" s="175"/>
      <c r="F579" s="195"/>
      <c r="G579" s="195"/>
      <c r="H579" s="251"/>
      <c r="I579" s="209"/>
      <c r="J579" s="327"/>
      <c r="K579" s="219"/>
      <c r="L579" s="404"/>
      <c r="M579" s="354"/>
      <c r="N579" s="700"/>
    </row>
    <row r="580" spans="1:15" ht="15.75" hidden="1" customHeight="1" x14ac:dyDescent="0.25">
      <c r="A580" s="681"/>
      <c r="B580" s="684"/>
      <c r="C580" s="722"/>
      <c r="D580" s="722"/>
      <c r="E580" s="175"/>
      <c r="F580" s="195"/>
      <c r="G580" s="195"/>
      <c r="H580" s="251"/>
      <c r="I580" s="209"/>
      <c r="J580" s="327"/>
      <c r="K580" s="219"/>
      <c r="L580" s="404"/>
      <c r="M580" s="354"/>
      <c r="N580" s="700"/>
    </row>
    <row r="581" spans="1:15" ht="15.75" hidden="1" customHeight="1" x14ac:dyDescent="0.25">
      <c r="A581" s="682"/>
      <c r="B581" s="685"/>
      <c r="C581" s="722"/>
      <c r="D581" s="723"/>
      <c r="E581" s="175"/>
      <c r="F581" s="195"/>
      <c r="G581" s="195"/>
      <c r="H581" s="365"/>
      <c r="I581" s="209"/>
      <c r="J581" s="435"/>
      <c r="K581" s="219"/>
      <c r="L581" s="405"/>
      <c r="M581" s="459"/>
      <c r="N581" s="720"/>
    </row>
    <row r="582" spans="1:15" ht="15.75" hidden="1" customHeight="1" x14ac:dyDescent="0.25">
      <c r="A582" s="431">
        <f>+B578</f>
        <v>891200916</v>
      </c>
      <c r="B582" s="707" t="s">
        <v>221</v>
      </c>
      <c r="C582" s="707"/>
      <c r="D582" s="708"/>
      <c r="E582" s="270"/>
      <c r="F582" s="252"/>
      <c r="G582" s="252"/>
      <c r="H582" s="253"/>
      <c r="I582" s="254"/>
      <c r="J582" s="326"/>
      <c r="K582" s="249"/>
      <c r="L582" s="267"/>
      <c r="M582" s="347"/>
      <c r="N582" s="237">
        <f>SUM(N578:N581)</f>
        <v>0</v>
      </c>
      <c r="O582" s="415"/>
    </row>
    <row r="583" spans="1:15" ht="15.75" customHeight="1" x14ac:dyDescent="0.25">
      <c r="A583" s="680" t="s">
        <v>409</v>
      </c>
      <c r="B583" s="683">
        <v>890102018</v>
      </c>
      <c r="C583" s="706" t="s">
        <v>410</v>
      </c>
      <c r="D583" s="686" t="s">
        <v>311</v>
      </c>
      <c r="E583" s="263" t="s">
        <v>298</v>
      </c>
      <c r="F583" s="195" t="s">
        <v>299</v>
      </c>
      <c r="G583" s="120" t="s">
        <v>20</v>
      </c>
      <c r="H583" s="217">
        <v>0</v>
      </c>
      <c r="I583" s="255">
        <v>0</v>
      </c>
      <c r="J583" s="396">
        <v>603</v>
      </c>
      <c r="K583" s="219" t="s">
        <v>184</v>
      </c>
      <c r="L583" s="192">
        <v>358993423</v>
      </c>
      <c r="M583" s="354">
        <v>603</v>
      </c>
      <c r="N583" s="699">
        <f>+SUM(M583:M600)</f>
        <v>653000</v>
      </c>
    </row>
    <row r="584" spans="1:15" ht="15.75" customHeight="1" x14ac:dyDescent="0.25">
      <c r="A584" s="681"/>
      <c r="B584" s="684"/>
      <c r="C584" s="698"/>
      <c r="D584" s="687"/>
      <c r="E584" s="263" t="s">
        <v>421</v>
      </c>
      <c r="F584" s="195" t="s">
        <v>422</v>
      </c>
      <c r="G584" s="120" t="s">
        <v>20</v>
      </c>
      <c r="H584" s="208">
        <v>4999980</v>
      </c>
      <c r="I584" s="255" t="s">
        <v>15</v>
      </c>
      <c r="J584" s="328">
        <v>50000</v>
      </c>
      <c r="K584" s="219" t="s">
        <v>184</v>
      </c>
      <c r="L584" s="192">
        <v>395455823</v>
      </c>
      <c r="M584" s="354">
        <v>50000</v>
      </c>
      <c r="N584" s="700"/>
    </row>
    <row r="585" spans="1:15" ht="15.75" customHeight="1" x14ac:dyDescent="0.25">
      <c r="A585" s="681"/>
      <c r="B585" s="684"/>
      <c r="C585" s="698"/>
      <c r="D585" s="687"/>
      <c r="E585" s="263" t="s">
        <v>415</v>
      </c>
      <c r="F585" s="195" t="s">
        <v>416</v>
      </c>
      <c r="G585" s="120" t="s">
        <v>20</v>
      </c>
      <c r="H585" s="208">
        <v>4820550</v>
      </c>
      <c r="I585" s="255" t="s">
        <v>15</v>
      </c>
      <c r="J585" s="329">
        <v>48206</v>
      </c>
      <c r="K585" s="219" t="s">
        <v>184</v>
      </c>
      <c r="L585" s="192">
        <v>395455923</v>
      </c>
      <c r="M585" s="355">
        <v>48206</v>
      </c>
      <c r="N585" s="700"/>
    </row>
    <row r="586" spans="1:15" ht="15.75" customHeight="1" x14ac:dyDescent="0.25">
      <c r="A586" s="681"/>
      <c r="B586" s="684"/>
      <c r="C586" s="698"/>
      <c r="D586" s="687"/>
      <c r="E586" s="263" t="s">
        <v>429</v>
      </c>
      <c r="F586" s="195" t="s">
        <v>430</v>
      </c>
      <c r="G586" s="120" t="s">
        <v>20</v>
      </c>
      <c r="H586" s="208">
        <v>2109810</v>
      </c>
      <c r="I586" s="255" t="s">
        <v>15</v>
      </c>
      <c r="J586" s="330">
        <v>21098</v>
      </c>
      <c r="K586" s="219" t="s">
        <v>184</v>
      </c>
      <c r="L586" s="182">
        <v>395524923</v>
      </c>
      <c r="M586" s="356">
        <v>21098</v>
      </c>
      <c r="N586" s="700"/>
    </row>
    <row r="587" spans="1:15" ht="15.75" customHeight="1" x14ac:dyDescent="0.25">
      <c r="A587" s="681"/>
      <c r="B587" s="684"/>
      <c r="C587" s="698"/>
      <c r="D587" s="687"/>
      <c r="E587" s="263" t="s">
        <v>413</v>
      </c>
      <c r="F587" s="195" t="s">
        <v>414</v>
      </c>
      <c r="G587" s="120" t="s">
        <v>20</v>
      </c>
      <c r="H587" s="208">
        <v>4071240</v>
      </c>
      <c r="I587" s="255" t="s">
        <v>15</v>
      </c>
      <c r="J587" s="330">
        <v>40712</v>
      </c>
      <c r="K587" s="219" t="s">
        <v>184</v>
      </c>
      <c r="L587" s="122">
        <v>397064923</v>
      </c>
      <c r="M587" s="356">
        <v>40712</v>
      </c>
      <c r="N587" s="700"/>
    </row>
    <row r="588" spans="1:15" ht="15.75" customHeight="1" x14ac:dyDescent="0.25">
      <c r="A588" s="681"/>
      <c r="B588" s="684"/>
      <c r="C588" s="698"/>
      <c r="D588" s="687"/>
      <c r="E588" s="263" t="s">
        <v>423</v>
      </c>
      <c r="F588" s="256" t="s">
        <v>424</v>
      </c>
      <c r="G588" s="120" t="s">
        <v>20</v>
      </c>
      <c r="H588" s="208">
        <v>4129280</v>
      </c>
      <c r="I588" s="255" t="s">
        <v>15</v>
      </c>
      <c r="J588" s="330">
        <v>41293</v>
      </c>
      <c r="K588" s="219" t="s">
        <v>184</v>
      </c>
      <c r="L588" s="123">
        <v>395500823</v>
      </c>
      <c r="M588" s="356">
        <v>41293</v>
      </c>
      <c r="N588" s="700"/>
    </row>
    <row r="589" spans="1:15" ht="15.75" customHeight="1" x14ac:dyDescent="0.25">
      <c r="A589" s="681"/>
      <c r="B589" s="684"/>
      <c r="C589" s="698"/>
      <c r="D589" s="687"/>
      <c r="E589" s="263" t="s">
        <v>425</v>
      </c>
      <c r="F589" s="256" t="s">
        <v>426</v>
      </c>
      <c r="G589" s="120" t="s">
        <v>20</v>
      </c>
      <c r="H589" s="208">
        <v>2117440</v>
      </c>
      <c r="I589" s="255" t="s">
        <v>15</v>
      </c>
      <c r="J589" s="330">
        <v>21174</v>
      </c>
      <c r="K589" s="219" t="s">
        <v>184</v>
      </c>
      <c r="L589" s="123">
        <v>395524223</v>
      </c>
      <c r="M589" s="356">
        <v>21174</v>
      </c>
      <c r="N589" s="700"/>
    </row>
    <row r="590" spans="1:15" ht="15.75" customHeight="1" x14ac:dyDescent="0.25">
      <c r="A590" s="681"/>
      <c r="B590" s="684"/>
      <c r="C590" s="698"/>
      <c r="D590" s="687"/>
      <c r="E590" s="263" t="s">
        <v>417</v>
      </c>
      <c r="F590" s="256" t="s">
        <v>418</v>
      </c>
      <c r="G590" s="120" t="s">
        <v>20</v>
      </c>
      <c r="H590" s="208">
        <v>3798820</v>
      </c>
      <c r="I590" s="255" t="s">
        <v>15</v>
      </c>
      <c r="J590" s="330">
        <v>37988</v>
      </c>
      <c r="K590" s="219" t="s">
        <v>184</v>
      </c>
      <c r="L590" s="123">
        <v>395650823</v>
      </c>
      <c r="M590" s="356">
        <v>37988</v>
      </c>
      <c r="N590" s="700"/>
    </row>
    <row r="591" spans="1:15" ht="15.75" customHeight="1" x14ac:dyDescent="0.25">
      <c r="A591" s="681"/>
      <c r="B591" s="684"/>
      <c r="C591" s="698"/>
      <c r="D591" s="687"/>
      <c r="E591" s="263" t="s">
        <v>434</v>
      </c>
      <c r="F591" s="256" t="s">
        <v>435</v>
      </c>
      <c r="G591" s="120" t="s">
        <v>20</v>
      </c>
      <c r="H591" s="208">
        <v>4927110</v>
      </c>
      <c r="I591" s="255" t="s">
        <v>15</v>
      </c>
      <c r="J591" s="330">
        <v>49271</v>
      </c>
      <c r="K591" s="219" t="s">
        <v>184</v>
      </c>
      <c r="L591" s="123">
        <v>395524123</v>
      </c>
      <c r="M591" s="356">
        <v>49271</v>
      </c>
      <c r="N591" s="700"/>
    </row>
    <row r="592" spans="1:15" ht="15.75" customHeight="1" x14ac:dyDescent="0.25">
      <c r="A592" s="681"/>
      <c r="B592" s="684"/>
      <c r="C592" s="698"/>
      <c r="D592" s="687"/>
      <c r="E592" s="263" t="s">
        <v>436</v>
      </c>
      <c r="F592" s="256" t="s">
        <v>437</v>
      </c>
      <c r="G592" s="120" t="s">
        <v>20</v>
      </c>
      <c r="H592" s="208">
        <v>11028562</v>
      </c>
      <c r="I592" s="255" t="s">
        <v>15</v>
      </c>
      <c r="J592" s="330">
        <v>110286</v>
      </c>
      <c r="K592" s="219" t="s">
        <v>184</v>
      </c>
      <c r="L592" s="123">
        <v>402501423</v>
      </c>
      <c r="M592" s="356">
        <v>110286</v>
      </c>
      <c r="N592" s="700"/>
    </row>
    <row r="593" spans="1:15" ht="15.75" customHeight="1" x14ac:dyDescent="0.25">
      <c r="A593" s="681"/>
      <c r="B593" s="684"/>
      <c r="C593" s="698"/>
      <c r="D593" s="687"/>
      <c r="E593" s="263" t="s">
        <v>431</v>
      </c>
      <c r="F593" s="256" t="s">
        <v>432</v>
      </c>
      <c r="G593" s="120" t="s">
        <v>20</v>
      </c>
      <c r="H593" s="208">
        <v>4287720</v>
      </c>
      <c r="I593" s="255" t="s">
        <v>15</v>
      </c>
      <c r="J593" s="330">
        <v>42877</v>
      </c>
      <c r="K593" s="219" t="s">
        <v>184</v>
      </c>
      <c r="L593" s="123">
        <v>404220923</v>
      </c>
      <c r="M593" s="356">
        <v>42877</v>
      </c>
      <c r="N593" s="700"/>
    </row>
    <row r="594" spans="1:15" ht="15.75" customHeight="1" x14ac:dyDescent="0.25">
      <c r="A594" s="681"/>
      <c r="B594" s="684"/>
      <c r="C594" s="698"/>
      <c r="D594" s="687"/>
      <c r="E594" s="263" t="s">
        <v>419</v>
      </c>
      <c r="F594" s="256" t="s">
        <v>420</v>
      </c>
      <c r="G594" s="120" t="s">
        <v>20</v>
      </c>
      <c r="H594" s="208">
        <v>3798820</v>
      </c>
      <c r="I594" s="255" t="s">
        <v>15</v>
      </c>
      <c r="J594" s="330">
        <v>37988</v>
      </c>
      <c r="K594" s="219" t="s">
        <v>184</v>
      </c>
      <c r="L594" s="123">
        <v>403453423</v>
      </c>
      <c r="M594" s="356">
        <v>37988</v>
      </c>
      <c r="N594" s="700"/>
    </row>
    <row r="595" spans="1:15" ht="15.75" customHeight="1" x14ac:dyDescent="0.25">
      <c r="A595" s="681"/>
      <c r="B595" s="684"/>
      <c r="C595" s="698"/>
      <c r="D595" s="687"/>
      <c r="E595" s="263" t="s">
        <v>427</v>
      </c>
      <c r="F595" s="256" t="s">
        <v>428</v>
      </c>
      <c r="G595" s="120" t="s">
        <v>20</v>
      </c>
      <c r="H595" s="208">
        <v>2117440</v>
      </c>
      <c r="I595" s="255" t="s">
        <v>15</v>
      </c>
      <c r="J595" s="330">
        <v>21174</v>
      </c>
      <c r="K595" s="219" t="s">
        <v>184</v>
      </c>
      <c r="L595" s="123">
        <v>403351623</v>
      </c>
      <c r="M595" s="356">
        <v>21174</v>
      </c>
      <c r="N595" s="700"/>
    </row>
    <row r="596" spans="1:15" ht="15.75" customHeight="1" x14ac:dyDescent="0.25">
      <c r="A596" s="681"/>
      <c r="B596" s="684"/>
      <c r="C596" s="698"/>
      <c r="D596" s="687"/>
      <c r="E596" s="263" t="s">
        <v>1069</v>
      </c>
      <c r="F596" s="256" t="s">
        <v>577</v>
      </c>
      <c r="G596" s="120" t="s">
        <v>20</v>
      </c>
      <c r="H596" s="208">
        <v>5165080</v>
      </c>
      <c r="I596" s="255" t="s">
        <v>15</v>
      </c>
      <c r="J596" s="330">
        <v>51651</v>
      </c>
      <c r="K596" s="219" t="s">
        <v>184</v>
      </c>
      <c r="L596" s="123">
        <v>405314523</v>
      </c>
      <c r="M596" s="356">
        <v>51651</v>
      </c>
      <c r="N596" s="700"/>
    </row>
    <row r="597" spans="1:15" ht="15.75" customHeight="1" x14ac:dyDescent="0.25">
      <c r="A597" s="681"/>
      <c r="B597" s="684"/>
      <c r="C597" s="698"/>
      <c r="D597" s="687"/>
      <c r="E597" s="263" t="s">
        <v>298</v>
      </c>
      <c r="F597" s="256" t="s">
        <v>299</v>
      </c>
      <c r="G597" s="120" t="s">
        <v>20</v>
      </c>
      <c r="H597" s="208">
        <v>280857</v>
      </c>
      <c r="I597" s="255" t="s">
        <v>223</v>
      </c>
      <c r="J597" s="330">
        <v>1404</v>
      </c>
      <c r="K597" s="219" t="s">
        <v>184</v>
      </c>
      <c r="L597" s="123">
        <v>405498023</v>
      </c>
      <c r="M597" s="356">
        <v>1404</v>
      </c>
      <c r="N597" s="700"/>
    </row>
    <row r="598" spans="1:15" ht="15.75" customHeight="1" x14ac:dyDescent="0.25">
      <c r="A598" s="681"/>
      <c r="B598" s="684"/>
      <c r="C598" s="698"/>
      <c r="D598" s="687"/>
      <c r="E598" s="263" t="s">
        <v>1070</v>
      </c>
      <c r="F598" s="256" t="s">
        <v>1071</v>
      </c>
      <c r="G598" s="120" t="s">
        <v>20</v>
      </c>
      <c r="H598" s="384">
        <v>700336</v>
      </c>
      <c r="I598" s="395" t="s">
        <v>15</v>
      </c>
      <c r="J598" s="401">
        <v>7003</v>
      </c>
      <c r="K598" s="219" t="s">
        <v>184</v>
      </c>
      <c r="L598" s="123">
        <v>407101823</v>
      </c>
      <c r="M598" s="402">
        <v>7003</v>
      </c>
      <c r="N598" s="700"/>
      <c r="O598" t="s">
        <v>372</v>
      </c>
    </row>
    <row r="599" spans="1:15" ht="15.75" customHeight="1" x14ac:dyDescent="0.25">
      <c r="A599" s="681"/>
      <c r="B599" s="684"/>
      <c r="C599" s="698"/>
      <c r="D599" s="687"/>
      <c r="E599" s="263" t="s">
        <v>411</v>
      </c>
      <c r="F599" s="256" t="s">
        <v>412</v>
      </c>
      <c r="G599" s="120" t="s">
        <v>20</v>
      </c>
      <c r="H599" s="208">
        <v>3798820</v>
      </c>
      <c r="I599" s="255" t="s">
        <v>15</v>
      </c>
      <c r="J599" s="330">
        <v>37988</v>
      </c>
      <c r="K599" s="219" t="s">
        <v>184</v>
      </c>
      <c r="L599" s="123">
        <v>410511023</v>
      </c>
      <c r="M599" s="356">
        <v>37988</v>
      </c>
      <c r="N599" s="700"/>
    </row>
    <row r="600" spans="1:15" ht="15.75" customHeight="1" x14ac:dyDescent="0.25">
      <c r="A600" s="681"/>
      <c r="B600" s="684"/>
      <c r="C600" s="698"/>
      <c r="D600" s="687"/>
      <c r="E600" s="263" t="s">
        <v>1072</v>
      </c>
      <c r="F600" s="256" t="s">
        <v>1073</v>
      </c>
      <c r="G600" s="120" t="s">
        <v>20</v>
      </c>
      <c r="H600" s="208">
        <v>3269680</v>
      </c>
      <c r="I600" s="255" t="s">
        <v>15</v>
      </c>
      <c r="J600" s="330">
        <v>32697</v>
      </c>
      <c r="K600" s="219" t="s">
        <v>184</v>
      </c>
      <c r="L600" s="393">
        <v>421896323</v>
      </c>
      <c r="M600" s="512">
        <f>32697-413</f>
        <v>32284</v>
      </c>
      <c r="N600" s="700"/>
    </row>
    <row r="601" spans="1:15" ht="15.75" customHeight="1" x14ac:dyDescent="0.25">
      <c r="A601" s="433">
        <f>+B583</f>
        <v>890102018</v>
      </c>
      <c r="B601" s="707" t="s">
        <v>221</v>
      </c>
      <c r="C601" s="707"/>
      <c r="D601" s="708"/>
      <c r="E601" s="270"/>
      <c r="F601" s="252"/>
      <c r="G601" s="252"/>
      <c r="H601" s="253">
        <f>SUM(H583:H600)</f>
        <v>65421545</v>
      </c>
      <c r="I601" s="254"/>
      <c r="J601" s="326"/>
      <c r="K601" s="249"/>
      <c r="L601" s="267"/>
      <c r="M601" s="347">
        <f>SUM(M583:M600)</f>
        <v>653000</v>
      </c>
      <c r="N601" s="247">
        <f>SUM(N583:N600)</f>
        <v>653000</v>
      </c>
      <c r="O601" s="415"/>
    </row>
    <row r="602" spans="1:15" ht="15.75" hidden="1" customHeight="1" x14ac:dyDescent="0.25">
      <c r="A602" s="680" t="s">
        <v>409</v>
      </c>
      <c r="B602" s="683" t="s">
        <v>438</v>
      </c>
      <c r="C602" s="705" t="s">
        <v>439</v>
      </c>
      <c r="D602" s="686" t="s">
        <v>311</v>
      </c>
      <c r="E602" s="263"/>
      <c r="F602" s="195"/>
      <c r="G602" s="120"/>
      <c r="H602" s="384"/>
      <c r="I602" s="395"/>
      <c r="J602" s="396"/>
      <c r="K602" s="219"/>
      <c r="L602" s="397"/>
      <c r="M602" s="398"/>
      <c r="N602" s="699">
        <f>+SUM(M602:M621)</f>
        <v>0</v>
      </c>
    </row>
    <row r="603" spans="1:15" ht="15.75" hidden="1" customHeight="1" x14ac:dyDescent="0.25">
      <c r="A603" s="681"/>
      <c r="B603" s="684"/>
      <c r="C603" s="687"/>
      <c r="D603" s="687"/>
      <c r="E603" s="263"/>
      <c r="F603" s="195"/>
      <c r="G603" s="120"/>
      <c r="H603" s="384"/>
      <c r="I603" s="395"/>
      <c r="J603" s="396"/>
      <c r="K603" s="219"/>
      <c r="L603" s="397"/>
      <c r="M603" s="398"/>
      <c r="N603" s="700"/>
    </row>
    <row r="604" spans="1:15" ht="15.75" hidden="1" customHeight="1" x14ac:dyDescent="0.25">
      <c r="A604" s="681"/>
      <c r="B604" s="684"/>
      <c r="C604" s="687"/>
      <c r="D604" s="687"/>
      <c r="E604" s="263"/>
      <c r="F604" s="195"/>
      <c r="G604" s="120"/>
      <c r="H604" s="384"/>
      <c r="I604" s="395"/>
      <c r="J604" s="399"/>
      <c r="K604" s="219"/>
      <c r="L604" s="397"/>
      <c r="M604" s="400"/>
      <c r="N604" s="700"/>
    </row>
    <row r="605" spans="1:15" ht="15.75" hidden="1" customHeight="1" x14ac:dyDescent="0.25">
      <c r="A605" s="681"/>
      <c r="B605" s="684"/>
      <c r="C605" s="687"/>
      <c r="D605" s="687"/>
      <c r="E605" s="263"/>
      <c r="F605" s="195"/>
      <c r="G605" s="120"/>
      <c r="H605" s="384"/>
      <c r="I605" s="395"/>
      <c r="J605" s="401"/>
      <c r="K605" s="219"/>
      <c r="L605" s="182"/>
      <c r="M605" s="402"/>
      <c r="N605" s="700"/>
    </row>
    <row r="606" spans="1:15" ht="15.75" hidden="1" customHeight="1" x14ac:dyDescent="0.25">
      <c r="A606" s="681"/>
      <c r="B606" s="684"/>
      <c r="C606" s="687"/>
      <c r="D606" s="687"/>
      <c r="E606" s="263"/>
      <c r="F606" s="195"/>
      <c r="G606" s="120"/>
      <c r="H606" s="384"/>
      <c r="I606" s="395"/>
      <c r="J606" s="401"/>
      <c r="K606" s="219"/>
      <c r="L606" s="122"/>
      <c r="M606" s="402"/>
      <c r="N606" s="700"/>
    </row>
    <row r="607" spans="1:15" ht="15.75" hidden="1" customHeight="1" x14ac:dyDescent="0.25">
      <c r="A607" s="681"/>
      <c r="B607" s="684"/>
      <c r="C607" s="687"/>
      <c r="D607" s="687"/>
      <c r="E607" s="263"/>
      <c r="F607" s="256"/>
      <c r="G607" s="120"/>
      <c r="H607" s="384"/>
      <c r="I607" s="395"/>
      <c r="J607" s="401"/>
      <c r="K607" s="219"/>
      <c r="L607" s="123"/>
      <c r="M607" s="402"/>
      <c r="N607" s="700"/>
    </row>
    <row r="608" spans="1:15" ht="15.75" hidden="1" customHeight="1" x14ac:dyDescent="0.25">
      <c r="A608" s="681"/>
      <c r="B608" s="684"/>
      <c r="C608" s="687"/>
      <c r="D608" s="687"/>
      <c r="E608" s="263"/>
      <c r="F608" s="256"/>
      <c r="G608" s="120"/>
      <c r="H608" s="384"/>
      <c r="I608" s="395"/>
      <c r="J608" s="401"/>
      <c r="K608" s="219"/>
      <c r="L608" s="123"/>
      <c r="M608" s="402"/>
      <c r="N608" s="700"/>
    </row>
    <row r="609" spans="1:15" ht="15.75" hidden="1" customHeight="1" x14ac:dyDescent="0.25">
      <c r="A609" s="681"/>
      <c r="B609" s="684"/>
      <c r="C609" s="687"/>
      <c r="D609" s="687"/>
      <c r="E609" s="263"/>
      <c r="F609" s="256"/>
      <c r="G609" s="120"/>
      <c r="H609" s="384"/>
      <c r="I609" s="395"/>
      <c r="J609" s="401"/>
      <c r="K609" s="219"/>
      <c r="L609" s="123"/>
      <c r="M609" s="402"/>
      <c r="N609" s="700"/>
    </row>
    <row r="610" spans="1:15" ht="15.75" hidden="1" customHeight="1" x14ac:dyDescent="0.25">
      <c r="A610" s="681"/>
      <c r="B610" s="684"/>
      <c r="C610" s="687"/>
      <c r="D610" s="687"/>
      <c r="E610" s="263"/>
      <c r="F610" s="256"/>
      <c r="G610" s="120"/>
      <c r="H610" s="384"/>
      <c r="I610" s="395"/>
      <c r="J610" s="401"/>
      <c r="K610" s="219"/>
      <c r="L610" s="123"/>
      <c r="M610" s="402"/>
      <c r="N610" s="700"/>
    </row>
    <row r="611" spans="1:15" ht="15.75" hidden="1" customHeight="1" x14ac:dyDescent="0.25">
      <c r="A611" s="681"/>
      <c r="B611" s="684"/>
      <c r="C611" s="687"/>
      <c r="D611" s="687"/>
      <c r="E611" s="263"/>
      <c r="F611" s="256"/>
      <c r="G611" s="120"/>
      <c r="H611" s="384"/>
      <c r="I611" s="395"/>
      <c r="J611" s="401"/>
      <c r="K611" s="219"/>
      <c r="L611" s="123"/>
      <c r="M611" s="402"/>
      <c r="N611" s="700"/>
    </row>
    <row r="612" spans="1:15" ht="15.75" hidden="1" customHeight="1" x14ac:dyDescent="0.25">
      <c r="A612" s="681"/>
      <c r="B612" s="684"/>
      <c r="C612" s="687"/>
      <c r="D612" s="687"/>
      <c r="E612" s="263"/>
      <c r="F612" s="256"/>
      <c r="G612" s="120"/>
      <c r="H612" s="384"/>
      <c r="I612" s="395"/>
      <c r="J612" s="401"/>
      <c r="K612" s="219"/>
      <c r="L612" s="123"/>
      <c r="M612" s="402"/>
      <c r="N612" s="700"/>
    </row>
    <row r="613" spans="1:15" ht="15.75" hidden="1" customHeight="1" x14ac:dyDescent="0.25">
      <c r="A613" s="681"/>
      <c r="B613" s="684"/>
      <c r="C613" s="687"/>
      <c r="D613" s="687"/>
      <c r="E613" s="263"/>
      <c r="F613" s="256"/>
      <c r="G613" s="120"/>
      <c r="H613" s="384"/>
      <c r="I613" s="395"/>
      <c r="J613" s="401"/>
      <c r="K613" s="219"/>
      <c r="L613" s="123"/>
      <c r="M613" s="402"/>
      <c r="N613" s="700"/>
    </row>
    <row r="614" spans="1:15" ht="15.75" hidden="1" customHeight="1" x14ac:dyDescent="0.25">
      <c r="A614" s="681"/>
      <c r="B614" s="684"/>
      <c r="C614" s="687"/>
      <c r="D614" s="687"/>
      <c r="E614" s="263"/>
      <c r="F614" s="256"/>
      <c r="G614" s="120"/>
      <c r="H614" s="384"/>
      <c r="I614" s="395"/>
      <c r="J614" s="401"/>
      <c r="K614" s="219"/>
      <c r="L614" s="123"/>
      <c r="M614" s="402"/>
      <c r="N614" s="700"/>
    </row>
    <row r="615" spans="1:15" ht="15.75" hidden="1" customHeight="1" x14ac:dyDescent="0.25">
      <c r="A615" s="681"/>
      <c r="B615" s="684"/>
      <c r="C615" s="687"/>
      <c r="D615" s="687"/>
      <c r="E615" s="263"/>
      <c r="F615" s="256"/>
      <c r="G615" s="120"/>
      <c r="H615" s="384"/>
      <c r="I615" s="395"/>
      <c r="J615" s="401"/>
      <c r="K615" s="219"/>
      <c r="L615" s="123"/>
      <c r="M615" s="402"/>
      <c r="N615" s="700"/>
    </row>
    <row r="616" spans="1:15" ht="15.75" hidden="1" customHeight="1" x14ac:dyDescent="0.25">
      <c r="A616" s="681"/>
      <c r="B616" s="684"/>
      <c r="C616" s="687"/>
      <c r="D616" s="687"/>
      <c r="E616" s="263"/>
      <c r="F616" s="256"/>
      <c r="G616" s="120"/>
      <c r="H616" s="384"/>
      <c r="I616" s="395"/>
      <c r="J616" s="401"/>
      <c r="K616" s="219"/>
      <c r="L616" s="123"/>
      <c r="M616" s="402"/>
      <c r="N616" s="700"/>
    </row>
    <row r="617" spans="1:15" ht="15.75" hidden="1" customHeight="1" x14ac:dyDescent="0.25">
      <c r="A617" s="681"/>
      <c r="B617" s="684"/>
      <c r="C617" s="687"/>
      <c r="D617" s="687"/>
      <c r="E617" s="263"/>
      <c r="F617" s="256"/>
      <c r="G617" s="120"/>
      <c r="H617" s="384"/>
      <c r="I617" s="395"/>
      <c r="J617" s="401"/>
      <c r="K617" s="219"/>
      <c r="L617" s="123"/>
      <c r="M617" s="402"/>
      <c r="N617" s="700"/>
    </row>
    <row r="618" spans="1:15" ht="15.75" hidden="1" customHeight="1" x14ac:dyDescent="0.25">
      <c r="A618" s="681"/>
      <c r="B618" s="684"/>
      <c r="C618" s="687"/>
      <c r="D618" s="687"/>
      <c r="E618" s="263"/>
      <c r="F618" s="256"/>
      <c r="G618" s="120"/>
      <c r="H618" s="384"/>
      <c r="I618" s="395"/>
      <c r="J618" s="401"/>
      <c r="K618" s="219"/>
      <c r="L618" s="123"/>
      <c r="M618" s="402"/>
      <c r="N618" s="700"/>
    </row>
    <row r="619" spans="1:15" ht="15.75" hidden="1" customHeight="1" x14ac:dyDescent="0.25">
      <c r="A619" s="681"/>
      <c r="B619" s="684"/>
      <c r="C619" s="687"/>
      <c r="D619" s="687"/>
      <c r="E619" s="263"/>
      <c r="F619" s="256"/>
      <c r="G619" s="120"/>
      <c r="H619" s="384"/>
      <c r="I619" s="395"/>
      <c r="J619" s="401"/>
      <c r="K619" s="219"/>
      <c r="L619" s="123"/>
      <c r="M619" s="402"/>
      <c r="N619" s="700"/>
    </row>
    <row r="620" spans="1:15" ht="15.75" hidden="1" customHeight="1" x14ac:dyDescent="0.25">
      <c r="A620" s="681"/>
      <c r="B620" s="684"/>
      <c r="C620" s="687"/>
      <c r="D620" s="687"/>
      <c r="E620" s="263"/>
      <c r="F620" s="256"/>
      <c r="G620" s="120"/>
      <c r="H620" s="384"/>
      <c r="I620" s="395"/>
      <c r="J620" s="401"/>
      <c r="K620" s="219"/>
      <c r="L620" s="123"/>
      <c r="M620" s="402"/>
      <c r="N620" s="700"/>
    </row>
    <row r="621" spans="1:15" ht="15.75" hidden="1" customHeight="1" x14ac:dyDescent="0.25">
      <c r="A621" s="682"/>
      <c r="B621" s="685"/>
      <c r="C621" s="687"/>
      <c r="D621" s="688"/>
      <c r="E621" s="263"/>
      <c r="F621" s="256"/>
      <c r="G621" s="120"/>
      <c r="H621" s="217"/>
      <c r="I621" s="395"/>
      <c r="J621" s="401"/>
      <c r="K621" s="219"/>
      <c r="L621" s="393"/>
      <c r="M621" s="459"/>
      <c r="N621" s="701"/>
    </row>
    <row r="622" spans="1:15" ht="15.75" hidden="1" customHeight="1" x14ac:dyDescent="0.25">
      <c r="A622" s="433" t="str">
        <f>+B602</f>
        <v>891500269</v>
      </c>
      <c r="B622" s="733" t="s">
        <v>221</v>
      </c>
      <c r="C622" s="733"/>
      <c r="D622" s="734"/>
      <c r="E622" s="270"/>
      <c r="F622" s="252"/>
      <c r="G622" s="252"/>
      <c r="H622" s="253"/>
      <c r="I622" s="254"/>
      <c r="J622" s="326"/>
      <c r="K622" s="249"/>
      <c r="L622" s="267"/>
      <c r="M622" s="347"/>
      <c r="N622" s="247">
        <f>SUM(N602:N621)</f>
        <v>0</v>
      </c>
      <c r="O622" s="415"/>
    </row>
    <row r="623" spans="1:15" ht="15.75" customHeight="1" x14ac:dyDescent="0.25">
      <c r="A623" s="680" t="s">
        <v>440</v>
      </c>
      <c r="B623" s="683">
        <v>892115007</v>
      </c>
      <c r="C623" s="697" t="s">
        <v>441</v>
      </c>
      <c r="D623" s="686" t="s">
        <v>311</v>
      </c>
      <c r="E623" s="263" t="s">
        <v>239</v>
      </c>
      <c r="F623" s="57" t="s">
        <v>240</v>
      </c>
      <c r="G623" s="120" t="s">
        <v>20</v>
      </c>
      <c r="H623" s="217">
        <v>270189</v>
      </c>
      <c r="I623" s="255" t="s">
        <v>17</v>
      </c>
      <c r="J623" s="330">
        <v>487</v>
      </c>
      <c r="K623" s="219" t="s">
        <v>184</v>
      </c>
      <c r="L623" s="123">
        <v>374303323</v>
      </c>
      <c r="M623" s="356">
        <v>487</v>
      </c>
      <c r="N623" s="712">
        <f>+SUM(M623:M633)</f>
        <v>100000</v>
      </c>
    </row>
    <row r="624" spans="1:15" ht="15.75" customHeight="1" x14ac:dyDescent="0.25">
      <c r="A624" s="681"/>
      <c r="B624" s="684"/>
      <c r="C624" s="698"/>
      <c r="D624" s="687"/>
      <c r="E624" s="263" t="s">
        <v>444</v>
      </c>
      <c r="F624" s="57" t="s">
        <v>445</v>
      </c>
      <c r="G624" s="120" t="s">
        <v>20</v>
      </c>
      <c r="H624" s="208">
        <v>4287720</v>
      </c>
      <c r="I624" s="255" t="s">
        <v>379</v>
      </c>
      <c r="J624" s="330">
        <v>12863</v>
      </c>
      <c r="K624" s="219" t="s">
        <v>184</v>
      </c>
      <c r="L624" s="123">
        <v>394901223</v>
      </c>
      <c r="M624" s="356">
        <v>12863</v>
      </c>
      <c r="N624" s="713"/>
    </row>
    <row r="625" spans="1:15" ht="15.75" customHeight="1" x14ac:dyDescent="0.25">
      <c r="A625" s="681"/>
      <c r="B625" s="684"/>
      <c r="C625" s="698"/>
      <c r="D625" s="687"/>
      <c r="E625" s="263" t="s">
        <v>452</v>
      </c>
      <c r="F625" s="57" t="s">
        <v>453</v>
      </c>
      <c r="G625" s="120" t="s">
        <v>20</v>
      </c>
      <c r="H625" s="384">
        <v>4287720</v>
      </c>
      <c r="I625" s="395" t="s">
        <v>379</v>
      </c>
      <c r="J625" s="401">
        <v>12863</v>
      </c>
      <c r="K625" s="219" t="s">
        <v>184</v>
      </c>
      <c r="L625" s="123">
        <v>395645523</v>
      </c>
      <c r="M625" s="402">
        <v>12863</v>
      </c>
      <c r="N625" s="713"/>
    </row>
    <row r="626" spans="1:15" ht="15.75" customHeight="1" x14ac:dyDescent="0.25">
      <c r="A626" s="681"/>
      <c r="B626" s="684"/>
      <c r="C626" s="698"/>
      <c r="D626" s="687"/>
      <c r="E626" s="263" t="s">
        <v>454</v>
      </c>
      <c r="F626" s="57" t="s">
        <v>455</v>
      </c>
      <c r="G626" s="120" t="s">
        <v>20</v>
      </c>
      <c r="H626" s="208">
        <v>2387010</v>
      </c>
      <c r="I626" s="255" t="s">
        <v>379</v>
      </c>
      <c r="J626" s="330">
        <v>7161</v>
      </c>
      <c r="K626" s="219" t="s">
        <v>184</v>
      </c>
      <c r="L626" s="123">
        <v>395642123</v>
      </c>
      <c r="M626" s="356">
        <v>7161</v>
      </c>
      <c r="N626" s="713"/>
    </row>
    <row r="627" spans="1:15" ht="15.75" customHeight="1" x14ac:dyDescent="0.25">
      <c r="A627" s="681"/>
      <c r="B627" s="684"/>
      <c r="C627" s="698"/>
      <c r="D627" s="687"/>
      <c r="E627" s="263" t="s">
        <v>448</v>
      </c>
      <c r="F627" s="57" t="s">
        <v>449</v>
      </c>
      <c r="G627" s="120" t="s">
        <v>20</v>
      </c>
      <c r="H627" s="208">
        <v>3798820</v>
      </c>
      <c r="I627" s="255" t="s">
        <v>379</v>
      </c>
      <c r="J627" s="330">
        <v>11396</v>
      </c>
      <c r="K627" s="219" t="s">
        <v>184</v>
      </c>
      <c r="L627" s="123">
        <v>399877623</v>
      </c>
      <c r="M627" s="356">
        <v>11396</v>
      </c>
      <c r="N627" s="713"/>
    </row>
    <row r="628" spans="1:15" ht="15.75" customHeight="1" x14ac:dyDescent="0.25">
      <c r="A628" s="681"/>
      <c r="B628" s="684"/>
      <c r="C628" s="698"/>
      <c r="D628" s="687"/>
      <c r="E628" s="263" t="s">
        <v>450</v>
      </c>
      <c r="F628" s="57" t="s">
        <v>451</v>
      </c>
      <c r="G628" s="120" t="s">
        <v>20</v>
      </c>
      <c r="H628" s="208">
        <v>4287720</v>
      </c>
      <c r="I628" s="255" t="s">
        <v>379</v>
      </c>
      <c r="J628" s="330">
        <v>12863</v>
      </c>
      <c r="K628" s="219" t="s">
        <v>184</v>
      </c>
      <c r="L628" s="123">
        <v>405308523</v>
      </c>
      <c r="M628" s="356">
        <v>12863</v>
      </c>
      <c r="N628" s="713"/>
    </row>
    <row r="629" spans="1:15" ht="15.75" customHeight="1" x14ac:dyDescent="0.25">
      <c r="A629" s="681"/>
      <c r="B629" s="684"/>
      <c r="C629" s="698"/>
      <c r="D629" s="687"/>
      <c r="E629" s="263" t="s">
        <v>442</v>
      </c>
      <c r="F629" s="57" t="s">
        <v>443</v>
      </c>
      <c r="G629" s="120" t="s">
        <v>20</v>
      </c>
      <c r="H629" s="208">
        <v>2390040</v>
      </c>
      <c r="I629" s="255" t="s">
        <v>379</v>
      </c>
      <c r="J629" s="330">
        <v>7170</v>
      </c>
      <c r="K629" s="219" t="s">
        <v>184</v>
      </c>
      <c r="L629" s="123">
        <v>410512123</v>
      </c>
      <c r="M629" s="356">
        <v>7170</v>
      </c>
      <c r="N629" s="713"/>
    </row>
    <row r="630" spans="1:15" ht="15.75" customHeight="1" x14ac:dyDescent="0.25">
      <c r="A630" s="681"/>
      <c r="B630" s="684"/>
      <c r="C630" s="698"/>
      <c r="D630" s="687"/>
      <c r="E630" s="263" t="s">
        <v>239</v>
      </c>
      <c r="F630" s="57" t="s">
        <v>240</v>
      </c>
      <c r="G630" s="120" t="s">
        <v>20</v>
      </c>
      <c r="H630" s="208">
        <v>270981</v>
      </c>
      <c r="I630" s="255" t="s">
        <v>17</v>
      </c>
      <c r="J630" s="330">
        <v>1626</v>
      </c>
      <c r="K630" s="219" t="s">
        <v>184</v>
      </c>
      <c r="L630" s="123">
        <v>412774923</v>
      </c>
      <c r="M630" s="356">
        <v>1626</v>
      </c>
      <c r="N630" s="713"/>
    </row>
    <row r="631" spans="1:15" ht="15.75" customHeight="1" x14ac:dyDescent="0.25">
      <c r="A631" s="681"/>
      <c r="B631" s="684"/>
      <c r="C631" s="698"/>
      <c r="D631" s="687"/>
      <c r="E631" s="263" t="s">
        <v>446</v>
      </c>
      <c r="F631" s="57" t="s">
        <v>447</v>
      </c>
      <c r="G631" s="120" t="s">
        <v>20</v>
      </c>
      <c r="H631" s="208">
        <v>4304166</v>
      </c>
      <c r="I631" s="255" t="s">
        <v>268</v>
      </c>
      <c r="J631" s="330">
        <v>17217</v>
      </c>
      <c r="K631" s="219" t="s">
        <v>184</v>
      </c>
      <c r="L631" s="123">
        <v>416993023</v>
      </c>
      <c r="M631" s="356">
        <v>17217</v>
      </c>
      <c r="N631" s="713"/>
    </row>
    <row r="632" spans="1:15" ht="15.75" customHeight="1" x14ac:dyDescent="0.25">
      <c r="A632" s="681"/>
      <c r="B632" s="684"/>
      <c r="C632" s="698"/>
      <c r="D632" s="687"/>
      <c r="E632" s="263" t="s">
        <v>1084</v>
      </c>
      <c r="F632" s="57" t="s">
        <v>1085</v>
      </c>
      <c r="G632" s="120" t="s">
        <v>20</v>
      </c>
      <c r="H632" s="208">
        <v>1307792</v>
      </c>
      <c r="I632" s="255" t="s">
        <v>379</v>
      </c>
      <c r="J632" s="330">
        <v>3923</v>
      </c>
      <c r="K632" s="219" t="s">
        <v>184</v>
      </c>
      <c r="L632" s="123">
        <v>421896223</v>
      </c>
      <c r="M632" s="356">
        <v>3923</v>
      </c>
      <c r="N632" s="713"/>
    </row>
    <row r="633" spans="1:15" ht="15.75" customHeight="1" x14ac:dyDescent="0.25">
      <c r="A633" s="681"/>
      <c r="B633" s="684"/>
      <c r="C633" s="698"/>
      <c r="D633" s="687"/>
      <c r="E633" s="263" t="s">
        <v>456</v>
      </c>
      <c r="F633" s="57" t="s">
        <v>457</v>
      </c>
      <c r="G633" s="120" t="s">
        <v>20</v>
      </c>
      <c r="H633" s="208">
        <v>4287720</v>
      </c>
      <c r="I633" s="255" t="s">
        <v>379</v>
      </c>
      <c r="J633" s="330">
        <v>12863</v>
      </c>
      <c r="K633" s="219" t="s">
        <v>184</v>
      </c>
      <c r="L633" s="393">
        <v>422343123</v>
      </c>
      <c r="M633" s="512">
        <f>12863-432</f>
        <v>12431</v>
      </c>
      <c r="N633" s="713"/>
    </row>
    <row r="634" spans="1:15" ht="15.75" customHeight="1" x14ac:dyDescent="0.25">
      <c r="A634" s="433">
        <f>+B623</f>
        <v>892115007</v>
      </c>
      <c r="B634" s="703" t="s">
        <v>221</v>
      </c>
      <c r="C634" s="703"/>
      <c r="D634" s="704"/>
      <c r="E634" s="270"/>
      <c r="F634" s="252"/>
      <c r="G634" s="252"/>
      <c r="H634" s="281"/>
      <c r="I634" s="254"/>
      <c r="J634" s="326"/>
      <c r="K634" s="249"/>
      <c r="L634" s="267"/>
      <c r="M634" s="347">
        <f>SUM(M623:M633)</f>
        <v>100000</v>
      </c>
      <c r="N634" s="236">
        <f>SUM(N623:N633)</f>
        <v>100000</v>
      </c>
      <c r="O634" s="415"/>
    </row>
    <row r="635" spans="1:15" ht="15.75" hidden="1" customHeight="1" x14ac:dyDescent="0.25">
      <c r="A635" s="680" t="s">
        <v>440</v>
      </c>
      <c r="B635" s="683" t="s">
        <v>458</v>
      </c>
      <c r="C635" s="686" t="s">
        <v>459</v>
      </c>
      <c r="D635" s="686"/>
      <c r="E635" s="263"/>
      <c r="F635" s="57"/>
      <c r="G635" s="120"/>
      <c r="H635" s="208"/>
      <c r="I635" s="255"/>
      <c r="J635" s="330"/>
      <c r="K635" s="250"/>
      <c r="L635" s="123"/>
      <c r="M635" s="356"/>
      <c r="N635" s="717">
        <f>+SUM(M635:M637)</f>
        <v>0</v>
      </c>
    </row>
    <row r="636" spans="1:15" ht="15.75" hidden="1" customHeight="1" x14ac:dyDescent="0.25">
      <c r="A636" s="681"/>
      <c r="B636" s="684"/>
      <c r="C636" s="687"/>
      <c r="D636" s="687"/>
      <c r="E636" s="263"/>
      <c r="F636" s="57"/>
      <c r="G636" s="120"/>
      <c r="H636" s="208"/>
      <c r="I636" s="255"/>
      <c r="J636" s="330"/>
      <c r="K636" s="250"/>
      <c r="L636" s="123"/>
      <c r="M636" s="356"/>
      <c r="N636" s="713"/>
    </row>
    <row r="637" spans="1:15" ht="15.75" hidden="1" customHeight="1" x14ac:dyDescent="0.25">
      <c r="A637" s="682"/>
      <c r="B637" s="685"/>
      <c r="C637" s="688"/>
      <c r="D637" s="688"/>
      <c r="E637" s="263"/>
      <c r="F637" s="57"/>
      <c r="G637" s="120"/>
      <c r="H637" s="212"/>
      <c r="I637" s="255"/>
      <c r="J637" s="330"/>
      <c r="K637" s="250"/>
      <c r="L637" s="393"/>
      <c r="M637" s="459"/>
      <c r="N637" s="718"/>
    </row>
    <row r="638" spans="1:15" ht="15.75" hidden="1" customHeight="1" x14ac:dyDescent="0.25">
      <c r="A638" s="433" t="str">
        <f>+B635</f>
        <v>890980807</v>
      </c>
      <c r="B638" s="703" t="s">
        <v>221</v>
      </c>
      <c r="C638" s="703"/>
      <c r="D638" s="704"/>
      <c r="E638" s="270"/>
      <c r="F638" s="252"/>
      <c r="G638" s="252"/>
      <c r="H638" s="281"/>
      <c r="I638" s="254"/>
      <c r="J638" s="326"/>
      <c r="K638" s="249"/>
      <c r="L638" s="267"/>
      <c r="M638" s="347"/>
      <c r="N638" s="236">
        <f>SUM(N635:N637)</f>
        <v>0</v>
      </c>
      <c r="O638" s="415"/>
    </row>
    <row r="639" spans="1:15" ht="15.75" hidden="1" customHeight="1" x14ac:dyDescent="0.25">
      <c r="A639" s="680" t="s">
        <v>440</v>
      </c>
      <c r="B639" s="683" t="s">
        <v>460</v>
      </c>
      <c r="C639" s="686" t="s">
        <v>461</v>
      </c>
      <c r="D639" s="686"/>
      <c r="E639" s="263"/>
      <c r="F639" s="57"/>
      <c r="G639" s="120"/>
      <c r="H639" s="208"/>
      <c r="I639" s="255"/>
      <c r="J639" s="330"/>
      <c r="K639" s="250"/>
      <c r="L639" s="123"/>
      <c r="M639" s="356"/>
      <c r="N639" s="717">
        <f>+SUM(M639:M641)</f>
        <v>0</v>
      </c>
    </row>
    <row r="640" spans="1:15" ht="15.75" hidden="1" customHeight="1" x14ac:dyDescent="0.25">
      <c r="A640" s="681"/>
      <c r="B640" s="684"/>
      <c r="C640" s="687"/>
      <c r="D640" s="687"/>
      <c r="E640" s="263"/>
      <c r="F640" s="57"/>
      <c r="G640" s="120"/>
      <c r="H640" s="212"/>
      <c r="I640" s="255"/>
      <c r="J640" s="330"/>
      <c r="K640" s="250"/>
      <c r="L640" s="393"/>
      <c r="M640" s="459"/>
      <c r="N640" s="713"/>
    </row>
    <row r="641" spans="1:15" ht="15.75" hidden="1" customHeight="1" x14ac:dyDescent="0.25">
      <c r="A641" s="682"/>
      <c r="B641" s="685"/>
      <c r="C641" s="688"/>
      <c r="D641" s="688"/>
      <c r="E641" s="263"/>
      <c r="F641" s="57"/>
      <c r="G641" s="120"/>
      <c r="H641" s="384"/>
      <c r="I641" s="395"/>
      <c r="J641" s="401"/>
      <c r="K641" s="219"/>
      <c r="L641" s="123"/>
      <c r="M641" s="402"/>
      <c r="N641" s="718"/>
      <c r="O641" t="s">
        <v>372</v>
      </c>
    </row>
    <row r="642" spans="1:15" ht="15.75" hidden="1" customHeight="1" x14ac:dyDescent="0.25">
      <c r="A642" s="433" t="str">
        <f>+B639</f>
        <v>891180077</v>
      </c>
      <c r="B642" s="774" t="s">
        <v>221</v>
      </c>
      <c r="C642" s="774"/>
      <c r="D642" s="775"/>
      <c r="E642" s="270"/>
      <c r="F642" s="252"/>
      <c r="G642" s="252"/>
      <c r="H642" s="281"/>
      <c r="I642" s="254"/>
      <c r="J642" s="326"/>
      <c r="K642" s="249"/>
      <c r="L642" s="267"/>
      <c r="M642" s="347"/>
      <c r="N642" s="236">
        <f>SUM(N639:N641)</f>
        <v>0</v>
      </c>
      <c r="O642" s="415"/>
    </row>
    <row r="643" spans="1:15" ht="15.75" customHeight="1" x14ac:dyDescent="0.25">
      <c r="A643" s="776">
        <v>16</v>
      </c>
      <c r="B643" s="779">
        <v>891580006</v>
      </c>
      <c r="C643" s="784" t="s">
        <v>462</v>
      </c>
      <c r="D643" s="714">
        <v>243627001</v>
      </c>
      <c r="E643" s="308" t="s">
        <v>508</v>
      </c>
      <c r="F643" s="117" t="s">
        <v>509</v>
      </c>
      <c r="G643" s="117" t="s">
        <v>20</v>
      </c>
      <c r="H643" s="217">
        <v>714620</v>
      </c>
      <c r="I643" s="209" t="s">
        <v>465</v>
      </c>
      <c r="J643" s="331">
        <v>72</v>
      </c>
      <c r="K643" s="219" t="s">
        <v>184</v>
      </c>
      <c r="L643" s="124">
        <v>369682023</v>
      </c>
      <c r="M643" s="357">
        <v>72</v>
      </c>
      <c r="N643" s="709">
        <f>+SUM(M643:M670)</f>
        <v>196000</v>
      </c>
    </row>
    <row r="644" spans="1:15" ht="15.75" customHeight="1" x14ac:dyDescent="0.25">
      <c r="A644" s="777"/>
      <c r="B644" s="780"/>
      <c r="C644" s="785"/>
      <c r="D644" s="715"/>
      <c r="E644" s="308" t="s">
        <v>478</v>
      </c>
      <c r="F644" s="117" t="s">
        <v>479</v>
      </c>
      <c r="G644" s="117" t="s">
        <v>20</v>
      </c>
      <c r="H644" s="300">
        <v>4607400</v>
      </c>
      <c r="I644" s="209" t="s">
        <v>465</v>
      </c>
      <c r="J644" s="331">
        <v>9215</v>
      </c>
      <c r="K644" s="219" t="s">
        <v>184</v>
      </c>
      <c r="L644" s="124">
        <v>394860123</v>
      </c>
      <c r="M644" s="357">
        <v>9215</v>
      </c>
      <c r="N644" s="710"/>
    </row>
    <row r="645" spans="1:15" ht="15.75" customHeight="1" x14ac:dyDescent="0.25">
      <c r="A645" s="777"/>
      <c r="B645" s="780"/>
      <c r="C645" s="785"/>
      <c r="D645" s="715"/>
      <c r="E645" s="308" t="s">
        <v>504</v>
      </c>
      <c r="F645" s="117" t="s">
        <v>505</v>
      </c>
      <c r="G645" s="117" t="s">
        <v>20</v>
      </c>
      <c r="H645" s="300">
        <v>4660680</v>
      </c>
      <c r="I645" s="209" t="s">
        <v>465</v>
      </c>
      <c r="J645" s="331">
        <v>9321</v>
      </c>
      <c r="K645" s="219" t="s">
        <v>184</v>
      </c>
      <c r="L645" s="124">
        <v>395295623</v>
      </c>
      <c r="M645" s="357">
        <v>9321</v>
      </c>
      <c r="N645" s="710"/>
    </row>
    <row r="646" spans="1:15" ht="15.75" customHeight="1" x14ac:dyDescent="0.25">
      <c r="A646" s="777"/>
      <c r="B646" s="780"/>
      <c r="C646" s="785"/>
      <c r="D646" s="715"/>
      <c r="E646" s="308" t="s">
        <v>466</v>
      </c>
      <c r="F646" s="117" t="s">
        <v>467</v>
      </c>
      <c r="G646" s="117" t="s">
        <v>20</v>
      </c>
      <c r="H646" s="300">
        <v>4129280</v>
      </c>
      <c r="I646" s="209" t="s">
        <v>465</v>
      </c>
      <c r="J646" s="331">
        <v>8259</v>
      </c>
      <c r="K646" s="219" t="s">
        <v>184</v>
      </c>
      <c r="L646" s="124">
        <v>395648223</v>
      </c>
      <c r="M646" s="357">
        <v>8259</v>
      </c>
      <c r="N646" s="710"/>
    </row>
    <row r="647" spans="1:15" ht="15.75" customHeight="1" x14ac:dyDescent="0.25">
      <c r="A647" s="777"/>
      <c r="B647" s="780"/>
      <c r="C647" s="785"/>
      <c r="D647" s="715"/>
      <c r="E647" s="308" t="s">
        <v>470</v>
      </c>
      <c r="F647" s="117" t="s">
        <v>471</v>
      </c>
      <c r="G647" s="117" t="s">
        <v>20</v>
      </c>
      <c r="H647" s="300">
        <v>2387010</v>
      </c>
      <c r="I647" s="209" t="s">
        <v>465</v>
      </c>
      <c r="J647" s="331">
        <v>4774</v>
      </c>
      <c r="K647" s="219" t="s">
        <v>184</v>
      </c>
      <c r="L647" s="124">
        <v>395646123</v>
      </c>
      <c r="M647" s="357">
        <v>4774</v>
      </c>
      <c r="N647" s="710"/>
    </row>
    <row r="648" spans="1:15" ht="15.75" customHeight="1" x14ac:dyDescent="0.25">
      <c r="A648" s="777"/>
      <c r="B648" s="780"/>
      <c r="C648" s="785"/>
      <c r="D648" s="715"/>
      <c r="E648" s="308" t="s">
        <v>486</v>
      </c>
      <c r="F648" s="117" t="s">
        <v>487</v>
      </c>
      <c r="G648" s="117" t="s">
        <v>20</v>
      </c>
      <c r="H648" s="300">
        <v>4071240</v>
      </c>
      <c r="I648" s="209" t="s">
        <v>465</v>
      </c>
      <c r="J648" s="331">
        <v>8142</v>
      </c>
      <c r="K648" s="219" t="s">
        <v>184</v>
      </c>
      <c r="L648" s="124">
        <v>398121123</v>
      </c>
      <c r="M648" s="357">
        <v>8142</v>
      </c>
      <c r="N648" s="710"/>
    </row>
    <row r="649" spans="1:15" ht="15.75" customHeight="1" x14ac:dyDescent="0.25">
      <c r="A649" s="777"/>
      <c r="B649" s="780"/>
      <c r="C649" s="785"/>
      <c r="D649" s="715"/>
      <c r="E649" s="308" t="s">
        <v>474</v>
      </c>
      <c r="F649" s="117" t="s">
        <v>475</v>
      </c>
      <c r="G649" s="117" t="s">
        <v>20</v>
      </c>
      <c r="H649" s="300">
        <v>3798820</v>
      </c>
      <c r="I649" s="209" t="s">
        <v>465</v>
      </c>
      <c r="J649" s="331">
        <v>7598</v>
      </c>
      <c r="K649" s="219" t="s">
        <v>184</v>
      </c>
      <c r="L649" s="124">
        <v>400133123</v>
      </c>
      <c r="M649" s="357">
        <v>7598</v>
      </c>
      <c r="N649" s="710"/>
    </row>
    <row r="650" spans="1:15" ht="15.75" customHeight="1" x14ac:dyDescent="0.25">
      <c r="A650" s="777"/>
      <c r="B650" s="780"/>
      <c r="C650" s="785"/>
      <c r="D650" s="715"/>
      <c r="E650" s="308" t="s">
        <v>484</v>
      </c>
      <c r="F650" s="117" t="s">
        <v>485</v>
      </c>
      <c r="G650" s="117" t="s">
        <v>20</v>
      </c>
      <c r="H650" s="300">
        <v>4927110</v>
      </c>
      <c r="I650" s="209" t="s">
        <v>465</v>
      </c>
      <c r="J650" s="331">
        <v>9854</v>
      </c>
      <c r="K650" s="219" t="s">
        <v>184</v>
      </c>
      <c r="L650" s="124">
        <v>401672523</v>
      </c>
      <c r="M650" s="357">
        <v>9854</v>
      </c>
      <c r="N650" s="710"/>
    </row>
    <row r="651" spans="1:15" ht="15.75" customHeight="1" x14ac:dyDescent="0.25">
      <c r="A651" s="777"/>
      <c r="B651" s="780"/>
      <c r="C651" s="785"/>
      <c r="D651" s="715"/>
      <c r="E651" s="308" t="s">
        <v>496</v>
      </c>
      <c r="F651" s="117" t="s">
        <v>497</v>
      </c>
      <c r="G651" s="117" t="s">
        <v>20</v>
      </c>
      <c r="H651" s="300">
        <v>3798820</v>
      </c>
      <c r="I651" s="209" t="s">
        <v>465</v>
      </c>
      <c r="J651" s="331">
        <v>7598</v>
      </c>
      <c r="K651" s="219" t="s">
        <v>184</v>
      </c>
      <c r="L651" s="124">
        <v>401368423</v>
      </c>
      <c r="M651" s="357">
        <v>7598</v>
      </c>
      <c r="N651" s="710"/>
    </row>
    <row r="652" spans="1:15" ht="15.75" customHeight="1" x14ac:dyDescent="0.25">
      <c r="A652" s="777"/>
      <c r="B652" s="780"/>
      <c r="C652" s="785"/>
      <c r="D652" s="715"/>
      <c r="E652" s="308" t="s">
        <v>488</v>
      </c>
      <c r="F652" s="117" t="s">
        <v>489</v>
      </c>
      <c r="G652" s="117" t="s">
        <v>20</v>
      </c>
      <c r="H652" s="300">
        <v>3413610</v>
      </c>
      <c r="I652" s="209" t="s">
        <v>465</v>
      </c>
      <c r="J652" s="331">
        <v>6827</v>
      </c>
      <c r="K652" s="219" t="s">
        <v>184</v>
      </c>
      <c r="L652" s="124">
        <v>401245923</v>
      </c>
      <c r="M652" s="357">
        <v>6827</v>
      </c>
      <c r="N652" s="710"/>
    </row>
    <row r="653" spans="1:15" ht="15.75" customHeight="1" x14ac:dyDescent="0.25">
      <c r="A653" s="777"/>
      <c r="B653" s="780"/>
      <c r="C653" s="785"/>
      <c r="D653" s="715"/>
      <c r="E653" s="308" t="s">
        <v>490</v>
      </c>
      <c r="F653" s="117" t="s">
        <v>491</v>
      </c>
      <c r="G653" s="117" t="s">
        <v>20</v>
      </c>
      <c r="H653" s="300">
        <v>3798820</v>
      </c>
      <c r="I653" s="209" t="s">
        <v>465</v>
      </c>
      <c r="J653" s="331">
        <v>7598</v>
      </c>
      <c r="K653" s="219" t="s">
        <v>184</v>
      </c>
      <c r="L653" s="124">
        <v>401263223</v>
      </c>
      <c r="M653" s="357">
        <v>7598</v>
      </c>
      <c r="N653" s="710"/>
    </row>
    <row r="654" spans="1:15" ht="15.75" customHeight="1" x14ac:dyDescent="0.25">
      <c r="A654" s="777"/>
      <c r="B654" s="780"/>
      <c r="C654" s="785"/>
      <c r="D654" s="715"/>
      <c r="E654" s="308" t="s">
        <v>494</v>
      </c>
      <c r="F654" s="117" t="s">
        <v>495</v>
      </c>
      <c r="G654" s="117" t="s">
        <v>20</v>
      </c>
      <c r="H654" s="300">
        <v>3798820</v>
      </c>
      <c r="I654" s="209" t="s">
        <v>465</v>
      </c>
      <c r="J654" s="331">
        <v>7598</v>
      </c>
      <c r="K654" s="219" t="s">
        <v>184</v>
      </c>
      <c r="L654" s="124">
        <v>401556423</v>
      </c>
      <c r="M654" s="357">
        <v>7598</v>
      </c>
      <c r="N654" s="710"/>
    </row>
    <row r="655" spans="1:15" ht="15.75" customHeight="1" x14ac:dyDescent="0.25">
      <c r="A655" s="777"/>
      <c r="B655" s="780"/>
      <c r="C655" s="785"/>
      <c r="D655" s="715"/>
      <c r="E655" s="308" t="s">
        <v>480</v>
      </c>
      <c r="F655" s="117" t="s">
        <v>481</v>
      </c>
      <c r="G655" s="117" t="s">
        <v>20</v>
      </c>
      <c r="H655" s="300">
        <v>4287720</v>
      </c>
      <c r="I655" s="209" t="s">
        <v>465</v>
      </c>
      <c r="J655" s="331">
        <v>8575</v>
      </c>
      <c r="K655" s="219" t="s">
        <v>184</v>
      </c>
      <c r="L655" s="124">
        <v>403370423</v>
      </c>
      <c r="M655" s="357">
        <v>8575</v>
      </c>
      <c r="N655" s="710"/>
    </row>
    <row r="656" spans="1:15" ht="15.75" customHeight="1" x14ac:dyDescent="0.25">
      <c r="A656" s="777"/>
      <c r="B656" s="780"/>
      <c r="C656" s="785"/>
      <c r="D656" s="715"/>
      <c r="E656" s="308" t="s">
        <v>298</v>
      </c>
      <c r="F656" s="117" t="s">
        <v>299</v>
      </c>
      <c r="G656" s="117" t="s">
        <v>20</v>
      </c>
      <c r="H656" s="300">
        <v>585159</v>
      </c>
      <c r="I656" s="209" t="s">
        <v>15</v>
      </c>
      <c r="J656" s="331">
        <v>5852</v>
      </c>
      <c r="K656" s="219" t="s">
        <v>184</v>
      </c>
      <c r="L656" s="124">
        <v>405533023</v>
      </c>
      <c r="M656" s="357">
        <v>5852</v>
      </c>
      <c r="N656" s="710"/>
    </row>
    <row r="657" spans="1:15" ht="15.75" customHeight="1" x14ac:dyDescent="0.25">
      <c r="A657" s="777"/>
      <c r="B657" s="780"/>
      <c r="C657" s="785"/>
      <c r="D657" s="715"/>
      <c r="E657" s="308" t="s">
        <v>1049</v>
      </c>
      <c r="F657" s="117" t="s">
        <v>1050</v>
      </c>
      <c r="G657" s="117" t="s">
        <v>20</v>
      </c>
      <c r="H657" s="300">
        <v>4287720</v>
      </c>
      <c r="I657" s="209" t="s">
        <v>465</v>
      </c>
      <c r="J657" s="331">
        <v>8575</v>
      </c>
      <c r="K657" s="219" t="s">
        <v>184</v>
      </c>
      <c r="L657" s="124">
        <v>412210823</v>
      </c>
      <c r="M657" s="357">
        <v>8575</v>
      </c>
      <c r="N657" s="710"/>
    </row>
    <row r="658" spans="1:15" ht="15.75" customHeight="1" x14ac:dyDescent="0.25">
      <c r="A658" s="777"/>
      <c r="B658" s="780"/>
      <c r="C658" s="785"/>
      <c r="D658" s="715"/>
      <c r="E658" s="308" t="s">
        <v>476</v>
      </c>
      <c r="F658" s="117" t="s">
        <v>477</v>
      </c>
      <c r="G658" s="117" t="s">
        <v>20</v>
      </c>
      <c r="H658" s="300">
        <v>4554120</v>
      </c>
      <c r="I658" s="209" t="s">
        <v>465</v>
      </c>
      <c r="J658" s="331">
        <v>9108</v>
      </c>
      <c r="K658" s="219" t="s">
        <v>184</v>
      </c>
      <c r="L658" s="124">
        <v>412177023</v>
      </c>
      <c r="M658" s="357">
        <v>9108</v>
      </c>
      <c r="N658" s="710"/>
    </row>
    <row r="659" spans="1:15" ht="15.75" customHeight="1" x14ac:dyDescent="0.25">
      <c r="A659" s="777"/>
      <c r="B659" s="780"/>
      <c r="C659" s="785"/>
      <c r="D659" s="715"/>
      <c r="E659" s="308" t="s">
        <v>1051</v>
      </c>
      <c r="F659" s="117" t="s">
        <v>1052</v>
      </c>
      <c r="G659" s="117" t="s">
        <v>20</v>
      </c>
      <c r="H659" s="300">
        <v>1392764</v>
      </c>
      <c r="I659" s="209" t="s">
        <v>465</v>
      </c>
      <c r="J659" s="331">
        <v>2786</v>
      </c>
      <c r="K659" s="219" t="s">
        <v>184</v>
      </c>
      <c r="L659" s="124">
        <v>412177923</v>
      </c>
      <c r="M659" s="357">
        <v>2786</v>
      </c>
      <c r="N659" s="710"/>
    </row>
    <row r="660" spans="1:15" ht="15.75" customHeight="1" x14ac:dyDescent="0.25">
      <c r="A660" s="777"/>
      <c r="B660" s="780"/>
      <c r="C660" s="785"/>
      <c r="D660" s="715"/>
      <c r="E660" s="308" t="s">
        <v>1049</v>
      </c>
      <c r="F660" s="117" t="s">
        <v>1050</v>
      </c>
      <c r="G660" s="117" t="s">
        <v>20</v>
      </c>
      <c r="H660" s="438">
        <v>4287720</v>
      </c>
      <c r="I660" s="209" t="s">
        <v>465</v>
      </c>
      <c r="J660" s="389">
        <v>8575</v>
      </c>
      <c r="K660" s="219" t="s">
        <v>184</v>
      </c>
      <c r="L660" s="124">
        <v>416308823</v>
      </c>
      <c r="M660" s="439">
        <v>8575</v>
      </c>
      <c r="N660" s="710"/>
      <c r="O660" t="s">
        <v>372</v>
      </c>
    </row>
    <row r="661" spans="1:15" ht="15.75" customHeight="1" x14ac:dyDescent="0.25">
      <c r="A661" s="777"/>
      <c r="B661" s="780"/>
      <c r="C661" s="785"/>
      <c r="D661" s="715"/>
      <c r="E661" s="308" t="s">
        <v>468</v>
      </c>
      <c r="F661" s="117" t="s">
        <v>469</v>
      </c>
      <c r="G661" s="117" t="s">
        <v>20</v>
      </c>
      <c r="H661" s="300">
        <v>2117440</v>
      </c>
      <c r="I661" s="209" t="s">
        <v>465</v>
      </c>
      <c r="J661" s="331">
        <v>4235</v>
      </c>
      <c r="K661" s="219" t="s">
        <v>184</v>
      </c>
      <c r="L661" s="124">
        <v>416070523</v>
      </c>
      <c r="M661" s="357">
        <v>4235</v>
      </c>
      <c r="N661" s="710"/>
    </row>
    <row r="662" spans="1:15" ht="15.75" customHeight="1" x14ac:dyDescent="0.25">
      <c r="A662" s="777"/>
      <c r="B662" s="780"/>
      <c r="C662" s="785"/>
      <c r="D662" s="715"/>
      <c r="E662" s="308" t="s">
        <v>1053</v>
      </c>
      <c r="F662" s="117" t="s">
        <v>1054</v>
      </c>
      <c r="G662" s="117" t="s">
        <v>20</v>
      </c>
      <c r="H662" s="300">
        <v>1433124</v>
      </c>
      <c r="I662" s="209" t="s">
        <v>465</v>
      </c>
      <c r="J662" s="331">
        <v>2866</v>
      </c>
      <c r="K662" s="219" t="s">
        <v>184</v>
      </c>
      <c r="L662" s="124">
        <v>416078123</v>
      </c>
      <c r="M662" s="357">
        <v>2866</v>
      </c>
      <c r="N662" s="710"/>
    </row>
    <row r="663" spans="1:15" ht="15.75" customHeight="1" x14ac:dyDescent="0.25">
      <c r="A663" s="777"/>
      <c r="B663" s="780"/>
      <c r="C663" s="785"/>
      <c r="D663" s="715"/>
      <c r="E663" s="308" t="s">
        <v>482</v>
      </c>
      <c r="F663" s="117" t="s">
        <v>483</v>
      </c>
      <c r="G663" s="117" t="s">
        <v>20</v>
      </c>
      <c r="H663" s="300">
        <v>3798820</v>
      </c>
      <c r="I663" s="209" t="s">
        <v>465</v>
      </c>
      <c r="J663" s="331">
        <v>7598</v>
      </c>
      <c r="K663" s="219" t="s">
        <v>184</v>
      </c>
      <c r="L663" s="124">
        <v>416077823</v>
      </c>
      <c r="M663" s="357">
        <v>7598</v>
      </c>
      <c r="N663" s="710"/>
    </row>
    <row r="664" spans="1:15" ht="15.75" customHeight="1" x14ac:dyDescent="0.25">
      <c r="A664" s="777"/>
      <c r="B664" s="780"/>
      <c r="C664" s="785"/>
      <c r="D664" s="715"/>
      <c r="E664" s="308" t="s">
        <v>1051</v>
      </c>
      <c r="F664" s="117" t="s">
        <v>1052</v>
      </c>
      <c r="G664" s="117" t="s">
        <v>20</v>
      </c>
      <c r="H664" s="300">
        <v>3798820</v>
      </c>
      <c r="I664" s="209" t="s">
        <v>465</v>
      </c>
      <c r="J664" s="331">
        <v>7598</v>
      </c>
      <c r="K664" s="219" t="s">
        <v>184</v>
      </c>
      <c r="L664" s="124">
        <v>421898323</v>
      </c>
      <c r="M664" s="357">
        <v>7598</v>
      </c>
      <c r="N664" s="710"/>
    </row>
    <row r="665" spans="1:15" ht="15.75" customHeight="1" x14ac:dyDescent="0.25">
      <c r="A665" s="777"/>
      <c r="B665" s="780"/>
      <c r="C665" s="785"/>
      <c r="D665" s="715"/>
      <c r="E665" s="308" t="s">
        <v>506</v>
      </c>
      <c r="F665" s="117" t="s">
        <v>507</v>
      </c>
      <c r="G665" s="117" t="s">
        <v>20</v>
      </c>
      <c r="H665" s="300">
        <v>4270850</v>
      </c>
      <c r="I665" s="209" t="s">
        <v>465</v>
      </c>
      <c r="J665" s="331">
        <v>8542</v>
      </c>
      <c r="K665" s="219" t="s">
        <v>184</v>
      </c>
      <c r="L665" s="124">
        <v>421897823</v>
      </c>
      <c r="M665" s="357">
        <v>8542</v>
      </c>
      <c r="N665" s="710"/>
    </row>
    <row r="666" spans="1:15" ht="15.75" customHeight="1" x14ac:dyDescent="0.25">
      <c r="A666" s="777"/>
      <c r="B666" s="780"/>
      <c r="C666" s="785"/>
      <c r="D666" s="715"/>
      <c r="E666" s="308" t="s">
        <v>498</v>
      </c>
      <c r="F666" s="117" t="s">
        <v>499</v>
      </c>
      <c r="G666" s="117" t="s">
        <v>20</v>
      </c>
      <c r="H666" s="300">
        <v>5829780</v>
      </c>
      <c r="I666" s="209" t="s">
        <v>465</v>
      </c>
      <c r="J666" s="331">
        <v>11660</v>
      </c>
      <c r="K666" s="219" t="s">
        <v>184</v>
      </c>
      <c r="L666" s="124">
        <v>422292023</v>
      </c>
      <c r="M666" s="357">
        <v>11660</v>
      </c>
      <c r="N666" s="710"/>
    </row>
    <row r="667" spans="1:15" ht="15.75" customHeight="1" x14ac:dyDescent="0.25">
      <c r="A667" s="777"/>
      <c r="B667" s="780"/>
      <c r="C667" s="785"/>
      <c r="D667" s="715"/>
      <c r="E667" s="308" t="s">
        <v>1055</v>
      </c>
      <c r="F667" s="117" t="s">
        <v>1056</v>
      </c>
      <c r="G667" s="117" t="s">
        <v>20</v>
      </c>
      <c r="H667" s="300">
        <v>759744</v>
      </c>
      <c r="I667" s="209" t="s">
        <v>465</v>
      </c>
      <c r="J667" s="331">
        <v>1519</v>
      </c>
      <c r="K667" s="219" t="s">
        <v>184</v>
      </c>
      <c r="L667" s="124">
        <v>422294923</v>
      </c>
      <c r="M667" s="357">
        <v>1519</v>
      </c>
      <c r="N667" s="710"/>
    </row>
    <row r="668" spans="1:15" ht="15.75" customHeight="1" x14ac:dyDescent="0.25">
      <c r="A668" s="777"/>
      <c r="B668" s="780"/>
      <c r="C668" s="785"/>
      <c r="D668" s="715"/>
      <c r="E668" s="308" t="s">
        <v>492</v>
      </c>
      <c r="F668" s="117" t="s">
        <v>493</v>
      </c>
      <c r="G668" s="117" t="s">
        <v>20</v>
      </c>
      <c r="H668" s="300">
        <v>3202770</v>
      </c>
      <c r="I668" s="209" t="s">
        <v>465</v>
      </c>
      <c r="J668" s="331">
        <v>6406</v>
      </c>
      <c r="K668" s="219" t="s">
        <v>184</v>
      </c>
      <c r="L668" s="124">
        <v>421898123</v>
      </c>
      <c r="M668" s="357">
        <v>6406</v>
      </c>
      <c r="N668" s="710"/>
    </row>
    <row r="669" spans="1:15" ht="15.75" customHeight="1" x14ac:dyDescent="0.25">
      <c r="A669" s="777"/>
      <c r="B669" s="780"/>
      <c r="C669" s="785"/>
      <c r="D669" s="715"/>
      <c r="E669" s="308" t="s">
        <v>500</v>
      </c>
      <c r="F669" s="117" t="s">
        <v>501</v>
      </c>
      <c r="G669" s="117" t="s">
        <v>20</v>
      </c>
      <c r="H669" s="300">
        <v>3798820</v>
      </c>
      <c r="I669" s="209" t="s">
        <v>465</v>
      </c>
      <c r="J669" s="331">
        <v>7598</v>
      </c>
      <c r="K669" s="219" t="s">
        <v>184</v>
      </c>
      <c r="L669" s="124">
        <v>421899423</v>
      </c>
      <c r="M669" s="357">
        <v>7598</v>
      </c>
      <c r="N669" s="710"/>
    </row>
    <row r="670" spans="1:15" ht="15.75" customHeight="1" x14ac:dyDescent="0.25">
      <c r="A670" s="777"/>
      <c r="B670" s="780"/>
      <c r="C670" s="785"/>
      <c r="D670" s="715"/>
      <c r="E670" s="308" t="s">
        <v>480</v>
      </c>
      <c r="F670" s="117" t="s">
        <v>481</v>
      </c>
      <c r="G670" s="117" t="s">
        <v>20</v>
      </c>
      <c r="H670" s="300">
        <v>4287720</v>
      </c>
      <c r="I670" s="209" t="s">
        <v>465</v>
      </c>
      <c r="J670" s="331">
        <v>8575</v>
      </c>
      <c r="K670" s="219" t="s">
        <v>184</v>
      </c>
      <c r="L670" s="370" t="s">
        <v>1086</v>
      </c>
      <c r="M670" s="509">
        <f>8575-924</f>
        <v>7651</v>
      </c>
      <c r="N670" s="710"/>
    </row>
    <row r="671" spans="1:15" ht="15.75" customHeight="1" x14ac:dyDescent="0.25">
      <c r="A671" s="434">
        <f>+B643</f>
        <v>891580006</v>
      </c>
      <c r="B671" s="733" t="s">
        <v>221</v>
      </c>
      <c r="C671" s="733"/>
      <c r="D671" s="734"/>
      <c r="E671" s="270"/>
      <c r="F671" s="252"/>
      <c r="G671" s="252"/>
      <c r="H671" s="281">
        <f>SUM(H643:H670)</f>
        <v>96799321</v>
      </c>
      <c r="I671" s="254"/>
      <c r="J671" s="326"/>
      <c r="K671" s="249"/>
      <c r="L671" s="267"/>
      <c r="M671" s="347">
        <f>SUM(M643:M670)</f>
        <v>196000</v>
      </c>
      <c r="N671" s="224">
        <f>SUM(N643:N670)</f>
        <v>196000</v>
      </c>
      <c r="O671" s="415"/>
    </row>
    <row r="672" spans="1:15" ht="15.75" hidden="1" customHeight="1" x14ac:dyDescent="0.25">
      <c r="A672" s="772">
        <v>17</v>
      </c>
      <c r="B672" s="683">
        <v>800098911</v>
      </c>
      <c r="C672" s="686" t="s">
        <v>510</v>
      </c>
      <c r="D672" s="736">
        <v>243627001</v>
      </c>
      <c r="E672" s="117"/>
      <c r="F672" s="117"/>
      <c r="G672" s="297"/>
      <c r="H672" s="217"/>
      <c r="I672" s="209"/>
      <c r="J672" s="332"/>
      <c r="K672" s="219"/>
      <c r="L672" s="299"/>
      <c r="M672" s="22"/>
      <c r="N672" s="709">
        <f>+SUM(M672:M674)</f>
        <v>0</v>
      </c>
    </row>
    <row r="673" spans="1:15" ht="15.75" hidden="1" customHeight="1" x14ac:dyDescent="0.25">
      <c r="A673" s="773"/>
      <c r="B673" s="684"/>
      <c r="C673" s="687"/>
      <c r="D673" s="737"/>
      <c r="E673" s="117"/>
      <c r="F673" s="117"/>
      <c r="G673" s="297"/>
      <c r="H673" s="298"/>
      <c r="I673" s="209"/>
      <c r="J673" s="440"/>
      <c r="K673" s="219"/>
      <c r="L673" s="299"/>
      <c r="M673" s="22"/>
      <c r="N673" s="710"/>
    </row>
    <row r="674" spans="1:15" ht="15.75" hidden="1" customHeight="1" x14ac:dyDescent="0.25">
      <c r="A674" s="773"/>
      <c r="B674" s="684"/>
      <c r="C674" s="687"/>
      <c r="D674" s="737"/>
      <c r="E674" s="117"/>
      <c r="F674" s="117"/>
      <c r="G674" s="297"/>
      <c r="H674" s="298"/>
      <c r="I674" s="209"/>
      <c r="J674" s="332"/>
      <c r="K674" s="219"/>
      <c r="L674" s="377"/>
      <c r="M674" s="459"/>
      <c r="N674" s="710"/>
    </row>
    <row r="675" spans="1:15" ht="15.75" hidden="1" customHeight="1" x14ac:dyDescent="0.25">
      <c r="A675" s="434">
        <f>+B672</f>
        <v>800098911</v>
      </c>
      <c r="B675" s="703" t="s">
        <v>221</v>
      </c>
      <c r="C675" s="703"/>
      <c r="D675" s="704"/>
      <c r="E675" s="270"/>
      <c r="F675" s="252"/>
      <c r="G675" s="252"/>
      <c r="H675" s="281"/>
      <c r="I675" s="254"/>
      <c r="J675" s="326"/>
      <c r="K675" s="249"/>
      <c r="L675" s="267"/>
      <c r="M675" s="347"/>
      <c r="N675" s="224">
        <f>SUM(N672)</f>
        <v>0</v>
      </c>
      <c r="O675" s="415"/>
    </row>
    <row r="676" spans="1:15" ht="15.75" customHeight="1" x14ac:dyDescent="0.25">
      <c r="A676" s="772">
        <v>17</v>
      </c>
      <c r="B676" s="683">
        <v>891502194</v>
      </c>
      <c r="C676" s="697" t="s">
        <v>511</v>
      </c>
      <c r="D676" s="736">
        <v>243627001</v>
      </c>
      <c r="E676" s="117" t="s">
        <v>515</v>
      </c>
      <c r="F676" s="117" t="s">
        <v>516</v>
      </c>
      <c r="G676" s="297" t="s">
        <v>20</v>
      </c>
      <c r="H676" s="298">
        <v>0</v>
      </c>
      <c r="I676" s="209" t="s">
        <v>1076</v>
      </c>
      <c r="J676" s="332">
        <v>94</v>
      </c>
      <c r="K676" s="219" t="s">
        <v>184</v>
      </c>
      <c r="L676" s="299">
        <v>359015123</v>
      </c>
      <c r="M676" s="22">
        <v>94</v>
      </c>
      <c r="N676" s="709">
        <f>+SUM(M676:M678)</f>
        <v>44000</v>
      </c>
    </row>
    <row r="677" spans="1:15" ht="15.75" customHeight="1" x14ac:dyDescent="0.25">
      <c r="A677" s="773"/>
      <c r="B677" s="684"/>
      <c r="C677" s="698"/>
      <c r="D677" s="737"/>
      <c r="E677" s="117" t="s">
        <v>515</v>
      </c>
      <c r="F677" s="117" t="s">
        <v>516</v>
      </c>
      <c r="G677" s="297" t="s">
        <v>20</v>
      </c>
      <c r="H677" s="298">
        <v>4287720</v>
      </c>
      <c r="I677" s="209" t="s">
        <v>17</v>
      </c>
      <c r="J677" s="332">
        <v>25726</v>
      </c>
      <c r="K677" s="219" t="s">
        <v>184</v>
      </c>
      <c r="L677" s="299">
        <v>398568423</v>
      </c>
      <c r="M677" s="22">
        <v>25726</v>
      </c>
      <c r="N677" s="710"/>
    </row>
    <row r="678" spans="1:15" ht="15.75" customHeight="1" x14ac:dyDescent="0.25">
      <c r="A678" s="773"/>
      <c r="B678" s="685"/>
      <c r="C678" s="783"/>
      <c r="D678" s="738"/>
      <c r="E678" s="117" t="s">
        <v>513</v>
      </c>
      <c r="F678" s="117" t="s">
        <v>514</v>
      </c>
      <c r="G678" s="297" t="s">
        <v>20</v>
      </c>
      <c r="H678" s="212">
        <v>3158130</v>
      </c>
      <c r="I678" s="209" t="s">
        <v>17</v>
      </c>
      <c r="J678" s="333">
        <v>18949</v>
      </c>
      <c r="K678" s="219" t="s">
        <v>184</v>
      </c>
      <c r="L678" s="443">
        <v>401673923</v>
      </c>
      <c r="M678" s="535">
        <f>18949-769</f>
        <v>18180</v>
      </c>
      <c r="N678" s="711"/>
    </row>
    <row r="679" spans="1:15" ht="15.75" customHeight="1" x14ac:dyDescent="0.25">
      <c r="A679" s="434">
        <f>+B676</f>
        <v>891502194</v>
      </c>
      <c r="B679" s="703" t="s">
        <v>221</v>
      </c>
      <c r="C679" s="703"/>
      <c r="D679" s="704"/>
      <c r="E679" s="270"/>
      <c r="F679" s="252"/>
      <c r="G679" s="252"/>
      <c r="H679" s="281"/>
      <c r="I679" s="254"/>
      <c r="J679" s="326"/>
      <c r="K679" s="249"/>
      <c r="L679" s="267"/>
      <c r="M679" s="347">
        <f>SUM(M676:M678)</f>
        <v>44000</v>
      </c>
      <c r="N679" s="224">
        <f>SUM(N676)</f>
        <v>44000</v>
      </c>
      <c r="O679" s="415"/>
    </row>
    <row r="680" spans="1:15" ht="15.75" hidden="1" customHeight="1" x14ac:dyDescent="0.25">
      <c r="A680" s="772">
        <v>17</v>
      </c>
      <c r="B680" s="683">
        <v>890905211</v>
      </c>
      <c r="C680" s="686" t="s">
        <v>517</v>
      </c>
      <c r="D680" s="736">
        <v>243627001</v>
      </c>
      <c r="E680" s="117"/>
      <c r="F680" s="117"/>
      <c r="G680" s="297"/>
      <c r="H680" s="298"/>
      <c r="I680" s="209"/>
      <c r="J680" s="332"/>
      <c r="K680" s="219"/>
      <c r="L680" s="299"/>
      <c r="M680" s="22"/>
      <c r="N680" s="709">
        <f>+SUM(M680:M685)</f>
        <v>0</v>
      </c>
    </row>
    <row r="681" spans="1:15" ht="15.75" hidden="1" customHeight="1" x14ac:dyDescent="0.25">
      <c r="A681" s="773"/>
      <c r="B681" s="684"/>
      <c r="C681" s="687"/>
      <c r="D681" s="737"/>
      <c r="E681" s="117"/>
      <c r="F681" s="117"/>
      <c r="G681" s="297"/>
      <c r="H681" s="298"/>
      <c r="I681" s="209"/>
      <c r="J681" s="332"/>
      <c r="K681" s="219"/>
      <c r="L681" s="299"/>
      <c r="M681" s="22"/>
      <c r="N681" s="710"/>
    </row>
    <row r="682" spans="1:15" ht="15.75" hidden="1" customHeight="1" x14ac:dyDescent="0.25">
      <c r="A682" s="773"/>
      <c r="B682" s="684"/>
      <c r="C682" s="687"/>
      <c r="D682" s="737"/>
      <c r="E682" s="117"/>
      <c r="F682" s="117"/>
      <c r="G682" s="297"/>
      <c r="H682" s="298"/>
      <c r="I682" s="209"/>
      <c r="J682" s="332"/>
      <c r="K682" s="219"/>
      <c r="L682" s="299"/>
      <c r="M682" s="22"/>
      <c r="N682" s="710"/>
    </row>
    <row r="683" spans="1:15" ht="15.75" hidden="1" customHeight="1" x14ac:dyDescent="0.25">
      <c r="A683" s="773"/>
      <c r="B683" s="684"/>
      <c r="C683" s="687"/>
      <c r="D683" s="737"/>
      <c r="E683" s="117"/>
      <c r="F683" s="117"/>
      <c r="G683" s="297"/>
      <c r="H683" s="298"/>
      <c r="I683" s="209"/>
      <c r="J683" s="332"/>
      <c r="K683" s="219"/>
      <c r="L683" s="299"/>
      <c r="M683" s="22"/>
      <c r="N683" s="710"/>
    </row>
    <row r="684" spans="1:15" ht="15.75" hidden="1" customHeight="1" x14ac:dyDescent="0.25">
      <c r="A684" s="773"/>
      <c r="B684" s="684"/>
      <c r="C684" s="687"/>
      <c r="D684" s="737"/>
      <c r="E684" s="117"/>
      <c r="F684" s="117"/>
      <c r="G684" s="297"/>
      <c r="H684" s="212"/>
      <c r="I684" s="209"/>
      <c r="J684" s="332"/>
      <c r="K684" s="219"/>
      <c r="L684" s="377"/>
      <c r="M684" s="459"/>
      <c r="N684" s="710"/>
    </row>
    <row r="685" spans="1:15" ht="15.75" hidden="1" customHeight="1" x14ac:dyDescent="0.25">
      <c r="A685" s="773"/>
      <c r="B685" s="685"/>
      <c r="C685" s="688"/>
      <c r="D685" s="738"/>
      <c r="E685" s="117"/>
      <c r="F685" s="117"/>
      <c r="G685" s="297"/>
      <c r="H685" s="298"/>
      <c r="I685" s="209"/>
      <c r="J685" s="441"/>
      <c r="K685" s="219"/>
      <c r="L685" s="299"/>
      <c r="M685" s="442"/>
      <c r="N685" s="711"/>
    </row>
    <row r="686" spans="1:15" ht="15.75" hidden="1" customHeight="1" x14ac:dyDescent="0.25">
      <c r="A686" s="434">
        <f>+B680</f>
        <v>890905211</v>
      </c>
      <c r="B686" s="774" t="s">
        <v>221</v>
      </c>
      <c r="C686" s="774"/>
      <c r="D686" s="775"/>
      <c r="E686" s="270"/>
      <c r="F686" s="252"/>
      <c r="G686" s="252"/>
      <c r="H686" s="281"/>
      <c r="I686" s="254"/>
      <c r="J686" s="326"/>
      <c r="K686" s="249"/>
      <c r="L686" s="267"/>
      <c r="M686" s="347"/>
      <c r="N686" s="224">
        <f>SUM(N680)</f>
        <v>0</v>
      </c>
      <c r="O686" s="415"/>
    </row>
    <row r="687" spans="1:15" ht="15.75" hidden="1" customHeight="1" x14ac:dyDescent="0.25">
      <c r="A687" s="776">
        <v>16</v>
      </c>
      <c r="B687" s="779">
        <v>800096734</v>
      </c>
      <c r="C687" s="781" t="s">
        <v>518</v>
      </c>
      <c r="D687" s="714"/>
      <c r="E687" s="308"/>
      <c r="F687" s="117"/>
      <c r="G687" s="117"/>
      <c r="H687" s="300"/>
      <c r="I687" s="209"/>
      <c r="J687" s="331"/>
      <c r="K687" s="219"/>
      <c r="L687" s="124"/>
      <c r="M687" s="357"/>
      <c r="N687" s="709">
        <f>+SUM(M687:M748)</f>
        <v>0</v>
      </c>
    </row>
    <row r="688" spans="1:15" ht="15.75" hidden="1" customHeight="1" x14ac:dyDescent="0.25">
      <c r="A688" s="777"/>
      <c r="B688" s="780"/>
      <c r="C688" s="782"/>
      <c r="D688" s="715"/>
      <c r="E688" s="308"/>
      <c r="F688" s="117"/>
      <c r="G688" s="117"/>
      <c r="H688" s="300"/>
      <c r="I688" s="209"/>
      <c r="J688" s="331"/>
      <c r="K688" s="219"/>
      <c r="L688" s="124"/>
      <c r="M688" s="357"/>
      <c r="N688" s="710"/>
    </row>
    <row r="689" spans="1:14" ht="15.75" hidden="1" customHeight="1" x14ac:dyDescent="0.25">
      <c r="A689" s="777"/>
      <c r="B689" s="780"/>
      <c r="C689" s="782"/>
      <c r="D689" s="715"/>
      <c r="E689" s="308"/>
      <c r="F689" s="117"/>
      <c r="G689" s="117"/>
      <c r="H689" s="300"/>
      <c r="I689" s="209"/>
      <c r="J689" s="331"/>
      <c r="K689" s="219"/>
      <c r="L689" s="124"/>
      <c r="M689" s="357"/>
      <c r="N689" s="710"/>
    </row>
    <row r="690" spans="1:14" ht="15.75" hidden="1" customHeight="1" x14ac:dyDescent="0.25">
      <c r="A690" s="777"/>
      <c r="B690" s="780"/>
      <c r="C690" s="782"/>
      <c r="D690" s="715"/>
      <c r="E690" s="308"/>
      <c r="F690" s="117"/>
      <c r="G690" s="117"/>
      <c r="H690" s="300"/>
      <c r="I690" s="209"/>
      <c r="J690" s="331"/>
      <c r="K690" s="219"/>
      <c r="L690" s="124"/>
      <c r="M690" s="357"/>
      <c r="N690" s="710"/>
    </row>
    <row r="691" spans="1:14" ht="15.75" hidden="1" customHeight="1" x14ac:dyDescent="0.25">
      <c r="A691" s="777"/>
      <c r="B691" s="780"/>
      <c r="C691" s="782"/>
      <c r="D691" s="715"/>
      <c r="E691" s="308"/>
      <c r="F691" s="117"/>
      <c r="G691" s="117"/>
      <c r="H691" s="300"/>
      <c r="I691" s="209"/>
      <c r="J691" s="331"/>
      <c r="K691" s="219"/>
      <c r="L691" s="124"/>
      <c r="M691" s="357"/>
      <c r="N691" s="710"/>
    </row>
    <row r="692" spans="1:14" ht="15.75" hidden="1" customHeight="1" x14ac:dyDescent="0.25">
      <c r="A692" s="777"/>
      <c r="B692" s="780"/>
      <c r="C692" s="782"/>
      <c r="D692" s="715"/>
      <c r="E692" s="308"/>
      <c r="F692" s="117"/>
      <c r="G692" s="117"/>
      <c r="H692" s="300"/>
      <c r="I692" s="209"/>
      <c r="J692" s="331"/>
      <c r="K692" s="219"/>
      <c r="L692" s="124"/>
      <c r="M692" s="357"/>
      <c r="N692" s="710"/>
    </row>
    <row r="693" spans="1:14" ht="15.75" hidden="1" customHeight="1" x14ac:dyDescent="0.25">
      <c r="A693" s="777"/>
      <c r="B693" s="780"/>
      <c r="C693" s="782"/>
      <c r="D693" s="715"/>
      <c r="E693" s="308"/>
      <c r="F693" s="117"/>
      <c r="G693" s="117"/>
      <c r="H693" s="300"/>
      <c r="I693" s="209"/>
      <c r="J693" s="331"/>
      <c r="K693" s="219"/>
      <c r="L693" s="124"/>
      <c r="M693" s="357"/>
      <c r="N693" s="710"/>
    </row>
    <row r="694" spans="1:14" ht="15.75" hidden="1" customHeight="1" x14ac:dyDescent="0.25">
      <c r="A694" s="777"/>
      <c r="B694" s="780"/>
      <c r="C694" s="782"/>
      <c r="D694" s="715"/>
      <c r="E694" s="308"/>
      <c r="F694" s="117"/>
      <c r="G694" s="117"/>
      <c r="H694" s="300"/>
      <c r="I694" s="209"/>
      <c r="J694" s="331"/>
      <c r="K694" s="219"/>
      <c r="L694" s="124"/>
      <c r="M694" s="357"/>
      <c r="N694" s="710"/>
    </row>
    <row r="695" spans="1:14" ht="15.75" hidden="1" customHeight="1" x14ac:dyDescent="0.25">
      <c r="A695" s="777"/>
      <c r="B695" s="780"/>
      <c r="C695" s="782"/>
      <c r="D695" s="715"/>
      <c r="E695" s="308"/>
      <c r="F695" s="117"/>
      <c r="G695" s="117"/>
      <c r="H695" s="300"/>
      <c r="I695" s="209"/>
      <c r="J695" s="331"/>
      <c r="K695" s="219"/>
      <c r="L695" s="124"/>
      <c r="M695" s="357"/>
      <c r="N695" s="710"/>
    </row>
    <row r="696" spans="1:14" ht="15.75" hidden="1" customHeight="1" x14ac:dyDescent="0.25">
      <c r="A696" s="777"/>
      <c r="B696" s="780"/>
      <c r="C696" s="782"/>
      <c r="D696" s="715"/>
      <c r="E696" s="308"/>
      <c r="F696" s="117"/>
      <c r="G696" s="117"/>
      <c r="H696" s="300"/>
      <c r="I696" s="209"/>
      <c r="J696" s="331"/>
      <c r="K696" s="219"/>
      <c r="L696" s="124"/>
      <c r="M696" s="357"/>
      <c r="N696" s="710"/>
    </row>
    <row r="697" spans="1:14" ht="15.75" hidden="1" customHeight="1" x14ac:dyDescent="0.25">
      <c r="A697" s="777"/>
      <c r="B697" s="780"/>
      <c r="C697" s="782"/>
      <c r="D697" s="715"/>
      <c r="E697" s="308"/>
      <c r="F697" s="117"/>
      <c r="G697" s="117"/>
      <c r="H697" s="300"/>
      <c r="I697" s="209"/>
      <c r="J697" s="331"/>
      <c r="K697" s="219"/>
      <c r="L697" s="124"/>
      <c r="M697" s="357"/>
      <c r="N697" s="710"/>
    </row>
    <row r="698" spans="1:14" ht="15.75" hidden="1" customHeight="1" x14ac:dyDescent="0.25">
      <c r="A698" s="777"/>
      <c r="B698" s="780"/>
      <c r="C698" s="782"/>
      <c r="D698" s="715"/>
      <c r="E698" s="308"/>
      <c r="F698" s="117"/>
      <c r="G698" s="117"/>
      <c r="H698" s="300"/>
      <c r="I698" s="209"/>
      <c r="J698" s="331"/>
      <c r="K698" s="219"/>
      <c r="L698" s="124"/>
      <c r="M698" s="357"/>
      <c r="N698" s="710"/>
    </row>
    <row r="699" spans="1:14" ht="15.75" hidden="1" customHeight="1" x14ac:dyDescent="0.25">
      <c r="A699" s="777"/>
      <c r="B699" s="780"/>
      <c r="C699" s="782"/>
      <c r="D699" s="715"/>
      <c r="E699" s="308"/>
      <c r="F699" s="117"/>
      <c r="G699" s="117"/>
      <c r="H699" s="300"/>
      <c r="I699" s="209"/>
      <c r="J699" s="331"/>
      <c r="K699" s="219"/>
      <c r="L699" s="124"/>
      <c r="M699" s="357"/>
      <c r="N699" s="710"/>
    </row>
    <row r="700" spans="1:14" ht="15.75" hidden="1" customHeight="1" x14ac:dyDescent="0.25">
      <c r="A700" s="777"/>
      <c r="B700" s="780"/>
      <c r="C700" s="782"/>
      <c r="D700" s="715"/>
      <c r="E700" s="308"/>
      <c r="F700" s="117"/>
      <c r="G700" s="117"/>
      <c r="H700" s="300"/>
      <c r="I700" s="209"/>
      <c r="J700" s="331"/>
      <c r="K700" s="219"/>
      <c r="L700" s="124"/>
      <c r="M700" s="357"/>
      <c r="N700" s="710"/>
    </row>
    <row r="701" spans="1:14" ht="15.75" hidden="1" customHeight="1" x14ac:dyDescent="0.25">
      <c r="A701" s="777"/>
      <c r="B701" s="780"/>
      <c r="C701" s="782"/>
      <c r="D701" s="715"/>
      <c r="E701" s="308"/>
      <c r="F701" s="117"/>
      <c r="G701" s="117"/>
      <c r="H701" s="300"/>
      <c r="I701" s="209"/>
      <c r="J701" s="331"/>
      <c r="K701" s="219"/>
      <c r="L701" s="124"/>
      <c r="M701" s="357"/>
      <c r="N701" s="710"/>
    </row>
    <row r="702" spans="1:14" ht="15.75" hidden="1" customHeight="1" x14ac:dyDescent="0.25">
      <c r="A702" s="777"/>
      <c r="B702" s="780"/>
      <c r="C702" s="782"/>
      <c r="D702" s="715"/>
      <c r="E702" s="308"/>
      <c r="F702" s="117"/>
      <c r="G702" s="117"/>
      <c r="H702" s="300"/>
      <c r="I702" s="209"/>
      <c r="J702" s="331"/>
      <c r="K702" s="219"/>
      <c r="L702" s="124"/>
      <c r="M702" s="357"/>
      <c r="N702" s="710"/>
    </row>
    <row r="703" spans="1:14" ht="15.75" hidden="1" customHeight="1" x14ac:dyDescent="0.25">
      <c r="A703" s="777"/>
      <c r="B703" s="780"/>
      <c r="C703" s="782"/>
      <c r="D703" s="715"/>
      <c r="E703" s="308"/>
      <c r="F703" s="117"/>
      <c r="G703" s="117"/>
      <c r="H703" s="300"/>
      <c r="I703" s="209"/>
      <c r="J703" s="331"/>
      <c r="K703" s="219"/>
      <c r="L703" s="124"/>
      <c r="M703" s="357"/>
      <c r="N703" s="710"/>
    </row>
    <row r="704" spans="1:14" ht="15.75" hidden="1" customHeight="1" x14ac:dyDescent="0.25">
      <c r="A704" s="777"/>
      <c r="B704" s="780"/>
      <c r="C704" s="782"/>
      <c r="D704" s="715"/>
      <c r="E704" s="308"/>
      <c r="F704" s="117"/>
      <c r="G704" s="117"/>
      <c r="H704" s="300"/>
      <c r="I704" s="209"/>
      <c r="J704" s="331"/>
      <c r="K704" s="219"/>
      <c r="L704" s="124"/>
      <c r="M704" s="357"/>
      <c r="N704" s="710"/>
    </row>
    <row r="705" spans="1:14" ht="15.75" hidden="1" customHeight="1" x14ac:dyDescent="0.25">
      <c r="A705" s="777"/>
      <c r="B705" s="780"/>
      <c r="C705" s="782"/>
      <c r="D705" s="715"/>
      <c r="E705" s="308"/>
      <c r="F705" s="117"/>
      <c r="G705" s="117"/>
      <c r="H705" s="300"/>
      <c r="I705" s="209"/>
      <c r="J705" s="331"/>
      <c r="K705" s="219"/>
      <c r="L705" s="124"/>
      <c r="M705" s="357"/>
      <c r="N705" s="710"/>
    </row>
    <row r="706" spans="1:14" ht="15.75" hidden="1" customHeight="1" x14ac:dyDescent="0.25">
      <c r="A706" s="777"/>
      <c r="B706" s="780"/>
      <c r="C706" s="782"/>
      <c r="D706" s="715"/>
      <c r="E706" s="308"/>
      <c r="F706" s="117"/>
      <c r="G706" s="117"/>
      <c r="H706" s="300"/>
      <c r="I706" s="209"/>
      <c r="J706" s="331"/>
      <c r="K706" s="219"/>
      <c r="L706" s="124"/>
      <c r="M706" s="357"/>
      <c r="N706" s="710"/>
    </row>
    <row r="707" spans="1:14" ht="15.75" hidden="1" customHeight="1" x14ac:dyDescent="0.25">
      <c r="A707" s="777"/>
      <c r="B707" s="780"/>
      <c r="C707" s="782"/>
      <c r="D707" s="715"/>
      <c r="E707" s="308"/>
      <c r="F707" s="117"/>
      <c r="G707" s="117"/>
      <c r="H707" s="300"/>
      <c r="I707" s="209"/>
      <c r="J707" s="331"/>
      <c r="K707" s="219"/>
      <c r="L707" s="124"/>
      <c r="M707" s="357"/>
      <c r="N707" s="710"/>
    </row>
    <row r="708" spans="1:14" ht="15.75" hidden="1" customHeight="1" x14ac:dyDescent="0.25">
      <c r="A708" s="777"/>
      <c r="B708" s="780"/>
      <c r="C708" s="782"/>
      <c r="D708" s="715"/>
      <c r="E708" s="308"/>
      <c r="F708" s="117"/>
      <c r="G708" s="117"/>
      <c r="H708" s="300"/>
      <c r="I708" s="209"/>
      <c r="J708" s="331"/>
      <c r="K708" s="219"/>
      <c r="L708" s="124"/>
      <c r="M708" s="357"/>
      <c r="N708" s="710"/>
    </row>
    <row r="709" spans="1:14" ht="15.75" hidden="1" customHeight="1" x14ac:dyDescent="0.25">
      <c r="A709" s="777"/>
      <c r="B709" s="780"/>
      <c r="C709" s="782"/>
      <c r="D709" s="715"/>
      <c r="E709" s="308"/>
      <c r="F709" s="117"/>
      <c r="G709" s="117"/>
      <c r="H709" s="300"/>
      <c r="I709" s="209"/>
      <c r="J709" s="331"/>
      <c r="K709" s="219"/>
      <c r="L709" s="124"/>
      <c r="M709" s="357"/>
      <c r="N709" s="710"/>
    </row>
    <row r="710" spans="1:14" ht="15.75" hidden="1" customHeight="1" x14ac:dyDescent="0.25">
      <c r="A710" s="777"/>
      <c r="B710" s="780"/>
      <c r="C710" s="782"/>
      <c r="D710" s="715"/>
      <c r="E710" s="308"/>
      <c r="F710" s="117"/>
      <c r="G710" s="117"/>
      <c r="H710" s="300"/>
      <c r="I710" s="209"/>
      <c r="J710" s="331"/>
      <c r="K710" s="219"/>
      <c r="L710" s="124"/>
      <c r="M710" s="357"/>
      <c r="N710" s="710"/>
    </row>
    <row r="711" spans="1:14" ht="15.75" hidden="1" customHeight="1" x14ac:dyDescent="0.25">
      <c r="A711" s="777"/>
      <c r="B711" s="780"/>
      <c r="C711" s="782"/>
      <c r="D711" s="715"/>
      <c r="E711" s="308"/>
      <c r="F711" s="117"/>
      <c r="G711" s="117"/>
      <c r="H711" s="300"/>
      <c r="I711" s="209"/>
      <c r="J711" s="331"/>
      <c r="K711" s="219"/>
      <c r="L711" s="124"/>
      <c r="M711" s="357"/>
      <c r="N711" s="710"/>
    </row>
    <row r="712" spans="1:14" ht="15.75" hidden="1" customHeight="1" x14ac:dyDescent="0.25">
      <c r="A712" s="777"/>
      <c r="B712" s="780"/>
      <c r="C712" s="782"/>
      <c r="D712" s="715"/>
      <c r="E712" s="308"/>
      <c r="F712" s="117"/>
      <c r="G712" s="117"/>
      <c r="H712" s="300"/>
      <c r="I712" s="209"/>
      <c r="J712" s="331"/>
      <c r="K712" s="219"/>
      <c r="L712" s="124"/>
      <c r="M712" s="357"/>
      <c r="N712" s="710"/>
    </row>
    <row r="713" spans="1:14" ht="15.75" hidden="1" customHeight="1" x14ac:dyDescent="0.25">
      <c r="A713" s="777"/>
      <c r="B713" s="780"/>
      <c r="C713" s="782"/>
      <c r="D713" s="715"/>
      <c r="E713" s="308"/>
      <c r="F713" s="117"/>
      <c r="G713" s="117"/>
      <c r="H713" s="300"/>
      <c r="I713" s="209"/>
      <c r="J713" s="331"/>
      <c r="K713" s="219"/>
      <c r="L713" s="124"/>
      <c r="M713" s="357"/>
      <c r="N713" s="710"/>
    </row>
    <row r="714" spans="1:14" ht="15.75" hidden="1" customHeight="1" x14ac:dyDescent="0.25">
      <c r="A714" s="777"/>
      <c r="B714" s="780"/>
      <c r="C714" s="782"/>
      <c r="D714" s="715"/>
      <c r="E714" s="308"/>
      <c r="F714" s="117"/>
      <c r="G714" s="117"/>
      <c r="H714" s="300"/>
      <c r="I714" s="209"/>
      <c r="J714" s="331"/>
      <c r="K714" s="219"/>
      <c r="L714" s="124"/>
      <c r="M714" s="357"/>
      <c r="N714" s="710"/>
    </row>
    <row r="715" spans="1:14" ht="15.75" hidden="1" customHeight="1" x14ac:dyDescent="0.25">
      <c r="A715" s="777"/>
      <c r="B715" s="780"/>
      <c r="C715" s="782"/>
      <c r="D715" s="715"/>
      <c r="E715" s="308"/>
      <c r="F715" s="117"/>
      <c r="G715" s="117"/>
      <c r="H715" s="300"/>
      <c r="I715" s="209"/>
      <c r="J715" s="331"/>
      <c r="K715" s="219"/>
      <c r="L715" s="124"/>
      <c r="M715" s="357"/>
      <c r="N715" s="710"/>
    </row>
    <row r="716" spans="1:14" ht="15.75" hidden="1" customHeight="1" x14ac:dyDescent="0.25">
      <c r="A716" s="777"/>
      <c r="B716" s="780"/>
      <c r="C716" s="782"/>
      <c r="D716" s="715"/>
      <c r="E716" s="308"/>
      <c r="F716" s="117"/>
      <c r="G716" s="117"/>
      <c r="H716" s="300"/>
      <c r="I716" s="209"/>
      <c r="J716" s="331"/>
      <c r="K716" s="219"/>
      <c r="L716" s="124"/>
      <c r="M716" s="357"/>
      <c r="N716" s="710"/>
    </row>
    <row r="717" spans="1:14" ht="15.75" hidden="1" customHeight="1" x14ac:dyDescent="0.25">
      <c r="A717" s="777"/>
      <c r="B717" s="780"/>
      <c r="C717" s="782"/>
      <c r="D717" s="715"/>
      <c r="E717" s="308"/>
      <c r="F717" s="117"/>
      <c r="G717" s="117"/>
      <c r="H717" s="300"/>
      <c r="I717" s="209"/>
      <c r="J717" s="331"/>
      <c r="K717" s="219"/>
      <c r="L717" s="124"/>
      <c r="M717" s="357"/>
      <c r="N717" s="710"/>
    </row>
    <row r="718" spans="1:14" ht="15.75" hidden="1" customHeight="1" x14ac:dyDescent="0.25">
      <c r="A718" s="777"/>
      <c r="B718" s="780"/>
      <c r="C718" s="782"/>
      <c r="D718" s="715"/>
      <c r="E718" s="308"/>
      <c r="F718" s="117"/>
      <c r="G718" s="117"/>
      <c r="H718" s="300"/>
      <c r="I718" s="209"/>
      <c r="J718" s="331"/>
      <c r="K718" s="219"/>
      <c r="L718" s="124"/>
      <c r="M718" s="357"/>
      <c r="N718" s="710"/>
    </row>
    <row r="719" spans="1:14" ht="15.75" hidden="1" customHeight="1" x14ac:dyDescent="0.25">
      <c r="A719" s="777"/>
      <c r="B719" s="780"/>
      <c r="C719" s="782"/>
      <c r="D719" s="715"/>
      <c r="E719" s="308"/>
      <c r="F719" s="117"/>
      <c r="G719" s="117"/>
      <c r="H719" s="300"/>
      <c r="I719" s="209"/>
      <c r="J719" s="331"/>
      <c r="K719" s="219"/>
      <c r="L719" s="124"/>
      <c r="M719" s="357"/>
      <c r="N719" s="710"/>
    </row>
    <row r="720" spans="1:14" ht="15.75" hidden="1" customHeight="1" x14ac:dyDescent="0.25">
      <c r="A720" s="777"/>
      <c r="B720" s="780"/>
      <c r="C720" s="782"/>
      <c r="D720" s="715"/>
      <c r="E720" s="308"/>
      <c r="F720" s="117"/>
      <c r="G720" s="117"/>
      <c r="H720" s="300"/>
      <c r="I720" s="209"/>
      <c r="J720" s="331"/>
      <c r="K720" s="219"/>
      <c r="L720" s="124"/>
      <c r="M720" s="357"/>
      <c r="N720" s="710"/>
    </row>
    <row r="721" spans="1:14" ht="15.75" hidden="1" customHeight="1" x14ac:dyDescent="0.25">
      <c r="A721" s="777"/>
      <c r="B721" s="780"/>
      <c r="C721" s="782"/>
      <c r="D721" s="715"/>
      <c r="E721" s="308"/>
      <c r="F721" s="117"/>
      <c r="G721" s="117"/>
      <c r="H721" s="300"/>
      <c r="I721" s="209"/>
      <c r="J721" s="331"/>
      <c r="K721" s="219"/>
      <c r="L721" s="124"/>
      <c r="M721" s="357"/>
      <c r="N721" s="710"/>
    </row>
    <row r="722" spans="1:14" ht="15.75" hidden="1" customHeight="1" x14ac:dyDescent="0.25">
      <c r="A722" s="777"/>
      <c r="B722" s="780"/>
      <c r="C722" s="782"/>
      <c r="D722" s="715"/>
      <c r="E722" s="308"/>
      <c r="F722" s="117"/>
      <c r="G722" s="117"/>
      <c r="H722" s="300"/>
      <c r="I722" s="209"/>
      <c r="J722" s="331"/>
      <c r="K722" s="219"/>
      <c r="L722" s="124"/>
      <c r="M722" s="357"/>
      <c r="N722" s="710"/>
    </row>
    <row r="723" spans="1:14" ht="15.75" hidden="1" customHeight="1" x14ac:dyDescent="0.25">
      <c r="A723" s="777"/>
      <c r="B723" s="780"/>
      <c r="C723" s="782"/>
      <c r="D723" s="715"/>
      <c r="E723" s="308"/>
      <c r="F723" s="117"/>
      <c r="G723" s="117"/>
      <c r="H723" s="300"/>
      <c r="I723" s="209"/>
      <c r="J723" s="331"/>
      <c r="K723" s="219"/>
      <c r="L723" s="124"/>
      <c r="M723" s="357"/>
      <c r="N723" s="710"/>
    </row>
    <row r="724" spans="1:14" ht="15.75" hidden="1" customHeight="1" x14ac:dyDescent="0.25">
      <c r="A724" s="777"/>
      <c r="B724" s="780"/>
      <c r="C724" s="782"/>
      <c r="D724" s="715"/>
      <c r="E724" s="308"/>
      <c r="F724" s="117"/>
      <c r="G724" s="117"/>
      <c r="H724" s="300"/>
      <c r="I724" s="209"/>
      <c r="J724" s="331"/>
      <c r="K724" s="219"/>
      <c r="L724" s="124"/>
      <c r="M724" s="357"/>
      <c r="N724" s="710"/>
    </row>
    <row r="725" spans="1:14" ht="15.75" hidden="1" customHeight="1" x14ac:dyDescent="0.25">
      <c r="A725" s="777"/>
      <c r="B725" s="780"/>
      <c r="C725" s="782"/>
      <c r="D725" s="715"/>
      <c r="E725" s="308"/>
      <c r="F725" s="117"/>
      <c r="G725" s="117"/>
      <c r="H725" s="300"/>
      <c r="I725" s="209"/>
      <c r="J725" s="331"/>
      <c r="K725" s="219"/>
      <c r="L725" s="124"/>
      <c r="M725" s="357"/>
      <c r="N725" s="710"/>
    </row>
    <row r="726" spans="1:14" ht="15.75" hidden="1" customHeight="1" x14ac:dyDescent="0.25">
      <c r="A726" s="777"/>
      <c r="B726" s="780"/>
      <c r="C726" s="782"/>
      <c r="D726" s="715"/>
      <c r="E726" s="308"/>
      <c r="F726" s="117"/>
      <c r="G726" s="117"/>
      <c r="H726" s="300"/>
      <c r="I726" s="209"/>
      <c r="J726" s="331"/>
      <c r="K726" s="219"/>
      <c r="L726" s="124"/>
      <c r="M726" s="357"/>
      <c r="N726" s="710"/>
    </row>
    <row r="727" spans="1:14" ht="15.75" hidden="1" customHeight="1" x14ac:dyDescent="0.25">
      <c r="A727" s="777"/>
      <c r="B727" s="780"/>
      <c r="C727" s="782"/>
      <c r="D727" s="715"/>
      <c r="E727" s="308"/>
      <c r="F727" s="117"/>
      <c r="G727" s="117"/>
      <c r="H727" s="300"/>
      <c r="I727" s="209"/>
      <c r="J727" s="331"/>
      <c r="K727" s="219"/>
      <c r="L727" s="124"/>
      <c r="M727" s="357"/>
      <c r="N727" s="710"/>
    </row>
    <row r="728" spans="1:14" ht="15.75" hidden="1" customHeight="1" x14ac:dyDescent="0.25">
      <c r="A728" s="777"/>
      <c r="B728" s="780"/>
      <c r="C728" s="782"/>
      <c r="D728" s="715"/>
      <c r="E728" s="308"/>
      <c r="F728" s="117"/>
      <c r="G728" s="117"/>
      <c r="H728" s="300"/>
      <c r="I728" s="209"/>
      <c r="J728" s="331"/>
      <c r="K728" s="219"/>
      <c r="L728" s="124"/>
      <c r="M728" s="357"/>
      <c r="N728" s="710"/>
    </row>
    <row r="729" spans="1:14" ht="15.75" hidden="1" customHeight="1" x14ac:dyDescent="0.25">
      <c r="A729" s="777"/>
      <c r="B729" s="780"/>
      <c r="C729" s="782"/>
      <c r="D729" s="715"/>
      <c r="E729" s="308"/>
      <c r="F729" s="117"/>
      <c r="G729" s="117"/>
      <c r="H729" s="300"/>
      <c r="I729" s="209"/>
      <c r="J729" s="331"/>
      <c r="K729" s="219"/>
      <c r="L729" s="124"/>
      <c r="M729" s="357"/>
      <c r="N729" s="710"/>
    </row>
    <row r="730" spans="1:14" ht="15.75" hidden="1" customHeight="1" x14ac:dyDescent="0.25">
      <c r="A730" s="777"/>
      <c r="B730" s="780"/>
      <c r="C730" s="782"/>
      <c r="D730" s="715"/>
      <c r="E730" s="308"/>
      <c r="F730" s="117"/>
      <c r="G730" s="117"/>
      <c r="H730" s="300"/>
      <c r="I730" s="209"/>
      <c r="J730" s="331"/>
      <c r="K730" s="219"/>
      <c r="L730" s="124"/>
      <c r="M730" s="357"/>
      <c r="N730" s="710"/>
    </row>
    <row r="731" spans="1:14" ht="15.75" hidden="1" customHeight="1" x14ac:dyDescent="0.25">
      <c r="A731" s="777"/>
      <c r="B731" s="780"/>
      <c r="C731" s="782"/>
      <c r="D731" s="715"/>
      <c r="E731" s="308"/>
      <c r="F731" s="117"/>
      <c r="G731" s="117"/>
      <c r="H731" s="300"/>
      <c r="I731" s="209"/>
      <c r="J731" s="331"/>
      <c r="K731" s="219"/>
      <c r="L731" s="124"/>
      <c r="M731" s="357"/>
      <c r="N731" s="710"/>
    </row>
    <row r="732" spans="1:14" ht="15.75" hidden="1" customHeight="1" x14ac:dyDescent="0.25">
      <c r="A732" s="777"/>
      <c r="B732" s="780"/>
      <c r="C732" s="782"/>
      <c r="D732" s="715"/>
      <c r="E732" s="308"/>
      <c r="F732" s="117"/>
      <c r="G732" s="117"/>
      <c r="H732" s="300"/>
      <c r="I732" s="209"/>
      <c r="J732" s="331"/>
      <c r="K732" s="219"/>
      <c r="L732" s="124"/>
      <c r="M732" s="357"/>
      <c r="N732" s="710"/>
    </row>
    <row r="733" spans="1:14" ht="15.75" hidden="1" customHeight="1" x14ac:dyDescent="0.25">
      <c r="A733" s="777"/>
      <c r="B733" s="780"/>
      <c r="C733" s="782"/>
      <c r="D733" s="715"/>
      <c r="E733" s="308"/>
      <c r="F733" s="117"/>
      <c r="G733" s="117"/>
      <c r="H733" s="300"/>
      <c r="I733" s="209"/>
      <c r="J733" s="331"/>
      <c r="K733" s="219"/>
      <c r="L733" s="124"/>
      <c r="M733" s="357"/>
      <c r="N733" s="710"/>
    </row>
    <row r="734" spans="1:14" ht="15.75" hidden="1" customHeight="1" x14ac:dyDescent="0.25">
      <c r="A734" s="777"/>
      <c r="B734" s="780"/>
      <c r="C734" s="782"/>
      <c r="D734" s="715"/>
      <c r="E734" s="308"/>
      <c r="F734" s="117"/>
      <c r="G734" s="117"/>
      <c r="H734" s="300"/>
      <c r="I734" s="209"/>
      <c r="J734" s="331"/>
      <c r="K734" s="219"/>
      <c r="L734" s="124"/>
      <c r="M734" s="357"/>
      <c r="N734" s="710"/>
    </row>
    <row r="735" spans="1:14" ht="15.75" hidden="1" customHeight="1" x14ac:dyDescent="0.25">
      <c r="A735" s="777"/>
      <c r="B735" s="780"/>
      <c r="C735" s="782"/>
      <c r="D735" s="715"/>
      <c r="E735" s="308"/>
      <c r="F735" s="117"/>
      <c r="G735" s="117"/>
      <c r="H735" s="300"/>
      <c r="I735" s="209"/>
      <c r="J735" s="331"/>
      <c r="K735" s="219"/>
      <c r="L735" s="124"/>
      <c r="M735" s="357"/>
      <c r="N735" s="710"/>
    </row>
    <row r="736" spans="1:14" ht="15.75" hidden="1" customHeight="1" x14ac:dyDescent="0.25">
      <c r="A736" s="777"/>
      <c r="B736" s="780"/>
      <c r="C736" s="782"/>
      <c r="D736" s="715"/>
      <c r="E736" s="308"/>
      <c r="F736" s="117"/>
      <c r="G736" s="117"/>
      <c r="H736" s="438"/>
      <c r="I736" s="209"/>
      <c r="J736" s="389"/>
      <c r="K736" s="219"/>
      <c r="L736" s="124"/>
      <c r="M736" s="439"/>
      <c r="N736" s="710"/>
    </row>
    <row r="737" spans="1:15" ht="15.75" hidden="1" customHeight="1" x14ac:dyDescent="0.25">
      <c r="A737" s="777"/>
      <c r="B737" s="780"/>
      <c r="C737" s="782"/>
      <c r="D737" s="715"/>
      <c r="E737" s="308"/>
      <c r="F737" s="117"/>
      <c r="G737" s="117"/>
      <c r="H737" s="300"/>
      <c r="I737" s="209"/>
      <c r="J737" s="331"/>
      <c r="K737" s="219"/>
      <c r="L737" s="124"/>
      <c r="M737" s="357"/>
      <c r="N737" s="710"/>
    </row>
    <row r="738" spans="1:15" ht="15.75" hidden="1" customHeight="1" x14ac:dyDescent="0.25">
      <c r="A738" s="777"/>
      <c r="B738" s="780"/>
      <c r="C738" s="782"/>
      <c r="D738" s="715"/>
      <c r="E738" s="308"/>
      <c r="F738" s="117"/>
      <c r="G738" s="117"/>
      <c r="H738" s="300"/>
      <c r="I738" s="209"/>
      <c r="J738" s="331"/>
      <c r="K738" s="219"/>
      <c r="L738" s="124"/>
      <c r="M738" s="357"/>
      <c r="N738" s="710"/>
    </row>
    <row r="739" spans="1:15" ht="15.75" hidden="1" customHeight="1" x14ac:dyDescent="0.25">
      <c r="A739" s="777"/>
      <c r="B739" s="780"/>
      <c r="C739" s="782"/>
      <c r="D739" s="715"/>
      <c r="E739" s="308"/>
      <c r="F739" s="117"/>
      <c r="G739" s="117"/>
      <c r="H739" s="300"/>
      <c r="I739" s="209"/>
      <c r="J739" s="331"/>
      <c r="K739" s="219"/>
      <c r="L739" s="124"/>
      <c r="M739" s="357"/>
      <c r="N739" s="710"/>
    </row>
    <row r="740" spans="1:15" ht="15.75" hidden="1" customHeight="1" x14ac:dyDescent="0.25">
      <c r="A740" s="777"/>
      <c r="B740" s="780"/>
      <c r="C740" s="782"/>
      <c r="D740" s="715"/>
      <c r="E740" s="308"/>
      <c r="F740" s="117"/>
      <c r="G740" s="117"/>
      <c r="H740" s="217"/>
      <c r="I740" s="209"/>
      <c r="J740" s="331"/>
      <c r="K740" s="219"/>
      <c r="L740" s="370"/>
      <c r="M740" s="459"/>
      <c r="N740" s="710"/>
    </row>
    <row r="741" spans="1:15" ht="15.75" hidden="1" customHeight="1" x14ac:dyDescent="0.25">
      <c r="A741" s="777"/>
      <c r="B741" s="780"/>
      <c r="C741" s="782"/>
      <c r="D741" s="715"/>
      <c r="E741" s="308"/>
      <c r="F741" s="117"/>
      <c r="G741" s="117"/>
      <c r="H741" s="212"/>
      <c r="I741" s="209"/>
      <c r="J741" s="331"/>
      <c r="K741" s="219"/>
      <c r="L741" s="124"/>
      <c r="M741" s="439"/>
      <c r="N741" s="710"/>
    </row>
    <row r="742" spans="1:15" ht="15.75" hidden="1" customHeight="1" x14ac:dyDescent="0.25">
      <c r="A742" s="777"/>
      <c r="B742" s="780"/>
      <c r="C742" s="782"/>
      <c r="D742" s="715"/>
      <c r="E742" s="308"/>
      <c r="F742" s="117"/>
      <c r="G742" s="117"/>
      <c r="H742" s="300"/>
      <c r="I742" s="209"/>
      <c r="J742" s="331"/>
      <c r="K742" s="219"/>
      <c r="L742" s="124"/>
      <c r="M742" s="357"/>
      <c r="N742" s="710"/>
    </row>
    <row r="743" spans="1:15" ht="15.75" hidden="1" customHeight="1" x14ac:dyDescent="0.25">
      <c r="A743" s="777"/>
      <c r="B743" s="780"/>
      <c r="C743" s="782"/>
      <c r="D743" s="715"/>
      <c r="E743" s="308"/>
      <c r="F743" s="117"/>
      <c r="G743" s="117"/>
      <c r="H743" s="300"/>
      <c r="I743" s="209"/>
      <c r="J743" s="331"/>
      <c r="K743" s="219"/>
      <c r="L743" s="124"/>
      <c r="M743" s="357"/>
      <c r="N743" s="710"/>
    </row>
    <row r="744" spans="1:15" ht="15.75" hidden="1" customHeight="1" x14ac:dyDescent="0.25">
      <c r="A744" s="777"/>
      <c r="B744" s="780"/>
      <c r="C744" s="782"/>
      <c r="D744" s="715"/>
      <c r="E744" s="308"/>
      <c r="F744" s="117"/>
      <c r="G744" s="117"/>
      <c r="H744" s="300"/>
      <c r="I744" s="209"/>
      <c r="J744" s="331"/>
      <c r="K744" s="219"/>
      <c r="L744" s="124"/>
      <c r="M744" s="357"/>
      <c r="N744" s="710"/>
    </row>
    <row r="745" spans="1:15" ht="15.75" hidden="1" customHeight="1" x14ac:dyDescent="0.25">
      <c r="A745" s="777"/>
      <c r="B745" s="780"/>
      <c r="C745" s="782"/>
      <c r="D745" s="715"/>
      <c r="E745" s="308"/>
      <c r="F745" s="117"/>
      <c r="G745" s="117"/>
      <c r="H745" s="300"/>
      <c r="I745" s="209"/>
      <c r="J745" s="331"/>
      <c r="K745" s="219"/>
      <c r="L745" s="124"/>
      <c r="M745" s="357"/>
      <c r="N745" s="710"/>
    </row>
    <row r="746" spans="1:15" ht="15.75" hidden="1" customHeight="1" x14ac:dyDescent="0.25">
      <c r="A746" s="777"/>
      <c r="B746" s="780"/>
      <c r="C746" s="782"/>
      <c r="D746" s="715"/>
      <c r="E746" s="308"/>
      <c r="F746" s="117"/>
      <c r="G746" s="117"/>
      <c r="H746" s="300"/>
      <c r="I746" s="209"/>
      <c r="J746" s="331"/>
      <c r="K746" s="219"/>
      <c r="L746" s="124"/>
      <c r="M746" s="357"/>
      <c r="N746" s="710"/>
    </row>
    <row r="747" spans="1:15" ht="15.75" hidden="1" customHeight="1" x14ac:dyDescent="0.25">
      <c r="A747" s="777"/>
      <c r="B747" s="780"/>
      <c r="C747" s="782"/>
      <c r="D747" s="715"/>
      <c r="E747" s="308"/>
      <c r="F747" s="117"/>
      <c r="G747" s="117"/>
      <c r="H747" s="300"/>
      <c r="I747" s="209"/>
      <c r="J747" s="331"/>
      <c r="K747" s="219"/>
      <c r="L747" s="124"/>
      <c r="M747" s="357"/>
      <c r="N747" s="710"/>
    </row>
    <row r="748" spans="1:15" ht="15.75" hidden="1" customHeight="1" x14ac:dyDescent="0.25">
      <c r="A748" s="778"/>
      <c r="B748" s="780"/>
      <c r="C748" s="782"/>
      <c r="D748" s="716"/>
      <c r="E748" s="308"/>
      <c r="F748" s="117"/>
      <c r="G748" s="117"/>
      <c r="H748" s="300"/>
      <c r="I748" s="209"/>
      <c r="J748" s="331"/>
      <c r="K748" s="219"/>
      <c r="L748" s="124"/>
      <c r="M748" s="357"/>
      <c r="N748" s="711"/>
    </row>
    <row r="749" spans="1:15" ht="15.75" hidden="1" customHeight="1" x14ac:dyDescent="0.25">
      <c r="A749" s="434">
        <f>+B687</f>
        <v>800096734</v>
      </c>
      <c r="B749" s="707" t="s">
        <v>221</v>
      </c>
      <c r="C749" s="707"/>
      <c r="D749" s="708"/>
      <c r="E749" s="270"/>
      <c r="F749" s="252"/>
      <c r="G749" s="252"/>
      <c r="H749" s="281"/>
      <c r="I749" s="254"/>
      <c r="J749" s="326"/>
      <c r="K749" s="249"/>
      <c r="L749" s="267"/>
      <c r="M749" s="347"/>
      <c r="N749" s="224">
        <f>SUM(N687:N748)</f>
        <v>0</v>
      </c>
      <c r="O749" s="415"/>
    </row>
    <row r="750" spans="1:15" ht="15.75" hidden="1" customHeight="1" x14ac:dyDescent="0.25">
      <c r="A750" s="776">
        <v>16</v>
      </c>
      <c r="B750" s="779">
        <v>890980095</v>
      </c>
      <c r="C750" s="781" t="s">
        <v>519</v>
      </c>
      <c r="D750" s="714"/>
      <c r="E750" s="308"/>
      <c r="F750" s="117"/>
      <c r="G750" s="117"/>
      <c r="H750" s="300"/>
      <c r="I750" s="209"/>
      <c r="J750" s="331"/>
      <c r="K750" s="219"/>
      <c r="L750" s="124"/>
      <c r="M750" s="357"/>
      <c r="N750" s="709">
        <f>+SUM(M750:M813)</f>
        <v>0</v>
      </c>
    </row>
    <row r="751" spans="1:15" ht="15.75" hidden="1" customHeight="1" x14ac:dyDescent="0.25">
      <c r="A751" s="777"/>
      <c r="B751" s="780"/>
      <c r="C751" s="782"/>
      <c r="D751" s="715"/>
      <c r="E751" s="308"/>
      <c r="F751" s="117"/>
      <c r="G751" s="117"/>
      <c r="H751" s="300"/>
      <c r="I751" s="209"/>
      <c r="J751" s="331"/>
      <c r="K751" s="219"/>
      <c r="L751" s="124"/>
      <c r="M751" s="357"/>
      <c r="N751" s="710"/>
    </row>
    <row r="752" spans="1:15" ht="15.75" hidden="1" customHeight="1" x14ac:dyDescent="0.25">
      <c r="A752" s="777"/>
      <c r="B752" s="780"/>
      <c r="C752" s="782"/>
      <c r="D752" s="715"/>
      <c r="E752" s="308"/>
      <c r="F752" s="117"/>
      <c r="G752" s="117"/>
      <c r="H752" s="300"/>
      <c r="I752" s="209"/>
      <c r="J752" s="331"/>
      <c r="K752" s="219"/>
      <c r="L752" s="124"/>
      <c r="M752" s="357"/>
      <c r="N752" s="710"/>
    </row>
    <row r="753" spans="1:14" ht="15.75" hidden="1" customHeight="1" x14ac:dyDescent="0.25">
      <c r="A753" s="777"/>
      <c r="B753" s="780"/>
      <c r="C753" s="782"/>
      <c r="D753" s="715"/>
      <c r="E753" s="308"/>
      <c r="F753" s="117"/>
      <c r="G753" s="117"/>
      <c r="H753" s="300"/>
      <c r="I753" s="209"/>
      <c r="J753" s="331"/>
      <c r="K753" s="219"/>
      <c r="L753" s="124"/>
      <c r="M753" s="357"/>
      <c r="N753" s="710"/>
    </row>
    <row r="754" spans="1:14" ht="15.75" hidden="1" customHeight="1" x14ac:dyDescent="0.25">
      <c r="A754" s="777"/>
      <c r="B754" s="780"/>
      <c r="C754" s="782"/>
      <c r="D754" s="715"/>
      <c r="E754" s="308"/>
      <c r="F754" s="117"/>
      <c r="G754" s="117"/>
      <c r="H754" s="300"/>
      <c r="I754" s="209"/>
      <c r="J754" s="331"/>
      <c r="K754" s="219"/>
      <c r="L754" s="124"/>
      <c r="M754" s="357"/>
      <c r="N754" s="710"/>
    </row>
    <row r="755" spans="1:14" ht="15.75" hidden="1" customHeight="1" x14ac:dyDescent="0.25">
      <c r="A755" s="777"/>
      <c r="B755" s="780"/>
      <c r="C755" s="782"/>
      <c r="D755" s="715"/>
      <c r="E755" s="308"/>
      <c r="F755" s="117"/>
      <c r="G755" s="117"/>
      <c r="H755" s="300"/>
      <c r="I755" s="209"/>
      <c r="J755" s="331"/>
      <c r="K755" s="219"/>
      <c r="L755" s="124"/>
      <c r="M755" s="357"/>
      <c r="N755" s="710"/>
    </row>
    <row r="756" spans="1:14" ht="15.75" hidden="1" customHeight="1" x14ac:dyDescent="0.25">
      <c r="A756" s="777"/>
      <c r="B756" s="780"/>
      <c r="C756" s="782"/>
      <c r="D756" s="715"/>
      <c r="E756" s="308"/>
      <c r="F756" s="117"/>
      <c r="G756" s="117"/>
      <c r="H756" s="300"/>
      <c r="I756" s="209"/>
      <c r="J756" s="331"/>
      <c r="K756" s="219"/>
      <c r="L756" s="124"/>
      <c r="M756" s="357"/>
      <c r="N756" s="710"/>
    </row>
    <row r="757" spans="1:14" ht="15.75" hidden="1" customHeight="1" x14ac:dyDescent="0.25">
      <c r="A757" s="777"/>
      <c r="B757" s="780"/>
      <c r="C757" s="782"/>
      <c r="D757" s="715"/>
      <c r="E757" s="308"/>
      <c r="F757" s="117"/>
      <c r="G757" s="117"/>
      <c r="H757" s="300"/>
      <c r="I757" s="209"/>
      <c r="J757" s="331"/>
      <c r="K757" s="219"/>
      <c r="L757" s="124"/>
      <c r="M757" s="357"/>
      <c r="N757" s="710"/>
    </row>
    <row r="758" spans="1:14" ht="15.75" hidden="1" customHeight="1" x14ac:dyDescent="0.25">
      <c r="A758" s="777"/>
      <c r="B758" s="780"/>
      <c r="C758" s="782"/>
      <c r="D758" s="715"/>
      <c r="E758" s="308"/>
      <c r="F758" s="117"/>
      <c r="G758" s="117"/>
      <c r="H758" s="300"/>
      <c r="I758" s="209"/>
      <c r="J758" s="331"/>
      <c r="K758" s="219"/>
      <c r="L758" s="124"/>
      <c r="M758" s="357"/>
      <c r="N758" s="710"/>
    </row>
    <row r="759" spans="1:14" ht="15.75" hidden="1" customHeight="1" x14ac:dyDescent="0.25">
      <c r="A759" s="777"/>
      <c r="B759" s="780"/>
      <c r="C759" s="782"/>
      <c r="D759" s="715"/>
      <c r="E759" s="308"/>
      <c r="F759" s="117"/>
      <c r="G759" s="117"/>
      <c r="H759" s="300"/>
      <c r="I759" s="209"/>
      <c r="J759" s="331"/>
      <c r="K759" s="219"/>
      <c r="L759" s="124"/>
      <c r="M759" s="357"/>
      <c r="N759" s="710"/>
    </row>
    <row r="760" spans="1:14" ht="15.75" hidden="1" customHeight="1" x14ac:dyDescent="0.25">
      <c r="A760" s="777"/>
      <c r="B760" s="780"/>
      <c r="C760" s="782"/>
      <c r="D760" s="715"/>
      <c r="E760" s="308"/>
      <c r="F760" s="117"/>
      <c r="G760" s="117"/>
      <c r="H760" s="300"/>
      <c r="I760" s="209"/>
      <c r="J760" s="331"/>
      <c r="K760" s="219"/>
      <c r="L760" s="124"/>
      <c r="M760" s="357"/>
      <c r="N760" s="710"/>
    </row>
    <row r="761" spans="1:14" ht="15.75" hidden="1" customHeight="1" x14ac:dyDescent="0.25">
      <c r="A761" s="777"/>
      <c r="B761" s="780"/>
      <c r="C761" s="782"/>
      <c r="D761" s="715"/>
      <c r="E761" s="308"/>
      <c r="F761" s="117"/>
      <c r="G761" s="117"/>
      <c r="H761" s="300"/>
      <c r="I761" s="209"/>
      <c r="J761" s="331"/>
      <c r="K761" s="219"/>
      <c r="L761" s="124"/>
      <c r="M761" s="357"/>
      <c r="N761" s="710"/>
    </row>
    <row r="762" spans="1:14" ht="15.75" hidden="1" customHeight="1" x14ac:dyDescent="0.25">
      <c r="A762" s="777"/>
      <c r="B762" s="780"/>
      <c r="C762" s="782"/>
      <c r="D762" s="715"/>
      <c r="E762" s="308"/>
      <c r="F762" s="117"/>
      <c r="G762" s="117"/>
      <c r="H762" s="300"/>
      <c r="I762" s="209"/>
      <c r="J762" s="331"/>
      <c r="K762" s="219"/>
      <c r="L762" s="124"/>
      <c r="M762" s="357"/>
      <c r="N762" s="710"/>
    </row>
    <row r="763" spans="1:14" ht="15.75" hidden="1" customHeight="1" x14ac:dyDescent="0.25">
      <c r="A763" s="777"/>
      <c r="B763" s="780"/>
      <c r="C763" s="782"/>
      <c r="D763" s="715"/>
      <c r="E763" s="308"/>
      <c r="F763" s="117"/>
      <c r="G763" s="117"/>
      <c r="H763" s="300"/>
      <c r="I763" s="209"/>
      <c r="J763" s="331"/>
      <c r="K763" s="219"/>
      <c r="L763" s="124"/>
      <c r="M763" s="357"/>
      <c r="N763" s="710"/>
    </row>
    <row r="764" spans="1:14" ht="15.75" hidden="1" customHeight="1" x14ac:dyDescent="0.25">
      <c r="A764" s="777"/>
      <c r="B764" s="780"/>
      <c r="C764" s="782"/>
      <c r="D764" s="715"/>
      <c r="E764" s="308"/>
      <c r="F764" s="117"/>
      <c r="G764" s="117"/>
      <c r="H764" s="300"/>
      <c r="I764" s="209"/>
      <c r="J764" s="331"/>
      <c r="K764" s="219"/>
      <c r="L764" s="124"/>
      <c r="M764" s="357"/>
      <c r="N764" s="710"/>
    </row>
    <row r="765" spans="1:14" ht="15.75" hidden="1" customHeight="1" x14ac:dyDescent="0.25">
      <c r="A765" s="777"/>
      <c r="B765" s="780"/>
      <c r="C765" s="782"/>
      <c r="D765" s="715"/>
      <c r="E765" s="308"/>
      <c r="F765" s="117"/>
      <c r="G765" s="117"/>
      <c r="H765" s="300"/>
      <c r="I765" s="209"/>
      <c r="J765" s="331"/>
      <c r="K765" s="219"/>
      <c r="L765" s="124"/>
      <c r="M765" s="357"/>
      <c r="N765" s="710"/>
    </row>
    <row r="766" spans="1:14" ht="15.75" hidden="1" customHeight="1" x14ac:dyDescent="0.25">
      <c r="A766" s="777"/>
      <c r="B766" s="780"/>
      <c r="C766" s="782"/>
      <c r="D766" s="715"/>
      <c r="E766" s="308"/>
      <c r="F766" s="117"/>
      <c r="G766" s="117"/>
      <c r="H766" s="300"/>
      <c r="I766" s="209"/>
      <c r="J766" s="331"/>
      <c r="K766" s="219"/>
      <c r="L766" s="124"/>
      <c r="M766" s="357"/>
      <c r="N766" s="710"/>
    </row>
    <row r="767" spans="1:14" ht="15.75" hidden="1" customHeight="1" x14ac:dyDescent="0.25">
      <c r="A767" s="777"/>
      <c r="B767" s="780"/>
      <c r="C767" s="782"/>
      <c r="D767" s="715"/>
      <c r="E767" s="308"/>
      <c r="F767" s="117"/>
      <c r="G767" s="117"/>
      <c r="H767" s="300"/>
      <c r="I767" s="209"/>
      <c r="J767" s="331"/>
      <c r="K767" s="219"/>
      <c r="L767" s="124"/>
      <c r="M767" s="357"/>
      <c r="N767" s="710"/>
    </row>
    <row r="768" spans="1:14" ht="15.75" hidden="1" customHeight="1" x14ac:dyDescent="0.25">
      <c r="A768" s="777"/>
      <c r="B768" s="780"/>
      <c r="C768" s="782"/>
      <c r="D768" s="715"/>
      <c r="E768" s="308"/>
      <c r="F768" s="117"/>
      <c r="G768" s="117"/>
      <c r="H768" s="300"/>
      <c r="I768" s="209"/>
      <c r="J768" s="331"/>
      <c r="K768" s="219"/>
      <c r="L768" s="124"/>
      <c r="M768" s="357"/>
      <c r="N768" s="710"/>
    </row>
    <row r="769" spans="1:14" ht="15.75" hidden="1" customHeight="1" x14ac:dyDescent="0.25">
      <c r="A769" s="777"/>
      <c r="B769" s="780"/>
      <c r="C769" s="782"/>
      <c r="D769" s="715"/>
      <c r="E769" s="308"/>
      <c r="F769" s="117"/>
      <c r="G769" s="117"/>
      <c r="H769" s="300"/>
      <c r="I769" s="209"/>
      <c r="J769" s="331"/>
      <c r="K769" s="219"/>
      <c r="L769" s="124"/>
      <c r="M769" s="357"/>
      <c r="N769" s="710"/>
    </row>
    <row r="770" spans="1:14" ht="15.75" hidden="1" customHeight="1" x14ac:dyDescent="0.25">
      <c r="A770" s="777"/>
      <c r="B770" s="780"/>
      <c r="C770" s="782"/>
      <c r="D770" s="715"/>
      <c r="E770" s="308"/>
      <c r="F770" s="117"/>
      <c r="G770" s="117"/>
      <c r="H770" s="300"/>
      <c r="I770" s="209"/>
      <c r="J770" s="331"/>
      <c r="K770" s="219"/>
      <c r="L770" s="124"/>
      <c r="M770" s="357"/>
      <c r="N770" s="710"/>
    </row>
    <row r="771" spans="1:14" ht="15.75" hidden="1" customHeight="1" x14ac:dyDescent="0.25">
      <c r="A771" s="777"/>
      <c r="B771" s="780"/>
      <c r="C771" s="782"/>
      <c r="D771" s="715"/>
      <c r="E771" s="308"/>
      <c r="F771" s="117"/>
      <c r="G771" s="117"/>
      <c r="H771" s="300"/>
      <c r="I771" s="209"/>
      <c r="J771" s="331"/>
      <c r="K771" s="219"/>
      <c r="L771" s="124"/>
      <c r="M771" s="357"/>
      <c r="N771" s="710"/>
    </row>
    <row r="772" spans="1:14" ht="15.75" hidden="1" customHeight="1" x14ac:dyDescent="0.25">
      <c r="A772" s="777"/>
      <c r="B772" s="780"/>
      <c r="C772" s="782"/>
      <c r="D772" s="715"/>
      <c r="E772" s="308"/>
      <c r="F772" s="117"/>
      <c r="G772" s="117"/>
      <c r="H772" s="217"/>
      <c r="I772" s="209"/>
      <c r="J772" s="331"/>
      <c r="K772" s="219"/>
      <c r="L772" s="124"/>
      <c r="M772" s="357"/>
      <c r="N772" s="710"/>
    </row>
    <row r="773" spans="1:14" ht="15.75" hidden="1" customHeight="1" x14ac:dyDescent="0.25">
      <c r="A773" s="777"/>
      <c r="B773" s="780"/>
      <c r="C773" s="782"/>
      <c r="D773" s="715"/>
      <c r="E773" s="308"/>
      <c r="F773" s="117"/>
      <c r="G773" s="117"/>
      <c r="H773" s="300"/>
      <c r="I773" s="209"/>
      <c r="J773" s="331"/>
      <c r="K773" s="219"/>
      <c r="L773" s="124"/>
      <c r="M773" s="357"/>
      <c r="N773" s="710"/>
    </row>
    <row r="774" spans="1:14" ht="15.75" hidden="1" customHeight="1" x14ac:dyDescent="0.25">
      <c r="A774" s="777"/>
      <c r="B774" s="780"/>
      <c r="C774" s="782"/>
      <c r="D774" s="715"/>
      <c r="E774" s="308"/>
      <c r="F774" s="117"/>
      <c r="G774" s="117"/>
      <c r="H774" s="300"/>
      <c r="I774" s="209"/>
      <c r="J774" s="331"/>
      <c r="K774" s="219"/>
      <c r="L774" s="124"/>
      <c r="M774" s="357"/>
      <c r="N774" s="710"/>
    </row>
    <row r="775" spans="1:14" ht="15.75" hidden="1" customHeight="1" x14ac:dyDescent="0.25">
      <c r="A775" s="777"/>
      <c r="B775" s="780"/>
      <c r="C775" s="782"/>
      <c r="D775" s="715"/>
      <c r="E775" s="308"/>
      <c r="F775" s="117"/>
      <c r="G775" s="117"/>
      <c r="H775" s="300"/>
      <c r="I775" s="209"/>
      <c r="J775" s="331"/>
      <c r="K775" s="219"/>
      <c r="L775" s="124"/>
      <c r="M775" s="357"/>
      <c r="N775" s="710"/>
    </row>
    <row r="776" spans="1:14" ht="15.75" hidden="1" customHeight="1" x14ac:dyDescent="0.25">
      <c r="A776" s="777"/>
      <c r="B776" s="780"/>
      <c r="C776" s="782"/>
      <c r="D776" s="715"/>
      <c r="E776" s="308"/>
      <c r="F776" s="117"/>
      <c r="G776" s="117"/>
      <c r="H776" s="300"/>
      <c r="I776" s="209"/>
      <c r="J776" s="331"/>
      <c r="K776" s="219"/>
      <c r="L776" s="124"/>
      <c r="M776" s="357"/>
      <c r="N776" s="710"/>
    </row>
    <row r="777" spans="1:14" ht="15.75" hidden="1" customHeight="1" x14ac:dyDescent="0.25">
      <c r="A777" s="777"/>
      <c r="B777" s="780"/>
      <c r="C777" s="782"/>
      <c r="D777" s="715"/>
      <c r="E777" s="308"/>
      <c r="F777" s="117"/>
      <c r="G777" s="117"/>
      <c r="H777" s="300"/>
      <c r="I777" s="209"/>
      <c r="J777" s="331"/>
      <c r="K777" s="219"/>
      <c r="L777" s="124"/>
      <c r="M777" s="357"/>
      <c r="N777" s="710"/>
    </row>
    <row r="778" spans="1:14" ht="15.75" hidden="1" customHeight="1" x14ac:dyDescent="0.25">
      <c r="A778" s="777"/>
      <c r="B778" s="780"/>
      <c r="C778" s="782"/>
      <c r="D778" s="715"/>
      <c r="E778" s="308"/>
      <c r="F778" s="117"/>
      <c r="G778" s="117"/>
      <c r="H778" s="300"/>
      <c r="I778" s="209"/>
      <c r="J778" s="331"/>
      <c r="K778" s="219"/>
      <c r="L778" s="124"/>
      <c r="M778" s="357"/>
      <c r="N778" s="710"/>
    </row>
    <row r="779" spans="1:14" ht="15.75" hidden="1" customHeight="1" x14ac:dyDescent="0.25">
      <c r="A779" s="777"/>
      <c r="B779" s="780"/>
      <c r="C779" s="782"/>
      <c r="D779" s="715"/>
      <c r="E779" s="308"/>
      <c r="F779" s="117"/>
      <c r="G779" s="117"/>
      <c r="H779" s="300"/>
      <c r="I779" s="209"/>
      <c r="J779" s="331"/>
      <c r="K779" s="219"/>
      <c r="L779" s="124"/>
      <c r="M779" s="357"/>
      <c r="N779" s="710"/>
    </row>
    <row r="780" spans="1:14" ht="15.75" hidden="1" customHeight="1" x14ac:dyDescent="0.25">
      <c r="A780" s="777"/>
      <c r="B780" s="780"/>
      <c r="C780" s="782"/>
      <c r="D780" s="715"/>
      <c r="E780" s="308"/>
      <c r="F780" s="117"/>
      <c r="G780" s="117"/>
      <c r="H780" s="300"/>
      <c r="I780" s="209"/>
      <c r="J780" s="331"/>
      <c r="K780" s="219"/>
      <c r="L780" s="124"/>
      <c r="M780" s="357"/>
      <c r="N780" s="710"/>
    </row>
    <row r="781" spans="1:14" ht="15.75" hidden="1" customHeight="1" x14ac:dyDescent="0.25">
      <c r="A781" s="777"/>
      <c r="B781" s="780"/>
      <c r="C781" s="782"/>
      <c r="D781" s="715"/>
      <c r="E781" s="308"/>
      <c r="F781" s="117"/>
      <c r="G781" s="117"/>
      <c r="H781" s="300"/>
      <c r="I781" s="209"/>
      <c r="J781" s="331"/>
      <c r="K781" s="219"/>
      <c r="L781" s="124"/>
      <c r="M781" s="357"/>
      <c r="N781" s="710"/>
    </row>
    <row r="782" spans="1:14" ht="15.75" hidden="1" customHeight="1" x14ac:dyDescent="0.25">
      <c r="A782" s="777"/>
      <c r="B782" s="780"/>
      <c r="C782" s="782"/>
      <c r="D782" s="715"/>
      <c r="E782" s="308"/>
      <c r="F782" s="117"/>
      <c r="G782" s="117"/>
      <c r="H782" s="300"/>
      <c r="I782" s="209"/>
      <c r="J782" s="331"/>
      <c r="K782" s="219"/>
      <c r="L782" s="124"/>
      <c r="M782" s="357"/>
      <c r="N782" s="710"/>
    </row>
    <row r="783" spans="1:14" ht="15.75" hidden="1" customHeight="1" x14ac:dyDescent="0.25">
      <c r="A783" s="777"/>
      <c r="B783" s="780"/>
      <c r="C783" s="782"/>
      <c r="D783" s="715"/>
      <c r="E783" s="308"/>
      <c r="F783" s="117"/>
      <c r="G783" s="117"/>
      <c r="H783" s="300"/>
      <c r="I783" s="209"/>
      <c r="J783" s="331"/>
      <c r="K783" s="219"/>
      <c r="L783" s="124"/>
      <c r="M783" s="357"/>
      <c r="N783" s="710"/>
    </row>
    <row r="784" spans="1:14" ht="15.75" hidden="1" customHeight="1" x14ac:dyDescent="0.25">
      <c r="A784" s="777"/>
      <c r="B784" s="780"/>
      <c r="C784" s="782"/>
      <c r="D784" s="715"/>
      <c r="E784" s="308"/>
      <c r="F784" s="117"/>
      <c r="G784" s="117"/>
      <c r="H784" s="300"/>
      <c r="I784" s="209"/>
      <c r="J784" s="331"/>
      <c r="K784" s="219"/>
      <c r="L784" s="124"/>
      <c r="M784" s="357"/>
      <c r="N784" s="710"/>
    </row>
    <row r="785" spans="1:14" ht="15.75" hidden="1" customHeight="1" x14ac:dyDescent="0.25">
      <c r="A785" s="777"/>
      <c r="B785" s="780"/>
      <c r="C785" s="782"/>
      <c r="D785" s="715"/>
      <c r="E785" s="308"/>
      <c r="F785" s="117"/>
      <c r="G785" s="117"/>
      <c r="H785" s="300"/>
      <c r="I785" s="209"/>
      <c r="J785" s="331"/>
      <c r="K785" s="219"/>
      <c r="L785" s="124"/>
      <c r="M785" s="357"/>
      <c r="N785" s="710"/>
    </row>
    <row r="786" spans="1:14" ht="15.75" hidden="1" customHeight="1" x14ac:dyDescent="0.25">
      <c r="A786" s="777"/>
      <c r="B786" s="780"/>
      <c r="C786" s="782"/>
      <c r="D786" s="715"/>
      <c r="E786" s="308"/>
      <c r="F786" s="117"/>
      <c r="G786" s="117"/>
      <c r="H786" s="300"/>
      <c r="I786" s="209"/>
      <c r="J786" s="331"/>
      <c r="K786" s="219"/>
      <c r="L786" s="124"/>
      <c r="M786" s="357"/>
      <c r="N786" s="710"/>
    </row>
    <row r="787" spans="1:14" ht="15.75" hidden="1" customHeight="1" x14ac:dyDescent="0.25">
      <c r="A787" s="777"/>
      <c r="B787" s="780"/>
      <c r="C787" s="782"/>
      <c r="D787" s="715"/>
      <c r="E787" s="308"/>
      <c r="F787" s="117"/>
      <c r="G787" s="117"/>
      <c r="H787" s="300"/>
      <c r="I787" s="209"/>
      <c r="J787" s="331"/>
      <c r="K787" s="219"/>
      <c r="L787" s="124"/>
      <c r="M787" s="357"/>
      <c r="N787" s="710"/>
    </row>
    <row r="788" spans="1:14" ht="15.75" hidden="1" customHeight="1" x14ac:dyDescent="0.25">
      <c r="A788" s="777"/>
      <c r="B788" s="780"/>
      <c r="C788" s="782"/>
      <c r="D788" s="715"/>
      <c r="E788" s="308"/>
      <c r="F788" s="117"/>
      <c r="G788" s="117"/>
      <c r="H788" s="300"/>
      <c r="I788" s="209"/>
      <c r="J788" s="331"/>
      <c r="K788" s="219"/>
      <c r="L788" s="124"/>
      <c r="M788" s="357"/>
      <c r="N788" s="710"/>
    </row>
    <row r="789" spans="1:14" ht="15.75" hidden="1" customHeight="1" x14ac:dyDescent="0.25">
      <c r="A789" s="777"/>
      <c r="B789" s="780"/>
      <c r="C789" s="782"/>
      <c r="D789" s="715"/>
      <c r="E789" s="308"/>
      <c r="F789" s="117"/>
      <c r="G789" s="117"/>
      <c r="H789" s="300"/>
      <c r="I789" s="209"/>
      <c r="J789" s="331"/>
      <c r="K789" s="219"/>
      <c r="L789" s="124"/>
      <c r="M789" s="357"/>
      <c r="N789" s="710"/>
    </row>
    <row r="790" spans="1:14" ht="15.75" hidden="1" customHeight="1" x14ac:dyDescent="0.25">
      <c r="A790" s="777"/>
      <c r="B790" s="780"/>
      <c r="C790" s="782"/>
      <c r="D790" s="715"/>
      <c r="E790" s="308"/>
      <c r="F790" s="117"/>
      <c r="G790" s="117"/>
      <c r="H790" s="300"/>
      <c r="I790" s="209"/>
      <c r="J790" s="331"/>
      <c r="K790" s="219"/>
      <c r="L790" s="124"/>
      <c r="M790" s="357"/>
      <c r="N790" s="710"/>
    </row>
    <row r="791" spans="1:14" ht="15.75" hidden="1" customHeight="1" x14ac:dyDescent="0.25">
      <c r="A791" s="777"/>
      <c r="B791" s="780"/>
      <c r="C791" s="782"/>
      <c r="D791" s="715"/>
      <c r="E791" s="308"/>
      <c r="F791" s="117"/>
      <c r="G791" s="117"/>
      <c r="H791" s="300"/>
      <c r="I791" s="209"/>
      <c r="J791" s="331"/>
      <c r="K791" s="219"/>
      <c r="L791" s="124"/>
      <c r="M791" s="357"/>
      <c r="N791" s="710"/>
    </row>
    <row r="792" spans="1:14" ht="15.75" hidden="1" customHeight="1" x14ac:dyDescent="0.25">
      <c r="A792" s="777"/>
      <c r="B792" s="780"/>
      <c r="C792" s="782"/>
      <c r="D792" s="715"/>
      <c r="E792" s="308"/>
      <c r="F792" s="117"/>
      <c r="G792" s="117"/>
      <c r="H792" s="300"/>
      <c r="I792" s="209"/>
      <c r="J792" s="331"/>
      <c r="K792" s="219"/>
      <c r="L792" s="124"/>
      <c r="M792" s="357"/>
      <c r="N792" s="710"/>
    </row>
    <row r="793" spans="1:14" ht="15.75" hidden="1" customHeight="1" x14ac:dyDescent="0.25">
      <c r="A793" s="777"/>
      <c r="B793" s="780"/>
      <c r="C793" s="782"/>
      <c r="D793" s="715"/>
      <c r="E793" s="308"/>
      <c r="F793" s="117"/>
      <c r="G793" s="117"/>
      <c r="H793" s="300"/>
      <c r="I793" s="209"/>
      <c r="J793" s="331"/>
      <c r="K793" s="219"/>
      <c r="L793" s="124"/>
      <c r="M793" s="357"/>
      <c r="N793" s="710"/>
    </row>
    <row r="794" spans="1:14" ht="15.75" hidden="1" customHeight="1" x14ac:dyDescent="0.25">
      <c r="A794" s="777"/>
      <c r="B794" s="780"/>
      <c r="C794" s="782"/>
      <c r="D794" s="715"/>
      <c r="E794" s="308"/>
      <c r="F794" s="117"/>
      <c r="G794" s="117"/>
      <c r="H794" s="300"/>
      <c r="I794" s="209"/>
      <c r="J794" s="331"/>
      <c r="K794" s="219"/>
      <c r="L794" s="124"/>
      <c r="M794" s="357"/>
      <c r="N794" s="710"/>
    </row>
    <row r="795" spans="1:14" ht="15.75" hidden="1" customHeight="1" x14ac:dyDescent="0.25">
      <c r="A795" s="777"/>
      <c r="B795" s="780"/>
      <c r="C795" s="782"/>
      <c r="D795" s="715"/>
      <c r="E795" s="308"/>
      <c r="F795" s="117"/>
      <c r="G795" s="117"/>
      <c r="H795" s="300"/>
      <c r="I795" s="209"/>
      <c r="J795" s="331"/>
      <c r="K795" s="219"/>
      <c r="L795" s="124"/>
      <c r="M795" s="357"/>
      <c r="N795" s="710"/>
    </row>
    <row r="796" spans="1:14" ht="15.75" hidden="1" customHeight="1" x14ac:dyDescent="0.25">
      <c r="A796" s="777"/>
      <c r="B796" s="780"/>
      <c r="C796" s="782"/>
      <c r="D796" s="715"/>
      <c r="E796" s="308"/>
      <c r="F796" s="117"/>
      <c r="G796" s="117"/>
      <c r="H796" s="300"/>
      <c r="I796" s="209"/>
      <c r="J796" s="331"/>
      <c r="K796" s="219"/>
      <c r="L796" s="124"/>
      <c r="M796" s="357"/>
      <c r="N796" s="710"/>
    </row>
    <row r="797" spans="1:14" ht="15.75" hidden="1" customHeight="1" x14ac:dyDescent="0.25">
      <c r="A797" s="777"/>
      <c r="B797" s="780"/>
      <c r="C797" s="782"/>
      <c r="D797" s="715"/>
      <c r="E797" s="308"/>
      <c r="F797" s="117"/>
      <c r="G797" s="117"/>
      <c r="H797" s="300"/>
      <c r="I797" s="209"/>
      <c r="J797" s="331"/>
      <c r="K797" s="219"/>
      <c r="L797" s="124"/>
      <c r="M797" s="357"/>
      <c r="N797" s="710"/>
    </row>
    <row r="798" spans="1:14" ht="15.75" hidden="1" customHeight="1" x14ac:dyDescent="0.25">
      <c r="A798" s="777"/>
      <c r="B798" s="780"/>
      <c r="C798" s="782"/>
      <c r="D798" s="715"/>
      <c r="E798" s="308"/>
      <c r="F798" s="117"/>
      <c r="G798" s="117"/>
      <c r="H798" s="300"/>
      <c r="I798" s="209"/>
      <c r="J798" s="331"/>
      <c r="K798" s="219"/>
      <c r="L798" s="124"/>
      <c r="M798" s="357"/>
      <c r="N798" s="710"/>
    </row>
    <row r="799" spans="1:14" ht="15.75" hidden="1" customHeight="1" x14ac:dyDescent="0.25">
      <c r="A799" s="777"/>
      <c r="B799" s="780"/>
      <c r="C799" s="782"/>
      <c r="D799" s="715"/>
      <c r="E799" s="308"/>
      <c r="F799" s="117"/>
      <c r="G799" s="117"/>
      <c r="H799" s="300"/>
      <c r="I799" s="209"/>
      <c r="J799" s="331"/>
      <c r="K799" s="219"/>
      <c r="L799" s="124"/>
      <c r="M799" s="357"/>
      <c r="N799" s="710"/>
    </row>
    <row r="800" spans="1:14" ht="15.75" hidden="1" customHeight="1" x14ac:dyDescent="0.25">
      <c r="A800" s="777"/>
      <c r="B800" s="780"/>
      <c r="C800" s="782"/>
      <c r="D800" s="715"/>
      <c r="E800" s="308"/>
      <c r="F800" s="117"/>
      <c r="G800" s="117"/>
      <c r="H800" s="300"/>
      <c r="I800" s="209"/>
      <c r="J800" s="331"/>
      <c r="K800" s="219"/>
      <c r="L800" s="124"/>
      <c r="M800" s="357"/>
      <c r="N800" s="710"/>
    </row>
    <row r="801" spans="1:15" ht="15.75" hidden="1" customHeight="1" x14ac:dyDescent="0.25">
      <c r="A801" s="777"/>
      <c r="B801" s="780"/>
      <c r="C801" s="782"/>
      <c r="D801" s="715"/>
      <c r="E801" s="308"/>
      <c r="F801" s="117"/>
      <c r="G801" s="117"/>
      <c r="H801" s="300"/>
      <c r="I801" s="209"/>
      <c r="J801" s="331"/>
      <c r="K801" s="219"/>
      <c r="L801" s="124"/>
      <c r="M801" s="357"/>
      <c r="N801" s="710"/>
    </row>
    <row r="802" spans="1:15" ht="15.75" hidden="1" customHeight="1" x14ac:dyDescent="0.25">
      <c r="A802" s="777"/>
      <c r="B802" s="780"/>
      <c r="C802" s="782"/>
      <c r="D802" s="715"/>
      <c r="E802" s="308"/>
      <c r="F802" s="117"/>
      <c r="G802" s="117"/>
      <c r="H802" s="300"/>
      <c r="I802" s="209"/>
      <c r="J802" s="331"/>
      <c r="K802" s="219"/>
      <c r="L802" s="124"/>
      <c r="M802" s="357"/>
      <c r="N802" s="710"/>
    </row>
    <row r="803" spans="1:15" ht="15.75" hidden="1" customHeight="1" x14ac:dyDescent="0.25">
      <c r="A803" s="777"/>
      <c r="B803" s="780"/>
      <c r="C803" s="782"/>
      <c r="D803" s="715"/>
      <c r="E803" s="308"/>
      <c r="F803" s="117"/>
      <c r="G803" s="117"/>
      <c r="H803" s="300"/>
      <c r="I803" s="209"/>
      <c r="J803" s="331"/>
      <c r="K803" s="219"/>
      <c r="L803" s="124"/>
      <c r="M803" s="357"/>
      <c r="N803" s="710"/>
    </row>
    <row r="804" spans="1:15" ht="15.75" hidden="1" customHeight="1" x14ac:dyDescent="0.25">
      <c r="A804" s="777"/>
      <c r="B804" s="780"/>
      <c r="C804" s="782"/>
      <c r="D804" s="715"/>
      <c r="E804" s="308"/>
      <c r="F804" s="117"/>
      <c r="G804" s="117"/>
      <c r="H804" s="300"/>
      <c r="I804" s="209"/>
      <c r="J804" s="331"/>
      <c r="K804" s="219"/>
      <c r="L804" s="124"/>
      <c r="M804" s="357"/>
      <c r="N804" s="710"/>
    </row>
    <row r="805" spans="1:15" ht="15.75" hidden="1" customHeight="1" x14ac:dyDescent="0.25">
      <c r="A805" s="777"/>
      <c r="B805" s="780"/>
      <c r="C805" s="782"/>
      <c r="D805" s="715"/>
      <c r="E805" s="308"/>
      <c r="F805" s="117"/>
      <c r="G805" s="117"/>
      <c r="H805" s="300"/>
      <c r="I805" s="209"/>
      <c r="J805" s="331"/>
      <c r="K805" s="219"/>
      <c r="L805" s="124"/>
      <c r="M805" s="357"/>
      <c r="N805" s="710"/>
    </row>
    <row r="806" spans="1:15" ht="15.75" hidden="1" customHeight="1" x14ac:dyDescent="0.25">
      <c r="A806" s="777"/>
      <c r="B806" s="780"/>
      <c r="C806" s="782"/>
      <c r="D806" s="715"/>
      <c r="E806" s="308"/>
      <c r="F806" s="117"/>
      <c r="G806" s="117"/>
      <c r="H806" s="300"/>
      <c r="I806" s="209"/>
      <c r="J806" s="331"/>
      <c r="K806" s="219"/>
      <c r="L806" s="124"/>
      <c r="M806" s="357"/>
      <c r="N806" s="710"/>
    </row>
    <row r="807" spans="1:15" ht="15.75" hidden="1" customHeight="1" x14ac:dyDescent="0.25">
      <c r="A807" s="777"/>
      <c r="B807" s="780"/>
      <c r="C807" s="782"/>
      <c r="D807" s="715"/>
      <c r="E807" s="308"/>
      <c r="F807" s="117"/>
      <c r="G807" s="117"/>
      <c r="H807" s="300"/>
      <c r="I807" s="209"/>
      <c r="J807" s="331"/>
      <c r="K807" s="219"/>
      <c r="L807" s="124"/>
      <c r="M807" s="357"/>
      <c r="N807" s="710"/>
    </row>
    <row r="808" spans="1:15" ht="15.75" hidden="1" customHeight="1" x14ac:dyDescent="0.25">
      <c r="A808" s="777"/>
      <c r="B808" s="780"/>
      <c r="C808" s="782"/>
      <c r="D808" s="715"/>
      <c r="E808" s="308"/>
      <c r="F808" s="117"/>
      <c r="G808" s="117"/>
      <c r="H808" s="300"/>
      <c r="I808" s="209"/>
      <c r="J808" s="331"/>
      <c r="K808" s="219"/>
      <c r="L808" s="124"/>
      <c r="M808" s="357"/>
      <c r="N808" s="710"/>
    </row>
    <row r="809" spans="1:15" ht="15.75" hidden="1" customHeight="1" x14ac:dyDescent="0.25">
      <c r="A809" s="777"/>
      <c r="B809" s="780"/>
      <c r="C809" s="782"/>
      <c r="D809" s="715"/>
      <c r="E809" s="308"/>
      <c r="F809" s="117"/>
      <c r="G809" s="117"/>
      <c r="H809" s="300"/>
      <c r="I809" s="209"/>
      <c r="J809" s="331"/>
      <c r="K809" s="219"/>
      <c r="L809" s="124"/>
      <c r="M809" s="357"/>
      <c r="N809" s="710"/>
    </row>
    <row r="810" spans="1:15" ht="15.75" hidden="1" customHeight="1" x14ac:dyDescent="0.25">
      <c r="A810" s="777"/>
      <c r="B810" s="780"/>
      <c r="C810" s="782"/>
      <c r="D810" s="715"/>
      <c r="E810" s="308"/>
      <c r="F810" s="117"/>
      <c r="G810" s="117"/>
      <c r="H810" s="300"/>
      <c r="I810" s="209"/>
      <c r="J810" s="331"/>
      <c r="K810" s="219"/>
      <c r="L810" s="124"/>
      <c r="M810" s="357"/>
      <c r="N810" s="710"/>
    </row>
    <row r="811" spans="1:15" ht="15.75" hidden="1" customHeight="1" x14ac:dyDescent="0.25">
      <c r="A811" s="777"/>
      <c r="B811" s="780"/>
      <c r="C811" s="782"/>
      <c r="D811" s="715"/>
      <c r="E811" s="308"/>
      <c r="F811" s="117"/>
      <c r="G811" s="117"/>
      <c r="H811" s="300"/>
      <c r="I811" s="209"/>
      <c r="J811" s="331"/>
      <c r="K811" s="219"/>
      <c r="L811" s="124"/>
      <c r="M811" s="357"/>
      <c r="N811" s="710"/>
    </row>
    <row r="812" spans="1:15" ht="15.75" hidden="1" customHeight="1" x14ac:dyDescent="0.25">
      <c r="A812" s="777"/>
      <c r="B812" s="780"/>
      <c r="C812" s="782"/>
      <c r="D812" s="715"/>
      <c r="E812" s="308"/>
      <c r="F812" s="117"/>
      <c r="G812" s="117"/>
      <c r="H812" s="300"/>
      <c r="I812" s="209"/>
      <c r="J812" s="331"/>
      <c r="K812" s="219"/>
      <c r="L812" s="124"/>
      <c r="M812" s="357"/>
      <c r="N812" s="710"/>
    </row>
    <row r="813" spans="1:15" ht="15.75" hidden="1" customHeight="1" x14ac:dyDescent="0.25">
      <c r="A813" s="778"/>
      <c r="B813" s="792"/>
      <c r="C813" s="793"/>
      <c r="D813" s="716"/>
      <c r="E813" s="308"/>
      <c r="F813" s="117"/>
      <c r="G813" s="117"/>
      <c r="H813" s="212"/>
      <c r="I813" s="209"/>
      <c r="J813" s="331"/>
      <c r="K813" s="219"/>
      <c r="L813" s="370"/>
      <c r="M813" s="459"/>
      <c r="N813" s="711"/>
    </row>
    <row r="814" spans="1:15" ht="15.75" hidden="1" customHeight="1" x14ac:dyDescent="0.25">
      <c r="A814" s="434">
        <f>+B750</f>
        <v>890980095</v>
      </c>
      <c r="B814" s="733" t="s">
        <v>221</v>
      </c>
      <c r="C814" s="733"/>
      <c r="D814" s="734"/>
      <c r="E814" s="270"/>
      <c r="F814" s="252"/>
      <c r="G814" s="252"/>
      <c r="H814" s="281"/>
      <c r="I814" s="254"/>
      <c r="J814" s="326"/>
      <c r="K814" s="249"/>
      <c r="L814" s="267"/>
      <c r="M814" s="347"/>
      <c r="N814" s="224">
        <f>SUM(N750:N813)</f>
        <v>0</v>
      </c>
      <c r="O814" s="415"/>
    </row>
    <row r="815" spans="1:15" ht="15.75" hidden="1" customHeight="1" x14ac:dyDescent="0.25">
      <c r="A815" s="772">
        <v>17</v>
      </c>
      <c r="B815" s="683">
        <v>890399011</v>
      </c>
      <c r="C815" s="686" t="s">
        <v>520</v>
      </c>
      <c r="D815" s="736"/>
      <c r="E815" s="117"/>
      <c r="F815" s="117"/>
      <c r="G815" s="297"/>
      <c r="H815" s="217"/>
      <c r="I815" s="209"/>
      <c r="J815" s="331"/>
      <c r="K815" s="250"/>
      <c r="L815" s="299"/>
      <c r="M815" s="22"/>
      <c r="N815" s="709">
        <f>+SUM(M815:M825)</f>
        <v>0</v>
      </c>
    </row>
    <row r="816" spans="1:15" ht="15.75" hidden="1" customHeight="1" x14ac:dyDescent="0.25">
      <c r="A816" s="773"/>
      <c r="B816" s="684"/>
      <c r="C816" s="687"/>
      <c r="D816" s="737"/>
      <c r="E816" s="117"/>
      <c r="F816" s="117"/>
      <c r="G816" s="297"/>
      <c r="H816" s="298"/>
      <c r="I816" s="209"/>
      <c r="J816" s="331"/>
      <c r="K816" s="250"/>
      <c r="L816" s="299"/>
      <c r="M816" s="22"/>
      <c r="N816" s="710"/>
    </row>
    <row r="817" spans="1:15" ht="15.75" hidden="1" customHeight="1" x14ac:dyDescent="0.25">
      <c r="A817" s="773"/>
      <c r="B817" s="684"/>
      <c r="C817" s="687"/>
      <c r="D817" s="737"/>
      <c r="E817" s="117"/>
      <c r="F817" s="117"/>
      <c r="G817" s="297"/>
      <c r="H817" s="298"/>
      <c r="I817" s="209"/>
      <c r="J817" s="331"/>
      <c r="K817" s="250"/>
      <c r="L817" s="299"/>
      <c r="M817" s="22"/>
      <c r="N817" s="710"/>
    </row>
    <row r="818" spans="1:15" ht="15.75" hidden="1" customHeight="1" x14ac:dyDescent="0.25">
      <c r="A818" s="773"/>
      <c r="B818" s="684"/>
      <c r="C818" s="687"/>
      <c r="D818" s="737"/>
      <c r="E818" s="117"/>
      <c r="F818" s="117"/>
      <c r="G818" s="297"/>
      <c r="H818" s="298"/>
      <c r="I818" s="209"/>
      <c r="J818" s="331"/>
      <c r="K818" s="250"/>
      <c r="L818" s="299"/>
      <c r="M818" s="22"/>
      <c r="N818" s="710"/>
    </row>
    <row r="819" spans="1:15" ht="15.75" hidden="1" customHeight="1" x14ac:dyDescent="0.25">
      <c r="A819" s="773"/>
      <c r="B819" s="684"/>
      <c r="C819" s="687"/>
      <c r="D819" s="737"/>
      <c r="E819" s="117"/>
      <c r="F819" s="117"/>
      <c r="G819" s="297"/>
      <c r="H819" s="298"/>
      <c r="I819" s="209"/>
      <c r="J819" s="331"/>
      <c r="K819" s="250"/>
      <c r="L819" s="299"/>
      <c r="M819" s="22"/>
      <c r="N819" s="710"/>
    </row>
    <row r="820" spans="1:15" ht="15.75" hidden="1" customHeight="1" x14ac:dyDescent="0.25">
      <c r="A820" s="773"/>
      <c r="B820" s="684"/>
      <c r="C820" s="687"/>
      <c r="D820" s="737"/>
      <c r="E820" s="117"/>
      <c r="F820" s="117"/>
      <c r="G820" s="297"/>
      <c r="H820" s="298"/>
      <c r="I820" s="209"/>
      <c r="J820" s="331"/>
      <c r="K820" s="250"/>
      <c r="L820" s="299"/>
      <c r="M820" s="22"/>
      <c r="N820" s="710"/>
    </row>
    <row r="821" spans="1:15" ht="15.75" hidden="1" customHeight="1" x14ac:dyDescent="0.25">
      <c r="A821" s="773"/>
      <c r="B821" s="684"/>
      <c r="C821" s="687"/>
      <c r="D821" s="737"/>
      <c r="E821" s="117"/>
      <c r="F821" s="117"/>
      <c r="G821" s="297"/>
      <c r="H821" s="298"/>
      <c r="I821" s="209"/>
      <c r="J821" s="331"/>
      <c r="K821" s="250"/>
      <c r="L821" s="299"/>
      <c r="M821" s="22"/>
      <c r="N821" s="710"/>
    </row>
    <row r="822" spans="1:15" ht="15.75" hidden="1" customHeight="1" x14ac:dyDescent="0.25">
      <c r="A822" s="773"/>
      <c r="B822" s="684"/>
      <c r="C822" s="687"/>
      <c r="D822" s="737"/>
      <c r="E822" s="117"/>
      <c r="F822" s="117"/>
      <c r="G822" s="297"/>
      <c r="H822" s="217"/>
      <c r="I822" s="209"/>
      <c r="J822" s="331"/>
      <c r="K822" s="250"/>
      <c r="L822" s="299"/>
      <c r="M822" s="22"/>
      <c r="N822" s="710"/>
    </row>
    <row r="823" spans="1:15" ht="15.75" hidden="1" customHeight="1" x14ac:dyDescent="0.25">
      <c r="A823" s="773"/>
      <c r="B823" s="684"/>
      <c r="C823" s="687"/>
      <c r="D823" s="737"/>
      <c r="E823" s="117"/>
      <c r="F823" s="117"/>
      <c r="G823" s="297"/>
      <c r="H823" s="298"/>
      <c r="I823" s="209"/>
      <c r="J823" s="389"/>
      <c r="K823" s="219"/>
      <c r="L823" s="299"/>
      <c r="M823" s="22"/>
      <c r="N823" s="710"/>
      <c r="O823" t="s">
        <v>372</v>
      </c>
    </row>
    <row r="824" spans="1:15" ht="15.75" hidden="1" customHeight="1" x14ac:dyDescent="0.25">
      <c r="A824" s="773"/>
      <c r="B824" s="684"/>
      <c r="C824" s="687"/>
      <c r="D824" s="737"/>
      <c r="E824" s="117"/>
      <c r="F824" s="117"/>
      <c r="G824" s="297"/>
      <c r="H824" s="298"/>
      <c r="I824" s="209"/>
      <c r="J824" s="331"/>
      <c r="K824" s="250"/>
      <c r="L824" s="299"/>
      <c r="M824" s="22"/>
      <c r="N824" s="710"/>
    </row>
    <row r="825" spans="1:15" ht="15.75" hidden="1" customHeight="1" x14ac:dyDescent="0.25">
      <c r="A825" s="773"/>
      <c r="B825" s="685"/>
      <c r="C825" s="688"/>
      <c r="D825" s="738"/>
      <c r="E825" s="117"/>
      <c r="F825" s="117"/>
      <c r="G825" s="297"/>
      <c r="H825" s="212"/>
      <c r="I825" s="209"/>
      <c r="J825" s="214"/>
      <c r="K825" s="250"/>
      <c r="L825" s="377"/>
      <c r="M825" s="459"/>
      <c r="N825" s="711"/>
    </row>
    <row r="826" spans="1:15" ht="15.75" hidden="1" customHeight="1" x14ac:dyDescent="0.25">
      <c r="A826" s="434">
        <f>+B815</f>
        <v>890399011</v>
      </c>
      <c r="B826" s="703" t="s">
        <v>221</v>
      </c>
      <c r="C826" s="703"/>
      <c r="D826" s="704"/>
      <c r="E826" s="270"/>
      <c r="F826" s="252"/>
      <c r="G826" s="252"/>
      <c r="H826" s="281"/>
      <c r="I826" s="254"/>
      <c r="J826" s="326"/>
      <c r="K826" s="249"/>
      <c r="L826" s="267"/>
      <c r="M826" s="347"/>
      <c r="N826" s="224">
        <f>SUM(N815)</f>
        <v>0</v>
      </c>
      <c r="O826" s="415"/>
    </row>
    <row r="827" spans="1:15" ht="15.75" hidden="1" customHeight="1" x14ac:dyDescent="0.25">
      <c r="A827" s="772">
        <v>17</v>
      </c>
      <c r="B827" s="683">
        <v>890480184</v>
      </c>
      <c r="C827" s="686" t="s">
        <v>521</v>
      </c>
      <c r="D827" s="736"/>
      <c r="E827" s="117"/>
      <c r="F827" s="117"/>
      <c r="G827" s="297"/>
      <c r="H827" s="298"/>
      <c r="I827" s="209"/>
      <c r="J827" s="331"/>
      <c r="K827" s="250"/>
      <c r="L827" s="299"/>
      <c r="M827" s="22"/>
      <c r="N827" s="709">
        <f>+SUM(M827:M883)</f>
        <v>0</v>
      </c>
    </row>
    <row r="828" spans="1:15" ht="15.75" hidden="1" customHeight="1" x14ac:dyDescent="0.25">
      <c r="A828" s="773"/>
      <c r="B828" s="684"/>
      <c r="C828" s="687"/>
      <c r="D828" s="737"/>
      <c r="E828" s="117"/>
      <c r="F828" s="117"/>
      <c r="G828" s="297"/>
      <c r="H828" s="298"/>
      <c r="I828" s="209"/>
      <c r="J828" s="331"/>
      <c r="K828" s="250"/>
      <c r="L828" s="299"/>
      <c r="M828" s="22"/>
      <c r="N828" s="710"/>
    </row>
    <row r="829" spans="1:15" ht="15.75" hidden="1" customHeight="1" x14ac:dyDescent="0.25">
      <c r="A829" s="773"/>
      <c r="B829" s="684"/>
      <c r="C829" s="687"/>
      <c r="D829" s="737"/>
      <c r="E829" s="117"/>
      <c r="F829" s="117"/>
      <c r="G829" s="297"/>
      <c r="H829" s="298"/>
      <c r="I829" s="209"/>
      <c r="J829" s="331"/>
      <c r="K829" s="250"/>
      <c r="L829" s="299"/>
      <c r="M829" s="22"/>
      <c r="N829" s="710"/>
    </row>
    <row r="830" spans="1:15" ht="15.75" hidden="1" customHeight="1" x14ac:dyDescent="0.25">
      <c r="A830" s="773"/>
      <c r="B830" s="684"/>
      <c r="C830" s="687"/>
      <c r="D830" s="737"/>
      <c r="E830" s="117"/>
      <c r="F830" s="117"/>
      <c r="G830" s="297"/>
      <c r="H830" s="298"/>
      <c r="I830" s="209"/>
      <c r="J830" s="331"/>
      <c r="K830" s="250"/>
      <c r="L830" s="299"/>
      <c r="M830" s="22"/>
      <c r="N830" s="710"/>
    </row>
    <row r="831" spans="1:15" ht="15.75" hidden="1" customHeight="1" x14ac:dyDescent="0.25">
      <c r="A831" s="773"/>
      <c r="B831" s="684"/>
      <c r="C831" s="687"/>
      <c r="D831" s="737"/>
      <c r="E831" s="117"/>
      <c r="F831" s="117"/>
      <c r="G831" s="297"/>
      <c r="H831" s="394"/>
      <c r="I831" s="209"/>
      <c r="J831" s="331"/>
      <c r="K831" s="250"/>
      <c r="L831" s="299"/>
      <c r="M831" s="22"/>
      <c r="N831" s="710"/>
    </row>
    <row r="832" spans="1:15" ht="15.75" hidden="1" customHeight="1" x14ac:dyDescent="0.25">
      <c r="A832" s="773"/>
      <c r="B832" s="684"/>
      <c r="C832" s="687"/>
      <c r="D832" s="737"/>
      <c r="E832" s="117"/>
      <c r="F832" s="117"/>
      <c r="G832" s="297"/>
      <c r="H832" s="298"/>
      <c r="I832" s="209"/>
      <c r="J832" s="331"/>
      <c r="K832" s="250"/>
      <c r="L832" s="299"/>
      <c r="M832" s="22"/>
      <c r="N832" s="710"/>
    </row>
    <row r="833" spans="1:14" ht="15.75" hidden="1" customHeight="1" x14ac:dyDescent="0.25">
      <c r="A833" s="773"/>
      <c r="B833" s="684"/>
      <c r="C833" s="687"/>
      <c r="D833" s="737"/>
      <c r="E833" s="117"/>
      <c r="F833" s="117"/>
      <c r="G833" s="297"/>
      <c r="H833" s="298"/>
      <c r="I833" s="209"/>
      <c r="J833" s="331"/>
      <c r="K833" s="250"/>
      <c r="L833" s="299"/>
      <c r="M833" s="22"/>
      <c r="N833" s="710"/>
    </row>
    <row r="834" spans="1:14" ht="15.75" hidden="1" customHeight="1" x14ac:dyDescent="0.25">
      <c r="A834" s="773"/>
      <c r="B834" s="684"/>
      <c r="C834" s="687"/>
      <c r="D834" s="737"/>
      <c r="E834" s="117"/>
      <c r="F834" s="117"/>
      <c r="G834" s="297"/>
      <c r="H834" s="298"/>
      <c r="I834" s="209"/>
      <c r="J834" s="331"/>
      <c r="K834" s="250"/>
      <c r="L834" s="299"/>
      <c r="M834" s="22"/>
      <c r="N834" s="710"/>
    </row>
    <row r="835" spans="1:14" ht="15.75" hidden="1" customHeight="1" x14ac:dyDescent="0.25">
      <c r="A835" s="773"/>
      <c r="B835" s="684"/>
      <c r="C835" s="687"/>
      <c r="D835" s="737"/>
      <c r="E835" s="117"/>
      <c r="F835" s="117"/>
      <c r="G835" s="297"/>
      <c r="H835" s="298"/>
      <c r="I835" s="209"/>
      <c r="J835" s="331"/>
      <c r="K835" s="250"/>
      <c r="L835" s="299"/>
      <c r="M835" s="22"/>
      <c r="N835" s="710"/>
    </row>
    <row r="836" spans="1:14" ht="15.75" hidden="1" customHeight="1" x14ac:dyDescent="0.25">
      <c r="A836" s="773"/>
      <c r="B836" s="684"/>
      <c r="C836" s="687"/>
      <c r="D836" s="737"/>
      <c r="E836" s="117"/>
      <c r="F836" s="117"/>
      <c r="G836" s="297"/>
      <c r="H836" s="298"/>
      <c r="I836" s="209"/>
      <c r="J836" s="331"/>
      <c r="K836" s="250"/>
      <c r="L836" s="299"/>
      <c r="M836" s="22"/>
      <c r="N836" s="710"/>
    </row>
    <row r="837" spans="1:14" ht="15.75" hidden="1" customHeight="1" x14ac:dyDescent="0.25">
      <c r="A837" s="773"/>
      <c r="B837" s="684"/>
      <c r="C837" s="687"/>
      <c r="D837" s="737"/>
      <c r="E837" s="117"/>
      <c r="F837" s="117"/>
      <c r="G837" s="297"/>
      <c r="H837" s="212"/>
      <c r="I837" s="209"/>
      <c r="J837" s="214"/>
      <c r="K837" s="250"/>
      <c r="L837" s="299"/>
      <c r="M837" s="379"/>
      <c r="N837" s="710"/>
    </row>
    <row r="838" spans="1:14" ht="15.75" hidden="1" customHeight="1" x14ac:dyDescent="0.25">
      <c r="A838" s="773"/>
      <c r="B838" s="684"/>
      <c r="C838" s="687"/>
      <c r="D838" s="737"/>
      <c r="E838" s="117"/>
      <c r="F838" s="117"/>
      <c r="G838" s="297"/>
      <c r="H838" s="298"/>
      <c r="I838" s="209"/>
      <c r="J838" s="331"/>
      <c r="K838" s="250"/>
      <c r="L838" s="299"/>
      <c r="M838" s="22"/>
      <c r="N838" s="710"/>
    </row>
    <row r="839" spans="1:14" ht="15.75" hidden="1" customHeight="1" x14ac:dyDescent="0.25">
      <c r="A839" s="773"/>
      <c r="B839" s="684"/>
      <c r="C839" s="687"/>
      <c r="D839" s="737"/>
      <c r="E839" s="117"/>
      <c r="F839" s="117"/>
      <c r="G839" s="297"/>
      <c r="H839" s="298"/>
      <c r="I839" s="209"/>
      <c r="J839" s="331"/>
      <c r="K839" s="250"/>
      <c r="L839" s="299"/>
      <c r="M839" s="22"/>
      <c r="N839" s="710"/>
    </row>
    <row r="840" spans="1:14" ht="15.75" hidden="1" customHeight="1" x14ac:dyDescent="0.25">
      <c r="A840" s="773"/>
      <c r="B840" s="684"/>
      <c r="C840" s="687"/>
      <c r="D840" s="737"/>
      <c r="E840" s="117"/>
      <c r="F840" s="117"/>
      <c r="G840" s="297"/>
      <c r="H840" s="298"/>
      <c r="I840" s="209"/>
      <c r="J840" s="331"/>
      <c r="K840" s="250"/>
      <c r="L840" s="299"/>
      <c r="M840" s="22"/>
      <c r="N840" s="710"/>
    </row>
    <row r="841" spans="1:14" ht="15.75" hidden="1" customHeight="1" x14ac:dyDescent="0.25">
      <c r="A841" s="773"/>
      <c r="B841" s="684"/>
      <c r="C841" s="687"/>
      <c r="D841" s="737"/>
      <c r="E841" s="117"/>
      <c r="F841" s="117"/>
      <c r="G841" s="297"/>
      <c r="H841" s="298"/>
      <c r="I841" s="209"/>
      <c r="J841" s="331"/>
      <c r="K841" s="250"/>
      <c r="L841" s="299"/>
      <c r="M841" s="22"/>
      <c r="N841" s="710"/>
    </row>
    <row r="842" spans="1:14" ht="15.75" hidden="1" customHeight="1" x14ac:dyDescent="0.25">
      <c r="A842" s="773"/>
      <c r="B842" s="684"/>
      <c r="C842" s="687"/>
      <c r="D842" s="737"/>
      <c r="E842" s="117"/>
      <c r="F842" s="117"/>
      <c r="G842" s="297"/>
      <c r="H842" s="298"/>
      <c r="I842" s="209"/>
      <c r="J842" s="331"/>
      <c r="K842" s="250"/>
      <c r="L842" s="299"/>
      <c r="M842" s="22"/>
      <c r="N842" s="710"/>
    </row>
    <row r="843" spans="1:14" ht="15.75" hidden="1" customHeight="1" x14ac:dyDescent="0.25">
      <c r="A843" s="773"/>
      <c r="B843" s="684"/>
      <c r="C843" s="687"/>
      <c r="D843" s="737"/>
      <c r="E843" s="117"/>
      <c r="F843" s="117"/>
      <c r="G843" s="297"/>
      <c r="H843" s="298"/>
      <c r="I843" s="209"/>
      <c r="J843" s="331"/>
      <c r="K843" s="250"/>
      <c r="L843" s="299"/>
      <c r="M843" s="22"/>
      <c r="N843" s="710"/>
    </row>
    <row r="844" spans="1:14" ht="15.75" hidden="1" customHeight="1" x14ac:dyDescent="0.25">
      <c r="A844" s="773"/>
      <c r="B844" s="684"/>
      <c r="C844" s="687"/>
      <c r="D844" s="737"/>
      <c r="E844" s="117"/>
      <c r="F844" s="117"/>
      <c r="G844" s="297"/>
      <c r="H844" s="298"/>
      <c r="I844" s="209"/>
      <c r="J844" s="331"/>
      <c r="K844" s="250"/>
      <c r="L844" s="299"/>
      <c r="M844" s="22"/>
      <c r="N844" s="710"/>
    </row>
    <row r="845" spans="1:14" ht="15.75" hidden="1" customHeight="1" x14ac:dyDescent="0.25">
      <c r="A845" s="773"/>
      <c r="B845" s="684"/>
      <c r="C845" s="687"/>
      <c r="D845" s="737"/>
      <c r="E845" s="117"/>
      <c r="F845" s="117"/>
      <c r="G845" s="297"/>
      <c r="H845" s="298"/>
      <c r="I845" s="209"/>
      <c r="J845" s="331"/>
      <c r="K845" s="250"/>
      <c r="L845" s="299"/>
      <c r="M845" s="22"/>
      <c r="N845" s="710"/>
    </row>
    <row r="846" spans="1:14" ht="15.75" hidden="1" customHeight="1" x14ac:dyDescent="0.25">
      <c r="A846" s="773"/>
      <c r="B846" s="684"/>
      <c r="C846" s="687"/>
      <c r="D846" s="737"/>
      <c r="E846" s="117"/>
      <c r="F846" s="117"/>
      <c r="G846" s="297"/>
      <c r="H846" s="298"/>
      <c r="I846" s="209"/>
      <c r="J846" s="331"/>
      <c r="K846" s="250"/>
      <c r="L846" s="299"/>
      <c r="M846" s="22"/>
      <c r="N846" s="710"/>
    </row>
    <row r="847" spans="1:14" ht="15.75" hidden="1" customHeight="1" x14ac:dyDescent="0.25">
      <c r="A847" s="773"/>
      <c r="B847" s="684"/>
      <c r="C847" s="687"/>
      <c r="D847" s="737"/>
      <c r="E847" s="117"/>
      <c r="F847" s="117"/>
      <c r="G847" s="297"/>
      <c r="H847" s="212"/>
      <c r="I847" s="209"/>
      <c r="J847" s="214"/>
      <c r="K847" s="250"/>
      <c r="L847" s="299"/>
      <c r="M847" s="379"/>
      <c r="N847" s="710"/>
    </row>
    <row r="848" spans="1:14" ht="15.75" hidden="1" customHeight="1" x14ac:dyDescent="0.25">
      <c r="A848" s="773"/>
      <c r="B848" s="684"/>
      <c r="C848" s="687"/>
      <c r="D848" s="737"/>
      <c r="E848" s="117"/>
      <c r="F848" s="117"/>
      <c r="G848" s="297"/>
      <c r="H848" s="298"/>
      <c r="I848" s="209"/>
      <c r="J848" s="331"/>
      <c r="K848" s="250"/>
      <c r="L848" s="299"/>
      <c r="M848" s="22"/>
      <c r="N848" s="710"/>
    </row>
    <row r="849" spans="1:15" ht="15.75" hidden="1" customHeight="1" x14ac:dyDescent="0.25">
      <c r="A849" s="773"/>
      <c r="B849" s="684"/>
      <c r="C849" s="687"/>
      <c r="D849" s="737"/>
      <c r="E849" s="117"/>
      <c r="F849" s="117"/>
      <c r="G849" s="297"/>
      <c r="H849" s="298"/>
      <c r="I849" s="209"/>
      <c r="J849" s="331"/>
      <c r="K849" s="250"/>
      <c r="L849" s="299"/>
      <c r="M849" s="22"/>
      <c r="N849" s="710"/>
    </row>
    <row r="850" spans="1:15" ht="15.75" hidden="1" customHeight="1" x14ac:dyDescent="0.25">
      <c r="A850" s="773"/>
      <c r="B850" s="684"/>
      <c r="C850" s="687"/>
      <c r="D850" s="737"/>
      <c r="E850" s="117"/>
      <c r="F850" s="117"/>
      <c r="G850" s="297"/>
      <c r="H850" s="298"/>
      <c r="I850" s="209"/>
      <c r="J850" s="331"/>
      <c r="K850" s="250"/>
      <c r="L850" s="299"/>
      <c r="M850" s="22"/>
      <c r="N850" s="710"/>
    </row>
    <row r="851" spans="1:15" ht="15.75" hidden="1" customHeight="1" x14ac:dyDescent="0.25">
      <c r="A851" s="773"/>
      <c r="B851" s="684"/>
      <c r="C851" s="687"/>
      <c r="D851" s="737"/>
      <c r="E851" s="117"/>
      <c r="F851" s="117"/>
      <c r="G851" s="297"/>
      <c r="H851" s="298"/>
      <c r="I851" s="209"/>
      <c r="J851" s="331"/>
      <c r="K851" s="250"/>
      <c r="L851" s="299"/>
      <c r="M851" s="22"/>
      <c r="N851" s="710"/>
    </row>
    <row r="852" spans="1:15" ht="15.75" hidden="1" customHeight="1" x14ac:dyDescent="0.25">
      <c r="A852" s="773"/>
      <c r="B852" s="684"/>
      <c r="C852" s="687"/>
      <c r="D852" s="737"/>
      <c r="E852" s="117"/>
      <c r="F852" s="117"/>
      <c r="G852" s="297"/>
      <c r="H852" s="298"/>
      <c r="I852" s="209"/>
      <c r="J852" s="331"/>
      <c r="K852" s="250"/>
      <c r="L852" s="299"/>
      <c r="M852" s="22"/>
      <c r="N852" s="710"/>
    </row>
    <row r="853" spans="1:15" ht="15.75" hidden="1" customHeight="1" x14ac:dyDescent="0.25">
      <c r="A853" s="773"/>
      <c r="B853" s="684"/>
      <c r="C853" s="687"/>
      <c r="D853" s="737"/>
      <c r="E853" s="117"/>
      <c r="F853" s="117"/>
      <c r="G853" s="297"/>
      <c r="H853" s="298"/>
      <c r="I853" s="209"/>
      <c r="J853" s="331"/>
      <c r="K853" s="250"/>
      <c r="L853" s="299"/>
      <c r="M853" s="22"/>
      <c r="N853" s="710"/>
    </row>
    <row r="854" spans="1:15" ht="15.75" hidden="1" customHeight="1" x14ac:dyDescent="0.25">
      <c r="A854" s="773"/>
      <c r="B854" s="684"/>
      <c r="C854" s="687"/>
      <c r="D854" s="737"/>
      <c r="E854" s="117"/>
      <c r="F854" s="117"/>
      <c r="G854" s="297"/>
      <c r="H854" s="298"/>
      <c r="I854" s="209"/>
      <c r="J854" s="331"/>
      <c r="K854" s="250"/>
      <c r="L854" s="299"/>
      <c r="M854" s="22"/>
      <c r="N854" s="710"/>
    </row>
    <row r="855" spans="1:15" ht="15.75" hidden="1" customHeight="1" x14ac:dyDescent="0.25">
      <c r="A855" s="773"/>
      <c r="B855" s="684"/>
      <c r="C855" s="687"/>
      <c r="D855" s="737"/>
      <c r="E855" s="117"/>
      <c r="F855" s="117"/>
      <c r="G855" s="297"/>
      <c r="H855" s="298"/>
      <c r="I855" s="209"/>
      <c r="J855" s="389"/>
      <c r="K855" s="219"/>
      <c r="L855" s="299"/>
      <c r="M855" s="22"/>
      <c r="N855" s="710"/>
      <c r="O855" t="s">
        <v>372</v>
      </c>
    </row>
    <row r="856" spans="1:15" ht="15.75" hidden="1" customHeight="1" x14ac:dyDescent="0.25">
      <c r="A856" s="773"/>
      <c r="B856" s="684"/>
      <c r="C856" s="687"/>
      <c r="D856" s="737"/>
      <c r="E856" s="117"/>
      <c r="F856" s="117"/>
      <c r="G856" s="297"/>
      <c r="H856" s="298"/>
      <c r="I856" s="209"/>
      <c r="J856" s="331"/>
      <c r="K856" s="250"/>
      <c r="L856" s="299"/>
      <c r="M856" s="22"/>
      <c r="N856" s="710"/>
    </row>
    <row r="857" spans="1:15" ht="15.75" hidden="1" customHeight="1" x14ac:dyDescent="0.25">
      <c r="A857" s="773"/>
      <c r="B857" s="684"/>
      <c r="C857" s="687"/>
      <c r="D857" s="737"/>
      <c r="E857" s="117"/>
      <c r="F857" s="117"/>
      <c r="G857" s="297"/>
      <c r="H857" s="212"/>
      <c r="I857" s="209"/>
      <c r="J857" s="214"/>
      <c r="K857" s="250"/>
      <c r="L857" s="299"/>
      <c r="M857" s="379"/>
      <c r="N857" s="710"/>
    </row>
    <row r="858" spans="1:15" ht="15.75" hidden="1" customHeight="1" x14ac:dyDescent="0.25">
      <c r="A858" s="773"/>
      <c r="B858" s="684"/>
      <c r="C858" s="687"/>
      <c r="D858" s="737"/>
      <c r="E858" s="117"/>
      <c r="F858" s="117"/>
      <c r="G858" s="297"/>
      <c r="H858" s="298"/>
      <c r="I858" s="209"/>
      <c r="J858" s="331"/>
      <c r="K858" s="250"/>
      <c r="L858" s="299"/>
      <c r="M858" s="22"/>
      <c r="N858" s="710"/>
    </row>
    <row r="859" spans="1:15" ht="15.75" hidden="1" customHeight="1" x14ac:dyDescent="0.25">
      <c r="A859" s="773"/>
      <c r="B859" s="684"/>
      <c r="C859" s="687"/>
      <c r="D859" s="737"/>
      <c r="E859" s="117"/>
      <c r="F859" s="117"/>
      <c r="G859" s="297"/>
      <c r="H859" s="298"/>
      <c r="I859" s="209"/>
      <c r="J859" s="331"/>
      <c r="K859" s="250"/>
      <c r="L859" s="299"/>
      <c r="M859" s="22"/>
      <c r="N859" s="710"/>
    </row>
    <row r="860" spans="1:15" ht="15.75" hidden="1" customHeight="1" x14ac:dyDescent="0.25">
      <c r="A860" s="773"/>
      <c r="B860" s="684"/>
      <c r="C860" s="687"/>
      <c r="D860" s="737"/>
      <c r="E860" s="117"/>
      <c r="F860" s="117"/>
      <c r="G860" s="297"/>
      <c r="H860" s="298"/>
      <c r="I860" s="209"/>
      <c r="J860" s="331"/>
      <c r="K860" s="250"/>
      <c r="L860" s="299"/>
      <c r="M860" s="22"/>
      <c r="N860" s="710"/>
    </row>
    <row r="861" spans="1:15" ht="15.75" hidden="1" customHeight="1" x14ac:dyDescent="0.25">
      <c r="A861" s="773"/>
      <c r="B861" s="684"/>
      <c r="C861" s="687"/>
      <c r="D861" s="737"/>
      <c r="E861" s="117"/>
      <c r="F861" s="117"/>
      <c r="G861" s="297"/>
      <c r="H861" s="298"/>
      <c r="I861" s="209"/>
      <c r="J861" s="331"/>
      <c r="K861" s="250"/>
      <c r="L861" s="299"/>
      <c r="M861" s="22"/>
      <c r="N861" s="710"/>
    </row>
    <row r="862" spans="1:15" ht="15.75" hidden="1" customHeight="1" x14ac:dyDescent="0.25">
      <c r="A862" s="773"/>
      <c r="B862" s="684"/>
      <c r="C862" s="687"/>
      <c r="D862" s="737"/>
      <c r="E862" s="117"/>
      <c r="F862" s="117"/>
      <c r="G862" s="297"/>
      <c r="H862" s="298"/>
      <c r="I862" s="209"/>
      <c r="J862" s="331"/>
      <c r="K862" s="250"/>
      <c r="L862" s="299"/>
      <c r="M862" s="22"/>
      <c r="N862" s="710"/>
    </row>
    <row r="863" spans="1:15" ht="15.75" hidden="1" customHeight="1" x14ac:dyDescent="0.25">
      <c r="A863" s="773"/>
      <c r="B863" s="684"/>
      <c r="C863" s="687"/>
      <c r="D863" s="737"/>
      <c r="E863" s="117"/>
      <c r="F863" s="117"/>
      <c r="G863" s="297"/>
      <c r="H863" s="298"/>
      <c r="I863" s="209"/>
      <c r="J863" s="331"/>
      <c r="K863" s="250"/>
      <c r="L863" s="299"/>
      <c r="M863" s="22"/>
      <c r="N863" s="710"/>
    </row>
    <row r="864" spans="1:15" ht="15.75" hidden="1" customHeight="1" x14ac:dyDescent="0.25">
      <c r="A864" s="773"/>
      <c r="B864" s="684"/>
      <c r="C864" s="687"/>
      <c r="D864" s="737"/>
      <c r="E864" s="117"/>
      <c r="F864" s="117"/>
      <c r="G864" s="297"/>
      <c r="H864" s="298"/>
      <c r="I864" s="209"/>
      <c r="J864" s="331"/>
      <c r="K864" s="250"/>
      <c r="L864" s="299"/>
      <c r="M864" s="22"/>
      <c r="N864" s="710"/>
    </row>
    <row r="865" spans="1:14" ht="15.75" hidden="1" customHeight="1" x14ac:dyDescent="0.25">
      <c r="A865" s="773"/>
      <c r="B865" s="684"/>
      <c r="C865" s="687"/>
      <c r="D865" s="737"/>
      <c r="E865" s="117"/>
      <c r="F865" s="117"/>
      <c r="G865" s="297"/>
      <c r="H865" s="298"/>
      <c r="I865" s="209"/>
      <c r="J865" s="331"/>
      <c r="K865" s="250"/>
      <c r="L865" s="299"/>
      <c r="M865" s="22"/>
      <c r="N865" s="710"/>
    </row>
    <row r="866" spans="1:14" ht="15.75" hidden="1" customHeight="1" x14ac:dyDescent="0.25">
      <c r="A866" s="773"/>
      <c r="B866" s="684"/>
      <c r="C866" s="687"/>
      <c r="D866" s="737"/>
      <c r="E866" s="117"/>
      <c r="F866" s="117"/>
      <c r="G866" s="297"/>
      <c r="H866" s="298"/>
      <c r="I866" s="209"/>
      <c r="J866" s="331"/>
      <c r="K866" s="250"/>
      <c r="L866" s="299"/>
      <c r="M866" s="22"/>
      <c r="N866" s="710"/>
    </row>
    <row r="867" spans="1:14" ht="15.75" hidden="1" customHeight="1" x14ac:dyDescent="0.25">
      <c r="A867" s="773"/>
      <c r="B867" s="684"/>
      <c r="C867" s="687"/>
      <c r="D867" s="737"/>
      <c r="E867" s="117"/>
      <c r="F867" s="117"/>
      <c r="G867" s="297"/>
      <c r="H867" s="212"/>
      <c r="I867" s="209"/>
      <c r="J867" s="214"/>
      <c r="K867" s="250"/>
      <c r="L867" s="299"/>
      <c r="M867" s="379"/>
      <c r="N867" s="710"/>
    </row>
    <row r="868" spans="1:14" ht="15.75" hidden="1" customHeight="1" x14ac:dyDescent="0.25">
      <c r="A868" s="773"/>
      <c r="B868" s="684"/>
      <c r="C868" s="687"/>
      <c r="D868" s="737"/>
      <c r="E868" s="117"/>
      <c r="F868" s="117"/>
      <c r="G868" s="297"/>
      <c r="H868" s="298"/>
      <c r="I868" s="209"/>
      <c r="J868" s="331"/>
      <c r="K868" s="250"/>
      <c r="L868" s="299"/>
      <c r="M868" s="22"/>
      <c r="N868" s="710"/>
    </row>
    <row r="869" spans="1:14" ht="15.75" hidden="1" customHeight="1" x14ac:dyDescent="0.25">
      <c r="A869" s="773"/>
      <c r="B869" s="684"/>
      <c r="C869" s="687"/>
      <c r="D869" s="737"/>
      <c r="E869" s="117"/>
      <c r="F869" s="117"/>
      <c r="G869" s="297"/>
      <c r="H869" s="298"/>
      <c r="I869" s="209"/>
      <c r="J869" s="331"/>
      <c r="K869" s="250"/>
      <c r="L869" s="299"/>
      <c r="M869" s="22"/>
      <c r="N869" s="710"/>
    </row>
    <row r="870" spans="1:14" ht="15.75" hidden="1" customHeight="1" x14ac:dyDescent="0.25">
      <c r="A870" s="773"/>
      <c r="B870" s="684"/>
      <c r="C870" s="687"/>
      <c r="D870" s="737"/>
      <c r="E870" s="117"/>
      <c r="F870" s="117"/>
      <c r="G870" s="297"/>
      <c r="H870" s="298"/>
      <c r="I870" s="209"/>
      <c r="J870" s="331"/>
      <c r="K870" s="250"/>
      <c r="L870" s="299"/>
      <c r="M870" s="22"/>
      <c r="N870" s="710"/>
    </row>
    <row r="871" spans="1:14" ht="15.75" hidden="1" customHeight="1" x14ac:dyDescent="0.25">
      <c r="A871" s="773"/>
      <c r="B871" s="684"/>
      <c r="C871" s="687"/>
      <c r="D871" s="737"/>
      <c r="E871" s="117"/>
      <c r="F871" s="117"/>
      <c r="G871" s="297"/>
      <c r="H871" s="298"/>
      <c r="I871" s="209"/>
      <c r="J871" s="331"/>
      <c r="K871" s="250"/>
      <c r="L871" s="299"/>
      <c r="M871" s="22"/>
      <c r="N871" s="710"/>
    </row>
    <row r="872" spans="1:14" ht="15.75" hidden="1" customHeight="1" x14ac:dyDescent="0.25">
      <c r="A872" s="773"/>
      <c r="B872" s="684"/>
      <c r="C872" s="687"/>
      <c r="D872" s="737"/>
      <c r="E872" s="117"/>
      <c r="F872" s="117"/>
      <c r="G872" s="297"/>
      <c r="H872" s="298"/>
      <c r="I872" s="209"/>
      <c r="J872" s="331"/>
      <c r="K872" s="250"/>
      <c r="L872" s="299"/>
      <c r="M872" s="22"/>
      <c r="N872" s="710"/>
    </row>
    <row r="873" spans="1:14" ht="15.75" hidden="1" customHeight="1" x14ac:dyDescent="0.25">
      <c r="A873" s="773"/>
      <c r="B873" s="684"/>
      <c r="C873" s="687"/>
      <c r="D873" s="737"/>
      <c r="E873" s="117"/>
      <c r="F873" s="117"/>
      <c r="G873" s="297"/>
      <c r="H873" s="298"/>
      <c r="I873" s="209"/>
      <c r="J873" s="331"/>
      <c r="K873" s="250"/>
      <c r="L873" s="299"/>
      <c r="M873" s="22"/>
      <c r="N873" s="710"/>
    </row>
    <row r="874" spans="1:14" ht="15.75" hidden="1" customHeight="1" x14ac:dyDescent="0.25">
      <c r="A874" s="773"/>
      <c r="B874" s="684"/>
      <c r="C874" s="687"/>
      <c r="D874" s="737"/>
      <c r="E874" s="117"/>
      <c r="F874" s="117"/>
      <c r="G874" s="297"/>
      <c r="H874" s="298"/>
      <c r="I874" s="209"/>
      <c r="J874" s="331"/>
      <c r="K874" s="250"/>
      <c r="L874" s="299"/>
      <c r="M874" s="22"/>
      <c r="N874" s="710"/>
    </row>
    <row r="875" spans="1:14" ht="15.75" hidden="1" customHeight="1" x14ac:dyDescent="0.25">
      <c r="A875" s="773"/>
      <c r="B875" s="684"/>
      <c r="C875" s="687"/>
      <c r="D875" s="737"/>
      <c r="E875" s="117"/>
      <c r="F875" s="117"/>
      <c r="G875" s="297"/>
      <c r="H875" s="298"/>
      <c r="I875" s="209"/>
      <c r="J875" s="331"/>
      <c r="K875" s="250"/>
      <c r="L875" s="299"/>
      <c r="M875" s="22"/>
      <c r="N875" s="710"/>
    </row>
    <row r="876" spans="1:14" ht="15.75" hidden="1" customHeight="1" x14ac:dyDescent="0.25">
      <c r="A876" s="773"/>
      <c r="B876" s="684"/>
      <c r="C876" s="687"/>
      <c r="D876" s="737"/>
      <c r="E876" s="117"/>
      <c r="F876" s="117"/>
      <c r="G876" s="297"/>
      <c r="H876" s="298"/>
      <c r="I876" s="209"/>
      <c r="J876" s="331"/>
      <c r="K876" s="250"/>
      <c r="L876" s="299"/>
      <c r="M876" s="22"/>
      <c r="N876" s="710"/>
    </row>
    <row r="877" spans="1:14" ht="15.75" hidden="1" customHeight="1" x14ac:dyDescent="0.25">
      <c r="A877" s="773"/>
      <c r="B877" s="684"/>
      <c r="C877" s="687"/>
      <c r="D877" s="737"/>
      <c r="E877" s="117"/>
      <c r="F877" s="117"/>
      <c r="G877" s="297"/>
      <c r="H877" s="212"/>
      <c r="I877" s="209"/>
      <c r="J877" s="214"/>
      <c r="K877" s="250"/>
      <c r="L877" s="299"/>
      <c r="M877" s="379"/>
      <c r="N877" s="710"/>
    </row>
    <row r="878" spans="1:14" ht="15.75" hidden="1" customHeight="1" x14ac:dyDescent="0.25">
      <c r="A878" s="773"/>
      <c r="B878" s="684"/>
      <c r="C878" s="687"/>
      <c r="D878" s="737"/>
      <c r="E878" s="117"/>
      <c r="F878" s="117"/>
      <c r="G878" s="297"/>
      <c r="H878" s="298"/>
      <c r="I878" s="209"/>
      <c r="J878" s="331"/>
      <c r="K878" s="250"/>
      <c r="L878" s="299"/>
      <c r="M878" s="22"/>
      <c r="N878" s="710"/>
    </row>
    <row r="879" spans="1:14" ht="15.75" hidden="1" customHeight="1" x14ac:dyDescent="0.25">
      <c r="A879" s="773"/>
      <c r="B879" s="684"/>
      <c r="C879" s="687"/>
      <c r="D879" s="737"/>
      <c r="E879" s="117"/>
      <c r="F879" s="117"/>
      <c r="G879" s="297"/>
      <c r="H879" s="298"/>
      <c r="I879" s="209"/>
      <c r="J879" s="331"/>
      <c r="K879" s="250"/>
      <c r="L879" s="299"/>
      <c r="M879" s="22"/>
      <c r="N879" s="710"/>
    </row>
    <row r="880" spans="1:14" ht="15.75" hidden="1" customHeight="1" x14ac:dyDescent="0.25">
      <c r="A880" s="773"/>
      <c r="B880" s="684"/>
      <c r="C880" s="687"/>
      <c r="D880" s="737"/>
      <c r="E880" s="117"/>
      <c r="F880" s="117"/>
      <c r="G880" s="297"/>
      <c r="H880" s="298"/>
      <c r="I880" s="209"/>
      <c r="J880" s="331"/>
      <c r="K880" s="250"/>
      <c r="L880" s="299"/>
      <c r="M880" s="22"/>
      <c r="N880" s="710"/>
    </row>
    <row r="881" spans="1:15" ht="15.75" hidden="1" customHeight="1" x14ac:dyDescent="0.25">
      <c r="A881" s="773"/>
      <c r="B881" s="684"/>
      <c r="C881" s="687"/>
      <c r="D881" s="737"/>
      <c r="E881" s="117"/>
      <c r="F881" s="117"/>
      <c r="G881" s="297"/>
      <c r="H881" s="298"/>
      <c r="I881" s="209"/>
      <c r="J881" s="331"/>
      <c r="K881" s="250"/>
      <c r="L881" s="299"/>
      <c r="M881" s="22"/>
      <c r="N881" s="710"/>
    </row>
    <row r="882" spans="1:15" ht="15.75" hidden="1" customHeight="1" x14ac:dyDescent="0.25">
      <c r="A882" s="773"/>
      <c r="B882" s="684"/>
      <c r="C882" s="687"/>
      <c r="D882" s="737"/>
      <c r="E882" s="117"/>
      <c r="F882" s="117"/>
      <c r="G882" s="297"/>
      <c r="H882" s="298"/>
      <c r="I882" s="209"/>
      <c r="J882" s="331"/>
      <c r="K882" s="250"/>
      <c r="L882" s="299"/>
      <c r="M882" s="22"/>
      <c r="N882" s="710"/>
    </row>
    <row r="883" spans="1:15" ht="15.75" hidden="1" customHeight="1" x14ac:dyDescent="0.25">
      <c r="A883" s="773"/>
      <c r="B883" s="685"/>
      <c r="C883" s="688"/>
      <c r="D883" s="737"/>
      <c r="E883" s="117"/>
      <c r="F883" s="117"/>
      <c r="G883" s="297"/>
      <c r="H883" s="217"/>
      <c r="I883" s="209"/>
      <c r="J883" s="331"/>
      <c r="K883" s="250"/>
      <c r="L883" s="377"/>
      <c r="M883" s="392"/>
      <c r="N883" s="711"/>
    </row>
    <row r="884" spans="1:15" ht="15.75" hidden="1" customHeight="1" x14ac:dyDescent="0.25">
      <c r="A884" s="434">
        <f>+B827</f>
        <v>890480184</v>
      </c>
      <c r="B884" s="733" t="s">
        <v>221</v>
      </c>
      <c r="C884" s="733"/>
      <c r="D884" s="734"/>
      <c r="E884" s="270"/>
      <c r="F884" s="252"/>
      <c r="G884" s="252"/>
      <c r="H884" s="281"/>
      <c r="I884" s="254"/>
      <c r="J884" s="326"/>
      <c r="K884" s="249"/>
      <c r="L884" s="267"/>
      <c r="M884" s="347"/>
      <c r="N884" s="224">
        <f>SUM(N827)</f>
        <v>0</v>
      </c>
      <c r="O884" s="415"/>
    </row>
    <row r="885" spans="1:15" ht="15.75" hidden="1" customHeight="1" x14ac:dyDescent="0.25">
      <c r="A885" s="772">
        <v>17</v>
      </c>
      <c r="B885" s="683">
        <v>891280000</v>
      </c>
      <c r="C885" s="686" t="s">
        <v>522</v>
      </c>
      <c r="D885" s="736">
        <v>243627001</v>
      </c>
      <c r="E885" s="117"/>
      <c r="F885" s="117"/>
      <c r="G885" s="297"/>
      <c r="H885" s="298"/>
      <c r="I885" s="209"/>
      <c r="J885" s="389"/>
      <c r="K885" s="219"/>
      <c r="L885" s="299"/>
      <c r="M885" s="22"/>
      <c r="N885" s="709">
        <f>+SUM(M885:M933)</f>
        <v>0</v>
      </c>
    </row>
    <row r="886" spans="1:15" ht="15.75" hidden="1" customHeight="1" x14ac:dyDescent="0.25">
      <c r="A886" s="773"/>
      <c r="B886" s="684"/>
      <c r="C886" s="687"/>
      <c r="D886" s="737"/>
      <c r="E886" s="117"/>
      <c r="F886" s="117"/>
      <c r="G886" s="297"/>
      <c r="H886" s="298"/>
      <c r="I886" s="209"/>
      <c r="J886" s="389"/>
      <c r="K886" s="219"/>
      <c r="L886" s="299"/>
      <c r="M886" s="22"/>
      <c r="N886" s="710"/>
    </row>
    <row r="887" spans="1:15" ht="15.75" hidden="1" customHeight="1" x14ac:dyDescent="0.25">
      <c r="A887" s="773"/>
      <c r="B887" s="684"/>
      <c r="C887" s="687"/>
      <c r="D887" s="737"/>
      <c r="E887" s="117"/>
      <c r="F887" s="117"/>
      <c r="G887" s="297"/>
      <c r="H887" s="298"/>
      <c r="I887" s="209"/>
      <c r="J887" s="389"/>
      <c r="K887" s="219"/>
      <c r="L887" s="299"/>
      <c r="M887" s="22"/>
      <c r="N887" s="710"/>
    </row>
    <row r="888" spans="1:15" ht="15.75" hidden="1" customHeight="1" x14ac:dyDescent="0.25">
      <c r="A888" s="773"/>
      <c r="B888" s="684"/>
      <c r="C888" s="687"/>
      <c r="D888" s="737"/>
      <c r="E888" s="117"/>
      <c r="F888" s="117"/>
      <c r="G888" s="297"/>
      <c r="H888" s="298"/>
      <c r="I888" s="209"/>
      <c r="J888" s="389"/>
      <c r="K888" s="219"/>
      <c r="L888" s="299"/>
      <c r="M888" s="22"/>
      <c r="N888" s="710"/>
    </row>
    <row r="889" spans="1:15" ht="15.75" hidden="1" customHeight="1" x14ac:dyDescent="0.25">
      <c r="A889" s="773"/>
      <c r="B889" s="684"/>
      <c r="C889" s="687"/>
      <c r="D889" s="737"/>
      <c r="E889" s="117"/>
      <c r="F889" s="117"/>
      <c r="G889" s="297"/>
      <c r="H889" s="298"/>
      <c r="I889" s="209"/>
      <c r="J889" s="389"/>
      <c r="K889" s="219"/>
      <c r="L889" s="299"/>
      <c r="M889" s="22"/>
      <c r="N889" s="710"/>
    </row>
    <row r="890" spans="1:15" ht="15.75" hidden="1" customHeight="1" x14ac:dyDescent="0.25">
      <c r="A890" s="773"/>
      <c r="B890" s="684"/>
      <c r="C890" s="687"/>
      <c r="D890" s="737"/>
      <c r="E890" s="117"/>
      <c r="F890" s="117"/>
      <c r="G890" s="297"/>
      <c r="H890" s="298"/>
      <c r="I890" s="209"/>
      <c r="J890" s="389"/>
      <c r="K890" s="219"/>
      <c r="L890" s="299"/>
      <c r="M890" s="22"/>
      <c r="N890" s="710"/>
    </row>
    <row r="891" spans="1:15" ht="15.75" hidden="1" customHeight="1" x14ac:dyDescent="0.25">
      <c r="A891" s="773"/>
      <c r="B891" s="684"/>
      <c r="C891" s="687"/>
      <c r="D891" s="737"/>
      <c r="E891" s="117"/>
      <c r="F891" s="117"/>
      <c r="G891" s="297"/>
      <c r="H891" s="298"/>
      <c r="I891" s="209"/>
      <c r="J891" s="389"/>
      <c r="K891" s="219"/>
      <c r="L891" s="299"/>
      <c r="M891" s="22"/>
      <c r="N891" s="710"/>
    </row>
    <row r="892" spans="1:15" ht="15.75" hidden="1" customHeight="1" x14ac:dyDescent="0.25">
      <c r="A892" s="773"/>
      <c r="B892" s="684"/>
      <c r="C892" s="687"/>
      <c r="D892" s="737"/>
      <c r="E892" s="117"/>
      <c r="F892" s="117"/>
      <c r="G892" s="297"/>
      <c r="H892" s="298"/>
      <c r="I892" s="209"/>
      <c r="J892" s="389"/>
      <c r="K892" s="219"/>
      <c r="L892" s="299"/>
      <c r="M892" s="22"/>
      <c r="N892" s="710"/>
    </row>
    <row r="893" spans="1:15" ht="15.75" hidden="1" customHeight="1" x14ac:dyDescent="0.25">
      <c r="A893" s="773"/>
      <c r="B893" s="684"/>
      <c r="C893" s="687"/>
      <c r="D893" s="737"/>
      <c r="E893" s="117"/>
      <c r="F893" s="117"/>
      <c r="G893" s="297"/>
      <c r="H893" s="298"/>
      <c r="I893" s="209"/>
      <c r="J893" s="389"/>
      <c r="K893" s="219"/>
      <c r="L893" s="299"/>
      <c r="M893" s="22"/>
      <c r="N893" s="710"/>
    </row>
    <row r="894" spans="1:15" ht="15.75" hidden="1" customHeight="1" x14ac:dyDescent="0.25">
      <c r="A894" s="773"/>
      <c r="B894" s="684"/>
      <c r="C894" s="687"/>
      <c r="D894" s="737"/>
      <c r="E894" s="117"/>
      <c r="F894" s="117"/>
      <c r="G894" s="297"/>
      <c r="H894" s="298"/>
      <c r="I894" s="209"/>
      <c r="J894" s="389"/>
      <c r="K894" s="219"/>
      <c r="L894" s="299"/>
      <c r="M894" s="22"/>
      <c r="N894" s="710"/>
    </row>
    <row r="895" spans="1:15" ht="15.75" hidden="1" customHeight="1" x14ac:dyDescent="0.25">
      <c r="A895" s="773"/>
      <c r="B895" s="684"/>
      <c r="C895" s="687"/>
      <c r="D895" s="737"/>
      <c r="E895" s="117"/>
      <c r="F895" s="117"/>
      <c r="G895" s="297"/>
      <c r="H895" s="298"/>
      <c r="I895" s="209"/>
      <c r="J895" s="389"/>
      <c r="K895" s="219"/>
      <c r="L895" s="299"/>
      <c r="M895" s="22"/>
      <c r="N895" s="710"/>
    </row>
    <row r="896" spans="1:15" ht="15.75" hidden="1" customHeight="1" x14ac:dyDescent="0.25">
      <c r="A896" s="773"/>
      <c r="B896" s="684"/>
      <c r="C896" s="687"/>
      <c r="D896" s="737"/>
      <c r="E896" s="117"/>
      <c r="F896" s="117"/>
      <c r="G896" s="297"/>
      <c r="H896" s="298"/>
      <c r="I896" s="209"/>
      <c r="J896" s="389"/>
      <c r="K896" s="219"/>
      <c r="L896" s="299"/>
      <c r="M896" s="22"/>
      <c r="N896" s="710"/>
    </row>
    <row r="897" spans="1:14" ht="15.75" hidden="1" customHeight="1" x14ac:dyDescent="0.25">
      <c r="A897" s="773"/>
      <c r="B897" s="684"/>
      <c r="C897" s="687"/>
      <c r="D897" s="737"/>
      <c r="E897" s="117"/>
      <c r="F897" s="117"/>
      <c r="G897" s="297"/>
      <c r="H897" s="298"/>
      <c r="I897" s="209"/>
      <c r="J897" s="389"/>
      <c r="K897" s="219"/>
      <c r="L897" s="299"/>
      <c r="M897" s="22"/>
      <c r="N897" s="710"/>
    </row>
    <row r="898" spans="1:14" ht="15.75" hidden="1" customHeight="1" x14ac:dyDescent="0.25">
      <c r="A898" s="773"/>
      <c r="B898" s="684"/>
      <c r="C898" s="687"/>
      <c r="D898" s="737"/>
      <c r="E898" s="117"/>
      <c r="F898" s="117"/>
      <c r="G898" s="297"/>
      <c r="H898" s="298"/>
      <c r="I898" s="209"/>
      <c r="J898" s="389"/>
      <c r="K898" s="219"/>
      <c r="L898" s="299"/>
      <c r="M898" s="22"/>
      <c r="N898" s="710"/>
    </row>
    <row r="899" spans="1:14" ht="15.75" hidden="1" customHeight="1" x14ac:dyDescent="0.25">
      <c r="A899" s="773"/>
      <c r="B899" s="684"/>
      <c r="C899" s="687"/>
      <c r="D899" s="737"/>
      <c r="E899" s="117"/>
      <c r="F899" s="117"/>
      <c r="G899" s="297"/>
      <c r="H899" s="298"/>
      <c r="I899" s="209"/>
      <c r="J899" s="389"/>
      <c r="K899" s="219"/>
      <c r="L899" s="299"/>
      <c r="M899" s="22"/>
      <c r="N899" s="710"/>
    </row>
    <row r="900" spans="1:14" ht="15.75" hidden="1" customHeight="1" x14ac:dyDescent="0.25">
      <c r="A900" s="773"/>
      <c r="B900" s="684"/>
      <c r="C900" s="687"/>
      <c r="D900" s="737"/>
      <c r="E900" s="117"/>
      <c r="F900" s="117"/>
      <c r="G900" s="297"/>
      <c r="H900" s="298"/>
      <c r="I900" s="209"/>
      <c r="J900" s="389"/>
      <c r="K900" s="219"/>
      <c r="L900" s="299"/>
      <c r="M900" s="22"/>
      <c r="N900" s="710"/>
    </row>
    <row r="901" spans="1:14" ht="15.75" hidden="1" customHeight="1" x14ac:dyDescent="0.25">
      <c r="A901" s="773"/>
      <c r="B901" s="684"/>
      <c r="C901" s="687"/>
      <c r="D901" s="737"/>
      <c r="E901" s="117"/>
      <c r="F901" s="117"/>
      <c r="G901" s="297"/>
      <c r="H901" s="298"/>
      <c r="I901" s="209"/>
      <c r="J901" s="389"/>
      <c r="K901" s="219"/>
      <c r="L901" s="299"/>
      <c r="M901" s="22"/>
      <c r="N901" s="710"/>
    </row>
    <row r="902" spans="1:14" ht="15.75" hidden="1" customHeight="1" x14ac:dyDescent="0.25">
      <c r="A902" s="773"/>
      <c r="B902" s="684"/>
      <c r="C902" s="687"/>
      <c r="D902" s="737"/>
      <c r="E902" s="117"/>
      <c r="F902" s="117"/>
      <c r="G902" s="297"/>
      <c r="H902" s="298"/>
      <c r="I902" s="209"/>
      <c r="J902" s="389"/>
      <c r="K902" s="219"/>
      <c r="L902" s="299"/>
      <c r="M902" s="22"/>
      <c r="N902" s="710"/>
    </row>
    <row r="903" spans="1:14" ht="15.75" hidden="1" customHeight="1" x14ac:dyDescent="0.25">
      <c r="A903" s="773"/>
      <c r="B903" s="684"/>
      <c r="C903" s="687"/>
      <c r="D903" s="737"/>
      <c r="E903" s="117"/>
      <c r="F903" s="117"/>
      <c r="G903" s="297"/>
      <c r="H903" s="298"/>
      <c r="I903" s="209"/>
      <c r="J903" s="389"/>
      <c r="K903" s="219"/>
      <c r="L903" s="299"/>
      <c r="M903" s="22"/>
      <c r="N903" s="710"/>
    </row>
    <row r="904" spans="1:14" ht="15.75" hidden="1" customHeight="1" x14ac:dyDescent="0.25">
      <c r="A904" s="773"/>
      <c r="B904" s="684"/>
      <c r="C904" s="687"/>
      <c r="D904" s="737"/>
      <c r="E904" s="117"/>
      <c r="F904" s="117"/>
      <c r="G904" s="297"/>
      <c r="H904" s="298"/>
      <c r="I904" s="209"/>
      <c r="J904" s="389"/>
      <c r="K904" s="219"/>
      <c r="L904" s="299"/>
      <c r="M904" s="22"/>
      <c r="N904" s="710"/>
    </row>
    <row r="905" spans="1:14" ht="15.75" hidden="1" customHeight="1" x14ac:dyDescent="0.25">
      <c r="A905" s="773"/>
      <c r="B905" s="684"/>
      <c r="C905" s="687"/>
      <c r="D905" s="737"/>
      <c r="E905" s="117"/>
      <c r="F905" s="117"/>
      <c r="G905" s="297"/>
      <c r="H905" s="298"/>
      <c r="I905" s="209"/>
      <c r="J905" s="389"/>
      <c r="K905" s="219"/>
      <c r="L905" s="299"/>
      <c r="M905" s="22"/>
      <c r="N905" s="710"/>
    </row>
    <row r="906" spans="1:14" ht="15.75" hidden="1" customHeight="1" x14ac:dyDescent="0.25">
      <c r="A906" s="773"/>
      <c r="B906" s="684"/>
      <c r="C906" s="687"/>
      <c r="D906" s="737"/>
      <c r="E906" s="117"/>
      <c r="F906" s="117"/>
      <c r="G906" s="297"/>
      <c r="H906" s="298"/>
      <c r="I906" s="209"/>
      <c r="J906" s="389"/>
      <c r="K906" s="219"/>
      <c r="L906" s="299"/>
      <c r="M906" s="22"/>
      <c r="N906" s="710"/>
    </row>
    <row r="907" spans="1:14" ht="15.75" hidden="1" customHeight="1" x14ac:dyDescent="0.25">
      <c r="A907" s="773"/>
      <c r="B907" s="684"/>
      <c r="C907" s="687"/>
      <c r="D907" s="737"/>
      <c r="E907" s="117"/>
      <c r="F907" s="117"/>
      <c r="G907" s="297"/>
      <c r="H907" s="298"/>
      <c r="I907" s="209"/>
      <c r="J907" s="389"/>
      <c r="K907" s="219"/>
      <c r="L907" s="299"/>
      <c r="M907" s="22"/>
      <c r="N907" s="710"/>
    </row>
    <row r="908" spans="1:14" ht="15.75" hidden="1" customHeight="1" x14ac:dyDescent="0.25">
      <c r="A908" s="773"/>
      <c r="B908" s="684"/>
      <c r="C908" s="687"/>
      <c r="D908" s="737"/>
      <c r="E908" s="117"/>
      <c r="F908" s="117"/>
      <c r="G908" s="297"/>
      <c r="H908" s="298"/>
      <c r="I908" s="209"/>
      <c r="J908" s="389"/>
      <c r="K908" s="219"/>
      <c r="L908" s="299"/>
      <c r="M908" s="22"/>
      <c r="N908" s="710"/>
    </row>
    <row r="909" spans="1:14" ht="15.75" hidden="1" customHeight="1" x14ac:dyDescent="0.25">
      <c r="A909" s="773"/>
      <c r="B909" s="684"/>
      <c r="C909" s="687"/>
      <c r="D909" s="737"/>
      <c r="E909" s="117"/>
      <c r="F909" s="117"/>
      <c r="G909" s="297"/>
      <c r="H909" s="298"/>
      <c r="I909" s="209"/>
      <c r="J909" s="389"/>
      <c r="K909" s="219"/>
      <c r="L909" s="299"/>
      <c r="M909" s="22"/>
      <c r="N909" s="710"/>
    </row>
    <row r="910" spans="1:14" ht="15.75" hidden="1" customHeight="1" x14ac:dyDescent="0.25">
      <c r="A910" s="773"/>
      <c r="B910" s="684"/>
      <c r="C910" s="687"/>
      <c r="D910" s="737"/>
      <c r="E910" s="117"/>
      <c r="F910" s="117"/>
      <c r="G910" s="297"/>
      <c r="H910" s="298"/>
      <c r="I910" s="209"/>
      <c r="J910" s="389"/>
      <c r="K910" s="219"/>
      <c r="L910" s="299"/>
      <c r="M910" s="22"/>
      <c r="N910" s="710"/>
    </row>
    <row r="911" spans="1:14" ht="15.75" hidden="1" customHeight="1" x14ac:dyDescent="0.25">
      <c r="A911" s="773"/>
      <c r="B911" s="684"/>
      <c r="C911" s="687"/>
      <c r="D911" s="737"/>
      <c r="E911" s="117"/>
      <c r="F911" s="117"/>
      <c r="G911" s="297"/>
      <c r="H911" s="298"/>
      <c r="I911" s="209"/>
      <c r="J911" s="389"/>
      <c r="K911" s="219"/>
      <c r="L911" s="299"/>
      <c r="M911" s="22"/>
      <c r="N911" s="710"/>
    </row>
    <row r="912" spans="1:14" ht="15.75" hidden="1" customHeight="1" x14ac:dyDescent="0.25">
      <c r="A912" s="773"/>
      <c r="B912" s="684"/>
      <c r="C912" s="687"/>
      <c r="D912" s="737"/>
      <c r="E912" s="117"/>
      <c r="F912" s="117"/>
      <c r="G912" s="297"/>
      <c r="H912" s="298"/>
      <c r="I912" s="209"/>
      <c r="J912" s="389"/>
      <c r="K912" s="219"/>
      <c r="L912" s="299"/>
      <c r="M912" s="22"/>
      <c r="N912" s="710"/>
    </row>
    <row r="913" spans="1:15" ht="15.75" hidden="1" customHeight="1" x14ac:dyDescent="0.25">
      <c r="A913" s="773"/>
      <c r="B913" s="684"/>
      <c r="C913" s="687"/>
      <c r="D913" s="737"/>
      <c r="E913" s="117"/>
      <c r="F913" s="117"/>
      <c r="G913" s="297"/>
      <c r="H913" s="298"/>
      <c r="I913" s="209"/>
      <c r="J913" s="389"/>
      <c r="K913" s="219"/>
      <c r="L913" s="299"/>
      <c r="M913" s="22"/>
      <c r="N913" s="710"/>
    </row>
    <row r="914" spans="1:15" ht="15.75" hidden="1" customHeight="1" x14ac:dyDescent="0.25">
      <c r="A914" s="773"/>
      <c r="B914" s="684"/>
      <c r="C914" s="687"/>
      <c r="D914" s="737"/>
      <c r="E914" s="117"/>
      <c r="F914" s="117"/>
      <c r="G914" s="297"/>
      <c r="H914" s="298"/>
      <c r="I914" s="209"/>
      <c r="J914" s="389"/>
      <c r="K914" s="219"/>
      <c r="L914" s="299"/>
      <c r="M914" s="22"/>
      <c r="N914" s="710"/>
    </row>
    <row r="915" spans="1:15" ht="15.75" hidden="1" customHeight="1" x14ac:dyDescent="0.25">
      <c r="A915" s="773"/>
      <c r="B915" s="684"/>
      <c r="C915" s="687"/>
      <c r="D915" s="737"/>
      <c r="E915" s="117"/>
      <c r="F915" s="117"/>
      <c r="G915" s="297"/>
      <c r="H915" s="298"/>
      <c r="I915" s="209"/>
      <c r="J915" s="389"/>
      <c r="K915" s="219"/>
      <c r="L915" s="299"/>
      <c r="M915" s="22"/>
      <c r="N915" s="710"/>
      <c r="O915" t="s">
        <v>372</v>
      </c>
    </row>
    <row r="916" spans="1:15" ht="15.75" hidden="1" customHeight="1" x14ac:dyDescent="0.25">
      <c r="A916" s="773"/>
      <c r="B916" s="684"/>
      <c r="C916" s="687"/>
      <c r="D916" s="737"/>
      <c r="E916" s="117"/>
      <c r="F916" s="117"/>
      <c r="G916" s="297"/>
      <c r="H916" s="298"/>
      <c r="I916" s="209"/>
      <c r="J916" s="389"/>
      <c r="K916" s="219"/>
      <c r="L916" s="299"/>
      <c r="M916" s="22"/>
      <c r="N916" s="710"/>
    </row>
    <row r="917" spans="1:15" ht="15.75" hidden="1" customHeight="1" x14ac:dyDescent="0.25">
      <c r="A917" s="773"/>
      <c r="B917" s="684"/>
      <c r="C917" s="687"/>
      <c r="D917" s="737"/>
      <c r="E917" s="117"/>
      <c r="F917" s="117"/>
      <c r="G917" s="297"/>
      <c r="H917" s="298"/>
      <c r="I917" s="209"/>
      <c r="J917" s="389"/>
      <c r="K917" s="219"/>
      <c r="L917" s="299"/>
      <c r="M917" s="22"/>
      <c r="N917" s="710"/>
    </row>
    <row r="918" spans="1:15" ht="15.75" hidden="1" customHeight="1" x14ac:dyDescent="0.25">
      <c r="A918" s="773"/>
      <c r="B918" s="684"/>
      <c r="C918" s="687"/>
      <c r="D918" s="737"/>
      <c r="E918" s="117"/>
      <c r="F918" s="117"/>
      <c r="G918" s="297"/>
      <c r="H918" s="298"/>
      <c r="I918" s="209"/>
      <c r="J918" s="389"/>
      <c r="K918" s="219"/>
      <c r="L918" s="299"/>
      <c r="M918" s="22"/>
      <c r="N918" s="710"/>
    </row>
    <row r="919" spans="1:15" ht="15.75" hidden="1" customHeight="1" x14ac:dyDescent="0.25">
      <c r="A919" s="773"/>
      <c r="B919" s="684"/>
      <c r="C919" s="687"/>
      <c r="D919" s="737"/>
      <c r="E919" s="117"/>
      <c r="F919" s="117"/>
      <c r="G919" s="297"/>
      <c r="H919" s="298"/>
      <c r="I919" s="209"/>
      <c r="J919" s="389"/>
      <c r="K919" s="219"/>
      <c r="L919" s="299"/>
      <c r="M919" s="22"/>
      <c r="N919" s="710"/>
    </row>
    <row r="920" spans="1:15" ht="15.75" hidden="1" customHeight="1" x14ac:dyDescent="0.25">
      <c r="A920" s="773"/>
      <c r="B920" s="684"/>
      <c r="C920" s="687"/>
      <c r="D920" s="737"/>
      <c r="E920" s="117"/>
      <c r="F920" s="117"/>
      <c r="G920" s="297"/>
      <c r="H920" s="298"/>
      <c r="I920" s="209"/>
      <c r="J920" s="389"/>
      <c r="K920" s="219"/>
      <c r="L920" s="299"/>
      <c r="M920" s="22"/>
      <c r="N920" s="710"/>
    </row>
    <row r="921" spans="1:15" ht="15.75" hidden="1" customHeight="1" x14ac:dyDescent="0.25">
      <c r="A921" s="773"/>
      <c r="B921" s="684"/>
      <c r="C921" s="687"/>
      <c r="D921" s="737"/>
      <c r="E921" s="117"/>
      <c r="F921" s="117"/>
      <c r="G921" s="297"/>
      <c r="H921" s="298"/>
      <c r="I921" s="209"/>
      <c r="J921" s="389"/>
      <c r="K921" s="219"/>
      <c r="L921" s="299"/>
      <c r="M921" s="22"/>
      <c r="N921" s="710"/>
    </row>
    <row r="922" spans="1:15" ht="15.75" hidden="1" customHeight="1" x14ac:dyDescent="0.25">
      <c r="A922" s="773"/>
      <c r="B922" s="684"/>
      <c r="C922" s="687"/>
      <c r="D922" s="737"/>
      <c r="E922" s="117"/>
      <c r="F922" s="117"/>
      <c r="G922" s="297"/>
      <c r="H922" s="298"/>
      <c r="I922" s="209"/>
      <c r="J922" s="389"/>
      <c r="K922" s="219"/>
      <c r="L922" s="299"/>
      <c r="M922" s="22"/>
      <c r="N922" s="710"/>
    </row>
    <row r="923" spans="1:15" ht="15.75" hidden="1" customHeight="1" x14ac:dyDescent="0.25">
      <c r="A923" s="773"/>
      <c r="B923" s="684"/>
      <c r="C923" s="687"/>
      <c r="D923" s="737"/>
      <c r="E923" s="117"/>
      <c r="F923" s="117"/>
      <c r="G923" s="297"/>
      <c r="H923" s="298"/>
      <c r="I923" s="209"/>
      <c r="J923" s="389"/>
      <c r="K923" s="219"/>
      <c r="L923" s="299"/>
      <c r="M923" s="22"/>
      <c r="N923" s="710"/>
    </row>
    <row r="924" spans="1:15" ht="15.75" hidden="1" customHeight="1" x14ac:dyDescent="0.25">
      <c r="A924" s="773"/>
      <c r="B924" s="684"/>
      <c r="C924" s="687"/>
      <c r="D924" s="737"/>
      <c r="E924" s="117"/>
      <c r="F924" s="117"/>
      <c r="G924" s="297"/>
      <c r="H924" s="298"/>
      <c r="I924" s="209"/>
      <c r="J924" s="389"/>
      <c r="K924" s="219"/>
      <c r="L924" s="299"/>
      <c r="M924" s="22"/>
      <c r="N924" s="710"/>
    </row>
    <row r="925" spans="1:15" ht="15.75" hidden="1" customHeight="1" x14ac:dyDescent="0.25">
      <c r="A925" s="773"/>
      <c r="B925" s="684"/>
      <c r="C925" s="687"/>
      <c r="D925" s="737"/>
      <c r="E925" s="117"/>
      <c r="F925" s="117"/>
      <c r="G925" s="297"/>
      <c r="H925" s="298"/>
      <c r="I925" s="209"/>
      <c r="J925" s="389"/>
      <c r="K925" s="219"/>
      <c r="L925" s="299"/>
      <c r="M925" s="22"/>
      <c r="N925" s="710"/>
    </row>
    <row r="926" spans="1:15" ht="15.75" hidden="1" customHeight="1" x14ac:dyDescent="0.25">
      <c r="A926" s="773"/>
      <c r="B926" s="684"/>
      <c r="C926" s="687"/>
      <c r="D926" s="737"/>
      <c r="E926" s="117"/>
      <c r="F926" s="117"/>
      <c r="G926" s="297"/>
      <c r="H926" s="298"/>
      <c r="I926" s="209"/>
      <c r="J926" s="389"/>
      <c r="K926" s="219"/>
      <c r="L926" s="299"/>
      <c r="M926" s="22"/>
      <c r="N926" s="710"/>
    </row>
    <row r="927" spans="1:15" ht="15.75" hidden="1" customHeight="1" x14ac:dyDescent="0.25">
      <c r="A927" s="773"/>
      <c r="B927" s="684"/>
      <c r="C927" s="687"/>
      <c r="D927" s="737"/>
      <c r="E927" s="117"/>
      <c r="F927" s="117"/>
      <c r="G927" s="297"/>
      <c r="H927" s="298"/>
      <c r="I927" s="209"/>
      <c r="J927" s="389"/>
      <c r="K927" s="219"/>
      <c r="L927" s="299"/>
      <c r="M927" s="22"/>
      <c r="N927" s="710"/>
    </row>
    <row r="928" spans="1:15" ht="15.75" hidden="1" customHeight="1" x14ac:dyDescent="0.25">
      <c r="A928" s="773"/>
      <c r="B928" s="684"/>
      <c r="C928" s="687"/>
      <c r="D928" s="737"/>
      <c r="E928" s="117"/>
      <c r="F928" s="117"/>
      <c r="G928" s="297"/>
      <c r="H928" s="298"/>
      <c r="I928" s="209"/>
      <c r="J928" s="389"/>
      <c r="K928" s="219"/>
      <c r="L928" s="299"/>
      <c r="M928" s="22"/>
      <c r="N928" s="710"/>
    </row>
    <row r="929" spans="1:15" ht="15.75" hidden="1" customHeight="1" x14ac:dyDescent="0.25">
      <c r="A929" s="773"/>
      <c r="B929" s="684"/>
      <c r="C929" s="687"/>
      <c r="D929" s="737"/>
      <c r="E929" s="117"/>
      <c r="F929" s="117"/>
      <c r="G929" s="297"/>
      <c r="H929" s="298"/>
      <c r="I929" s="209"/>
      <c r="J929" s="389"/>
      <c r="K929" s="219"/>
      <c r="L929" s="299"/>
      <c r="M929" s="22"/>
      <c r="N929" s="710"/>
    </row>
    <row r="930" spans="1:15" ht="15.75" hidden="1" customHeight="1" x14ac:dyDescent="0.25">
      <c r="A930" s="773"/>
      <c r="B930" s="684"/>
      <c r="C930" s="687"/>
      <c r="D930" s="737"/>
      <c r="E930" s="117"/>
      <c r="F930" s="117"/>
      <c r="G930" s="297"/>
      <c r="H930" s="298"/>
      <c r="I930" s="209"/>
      <c r="J930" s="389"/>
      <c r="K930" s="219"/>
      <c r="L930" s="299"/>
      <c r="M930" s="22"/>
      <c r="N930" s="710"/>
    </row>
    <row r="931" spans="1:15" ht="15.75" hidden="1" customHeight="1" x14ac:dyDescent="0.25">
      <c r="A931" s="773"/>
      <c r="B931" s="684"/>
      <c r="C931" s="687"/>
      <c r="D931" s="737"/>
      <c r="E931" s="117"/>
      <c r="F931" s="117"/>
      <c r="G931" s="297"/>
      <c r="H931" s="298"/>
      <c r="I931" s="209"/>
      <c r="J931" s="389"/>
      <c r="K931" s="219"/>
      <c r="L931" s="299"/>
      <c r="M931" s="22"/>
      <c r="N931" s="710"/>
    </row>
    <row r="932" spans="1:15" ht="15.75" hidden="1" customHeight="1" x14ac:dyDescent="0.25">
      <c r="A932" s="773"/>
      <c r="B932" s="684"/>
      <c r="C932" s="687"/>
      <c r="D932" s="737"/>
      <c r="E932" s="117"/>
      <c r="F932" s="117"/>
      <c r="G932" s="297"/>
      <c r="H932" s="298"/>
      <c r="I932" s="209"/>
      <c r="J932" s="389"/>
      <c r="K932" s="219"/>
      <c r="L932" s="299"/>
      <c r="M932" s="22"/>
      <c r="N932" s="710"/>
    </row>
    <row r="933" spans="1:15" ht="15.75" hidden="1" customHeight="1" x14ac:dyDescent="0.25">
      <c r="A933" s="773"/>
      <c r="B933" s="685"/>
      <c r="C933" s="688"/>
      <c r="D933" s="738"/>
      <c r="E933" s="117"/>
      <c r="F933" s="117"/>
      <c r="G933" s="297"/>
      <c r="H933" s="212"/>
      <c r="I933" s="209"/>
      <c r="J933" s="324"/>
      <c r="K933" s="219"/>
      <c r="L933" s="377"/>
      <c r="M933" s="372"/>
      <c r="N933" s="711"/>
    </row>
    <row r="934" spans="1:15" ht="15.75" hidden="1" customHeight="1" x14ac:dyDescent="0.25">
      <c r="A934" s="434">
        <f>+B885</f>
        <v>891280000</v>
      </c>
      <c r="B934" s="703" t="s">
        <v>221</v>
      </c>
      <c r="C934" s="703"/>
      <c r="D934" s="704"/>
      <c r="E934" s="270"/>
      <c r="F934" s="252"/>
      <c r="G934" s="252"/>
      <c r="H934" s="281"/>
      <c r="I934" s="254"/>
      <c r="J934" s="326"/>
      <c r="K934" s="249"/>
      <c r="L934" s="267"/>
      <c r="M934" s="347"/>
      <c r="N934" s="224">
        <f>SUM(N885)</f>
        <v>0</v>
      </c>
      <c r="O934" s="415"/>
    </row>
    <row r="935" spans="1:15" ht="15.75" hidden="1" customHeight="1" x14ac:dyDescent="0.25">
      <c r="A935" s="772">
        <v>17</v>
      </c>
      <c r="B935" s="683">
        <v>890399045</v>
      </c>
      <c r="C935" s="686" t="s">
        <v>523</v>
      </c>
      <c r="D935" s="736">
        <v>243627001</v>
      </c>
      <c r="E935" s="117"/>
      <c r="F935" s="117"/>
      <c r="G935" s="297"/>
      <c r="H935" s="298"/>
      <c r="I935" s="209"/>
      <c r="J935" s="331"/>
      <c r="K935" s="250"/>
      <c r="L935" s="299"/>
      <c r="M935" s="22"/>
      <c r="N935" s="709">
        <f>+SUM(M935:M943)</f>
        <v>0</v>
      </c>
    </row>
    <row r="936" spans="1:15" ht="15.75" hidden="1" customHeight="1" x14ac:dyDescent="0.25">
      <c r="A936" s="773"/>
      <c r="B936" s="684"/>
      <c r="C936" s="687"/>
      <c r="D936" s="737"/>
      <c r="E936" s="117"/>
      <c r="F936" s="117"/>
      <c r="G936" s="297"/>
      <c r="H936" s="298"/>
      <c r="I936" s="209"/>
      <c r="J936" s="331"/>
      <c r="K936" s="250"/>
      <c r="L936" s="299"/>
      <c r="M936" s="22"/>
      <c r="N936" s="710"/>
    </row>
    <row r="937" spans="1:15" ht="15.75" hidden="1" customHeight="1" x14ac:dyDescent="0.25">
      <c r="A937" s="773"/>
      <c r="B937" s="684"/>
      <c r="C937" s="687"/>
      <c r="D937" s="737"/>
      <c r="E937" s="117"/>
      <c r="F937" s="117"/>
      <c r="G937" s="297"/>
      <c r="H937" s="298"/>
      <c r="I937" s="209"/>
      <c r="J937" s="331"/>
      <c r="K937" s="250"/>
      <c r="L937" s="299"/>
      <c r="M937" s="22"/>
      <c r="N937" s="710"/>
    </row>
    <row r="938" spans="1:15" ht="15.75" hidden="1" customHeight="1" x14ac:dyDescent="0.25">
      <c r="A938" s="773"/>
      <c r="B938" s="684"/>
      <c r="C938" s="687"/>
      <c r="D938" s="737"/>
      <c r="E938" s="117"/>
      <c r="F938" s="117"/>
      <c r="G938" s="297"/>
      <c r="H938" s="298"/>
      <c r="I938" s="209"/>
      <c r="J938" s="331"/>
      <c r="K938" s="250"/>
      <c r="L938" s="299"/>
      <c r="M938" s="22"/>
      <c r="N938" s="710"/>
    </row>
    <row r="939" spans="1:15" ht="15.75" hidden="1" customHeight="1" x14ac:dyDescent="0.25">
      <c r="A939" s="773"/>
      <c r="B939" s="684"/>
      <c r="C939" s="687"/>
      <c r="D939" s="737"/>
      <c r="E939" s="117"/>
      <c r="F939" s="117"/>
      <c r="G939" s="297"/>
      <c r="H939" s="298"/>
      <c r="I939" s="209"/>
      <c r="J939" s="331"/>
      <c r="K939" s="250"/>
      <c r="L939" s="299"/>
      <c r="M939" s="22"/>
      <c r="N939" s="710"/>
    </row>
    <row r="940" spans="1:15" ht="15.75" hidden="1" customHeight="1" x14ac:dyDescent="0.25">
      <c r="A940" s="773"/>
      <c r="B940" s="684"/>
      <c r="C940" s="687"/>
      <c r="D940" s="737"/>
      <c r="E940" s="117"/>
      <c r="F940" s="117"/>
      <c r="G940" s="297"/>
      <c r="H940" s="298"/>
      <c r="I940" s="209"/>
      <c r="J940" s="331"/>
      <c r="K940" s="250"/>
      <c r="L940" s="299"/>
      <c r="M940" s="22"/>
      <c r="N940" s="710"/>
    </row>
    <row r="941" spans="1:15" ht="15.75" hidden="1" customHeight="1" x14ac:dyDescent="0.25">
      <c r="A941" s="773"/>
      <c r="B941" s="684"/>
      <c r="C941" s="687"/>
      <c r="D941" s="737"/>
      <c r="E941" s="117"/>
      <c r="F941" s="117"/>
      <c r="G941" s="297"/>
      <c r="H941" s="298"/>
      <c r="I941" s="209"/>
      <c r="J941" s="331"/>
      <c r="K941" s="250"/>
      <c r="L941" s="299"/>
      <c r="M941" s="22"/>
      <c r="N941" s="710"/>
    </row>
    <row r="942" spans="1:15" ht="15.75" hidden="1" customHeight="1" x14ac:dyDescent="0.25">
      <c r="A942" s="773"/>
      <c r="B942" s="684"/>
      <c r="C942" s="687"/>
      <c r="D942" s="737"/>
      <c r="E942" s="117"/>
      <c r="F942" s="117"/>
      <c r="G942" s="297"/>
      <c r="H942" s="298"/>
      <c r="I942" s="209"/>
      <c r="J942" s="331"/>
      <c r="K942" s="250"/>
      <c r="L942" s="299"/>
      <c r="M942" s="22"/>
      <c r="N942" s="710"/>
    </row>
    <row r="943" spans="1:15" ht="15.75" hidden="1" customHeight="1" x14ac:dyDescent="0.25">
      <c r="A943" s="773"/>
      <c r="B943" s="685"/>
      <c r="C943" s="688"/>
      <c r="D943" s="738"/>
      <c r="E943" s="117"/>
      <c r="F943" s="117"/>
      <c r="G943" s="297"/>
      <c r="H943" s="212"/>
      <c r="I943" s="209"/>
      <c r="J943" s="214"/>
      <c r="K943" s="250"/>
      <c r="L943" s="377"/>
      <c r="M943" s="372"/>
      <c r="N943" s="711"/>
    </row>
    <row r="944" spans="1:15" ht="15.75" hidden="1" customHeight="1" x14ac:dyDescent="0.25">
      <c r="A944" s="434">
        <f>+B935</f>
        <v>890399045</v>
      </c>
      <c r="B944" s="703" t="s">
        <v>221</v>
      </c>
      <c r="C944" s="703"/>
      <c r="D944" s="704"/>
      <c r="E944" s="270"/>
      <c r="F944" s="252"/>
      <c r="G944" s="252"/>
      <c r="H944" s="281"/>
      <c r="I944" s="254"/>
      <c r="J944" s="326"/>
      <c r="K944" s="249"/>
      <c r="L944" s="267"/>
      <c r="M944" s="347"/>
      <c r="N944" s="224">
        <f>SUM(N935)</f>
        <v>0</v>
      </c>
      <c r="O944" s="415"/>
    </row>
    <row r="945" spans="1:14" ht="15.75" hidden="1" customHeight="1" x14ac:dyDescent="0.25">
      <c r="A945" s="678">
        <v>18</v>
      </c>
      <c r="B945" s="693">
        <v>891480030</v>
      </c>
      <c r="C945" s="665" t="s">
        <v>1019</v>
      </c>
      <c r="D945" s="665">
        <v>243627001</v>
      </c>
      <c r="E945" s="122"/>
      <c r="F945" s="117"/>
      <c r="G945" s="120"/>
      <c r="H945" s="206"/>
      <c r="I945" s="183"/>
      <c r="J945" s="214"/>
      <c r="K945" s="219"/>
      <c r="L945" s="122"/>
      <c r="M945" s="345"/>
      <c r="N945" s="702">
        <f>SUM(M945:M990)</f>
        <v>0</v>
      </c>
    </row>
    <row r="946" spans="1:14" ht="15.75" hidden="1" customHeight="1" x14ac:dyDescent="0.25">
      <c r="A946" s="678"/>
      <c r="B946" s="693"/>
      <c r="C946" s="665"/>
      <c r="D946" s="665"/>
      <c r="E946" s="122"/>
      <c r="F946" s="117"/>
      <c r="G946" s="120"/>
      <c r="H946" s="206"/>
      <c r="I946" s="183"/>
      <c r="J946" s="214"/>
      <c r="K946" s="219"/>
      <c r="L946" s="122"/>
      <c r="M946" s="345"/>
      <c r="N946" s="702"/>
    </row>
    <row r="947" spans="1:14" ht="15.75" hidden="1" customHeight="1" x14ac:dyDescent="0.25">
      <c r="A947" s="678"/>
      <c r="B947" s="693"/>
      <c r="C947" s="665"/>
      <c r="D947" s="665"/>
      <c r="E947" s="122"/>
      <c r="F947" s="117"/>
      <c r="G947" s="120"/>
      <c r="H947" s="206"/>
      <c r="I947" s="183"/>
      <c r="J947" s="214"/>
      <c r="K947" s="219"/>
      <c r="L947" s="122"/>
      <c r="M947" s="345"/>
      <c r="N947" s="702"/>
    </row>
    <row r="948" spans="1:14" ht="15.75" hidden="1" customHeight="1" x14ac:dyDescent="0.25">
      <c r="A948" s="678"/>
      <c r="B948" s="693"/>
      <c r="C948" s="665"/>
      <c r="D948" s="665"/>
      <c r="E948" s="122"/>
      <c r="F948" s="117"/>
      <c r="G948" s="120"/>
      <c r="H948" s="206"/>
      <c r="I948" s="183"/>
      <c r="J948" s="214"/>
      <c r="K948" s="219"/>
      <c r="L948" s="122"/>
      <c r="M948" s="345"/>
      <c r="N948" s="702"/>
    </row>
    <row r="949" spans="1:14" ht="15.75" hidden="1" customHeight="1" x14ac:dyDescent="0.25">
      <c r="A949" s="678"/>
      <c r="B949" s="693"/>
      <c r="C949" s="665"/>
      <c r="D949" s="665"/>
      <c r="E949" s="122"/>
      <c r="F949" s="117"/>
      <c r="G949" s="120"/>
      <c r="H949" s="206"/>
      <c r="I949" s="183"/>
      <c r="J949" s="214"/>
      <c r="K949" s="219"/>
      <c r="L949" s="122"/>
      <c r="M949" s="345"/>
      <c r="N949" s="702"/>
    </row>
    <row r="950" spans="1:14" ht="15.75" hidden="1" customHeight="1" x14ac:dyDescent="0.25">
      <c r="A950" s="678"/>
      <c r="B950" s="693"/>
      <c r="C950" s="665"/>
      <c r="D950" s="665"/>
      <c r="E950" s="122"/>
      <c r="F950" s="117"/>
      <c r="G950" s="120"/>
      <c r="H950" s="206"/>
      <c r="I950" s="183"/>
      <c r="J950" s="214"/>
      <c r="K950" s="219"/>
      <c r="L950" s="122"/>
      <c r="M950" s="345"/>
      <c r="N950" s="702"/>
    </row>
    <row r="951" spans="1:14" ht="15.75" hidden="1" customHeight="1" x14ac:dyDescent="0.25">
      <c r="A951" s="678"/>
      <c r="B951" s="693"/>
      <c r="C951" s="665"/>
      <c r="D951" s="665"/>
      <c r="E951" s="122"/>
      <c r="F951" s="117"/>
      <c r="G951" s="120"/>
      <c r="H951" s="206"/>
      <c r="I951" s="183"/>
      <c r="J951" s="214"/>
      <c r="K951" s="219"/>
      <c r="L951" s="122"/>
      <c r="M951" s="345"/>
      <c r="N951" s="702"/>
    </row>
    <row r="952" spans="1:14" ht="15.75" hidden="1" customHeight="1" x14ac:dyDescent="0.25">
      <c r="A952" s="678"/>
      <c r="B952" s="693"/>
      <c r="C952" s="665"/>
      <c r="D952" s="665"/>
      <c r="E952" s="122"/>
      <c r="F952" s="117"/>
      <c r="G952" s="120"/>
      <c r="H952" s="206"/>
      <c r="I952" s="183"/>
      <c r="J952" s="214"/>
      <c r="K952" s="219"/>
      <c r="L952" s="122"/>
      <c r="M952" s="345"/>
      <c r="N952" s="702"/>
    </row>
    <row r="953" spans="1:14" ht="15.75" hidden="1" customHeight="1" x14ac:dyDescent="0.25">
      <c r="A953" s="678"/>
      <c r="B953" s="693"/>
      <c r="C953" s="665"/>
      <c r="D953" s="665"/>
      <c r="E953" s="122"/>
      <c r="F953" s="117"/>
      <c r="G953" s="120"/>
      <c r="H953" s="206"/>
      <c r="I953" s="183"/>
      <c r="J953" s="214"/>
      <c r="K953" s="219"/>
      <c r="L953" s="122"/>
      <c r="M953" s="345"/>
      <c r="N953" s="702"/>
    </row>
    <row r="954" spans="1:14" ht="15.75" hidden="1" customHeight="1" x14ac:dyDescent="0.25">
      <c r="A954" s="678"/>
      <c r="B954" s="693"/>
      <c r="C954" s="665"/>
      <c r="D954" s="665"/>
      <c r="E954" s="122"/>
      <c r="F954" s="117"/>
      <c r="G954" s="120"/>
      <c r="H954" s="206"/>
      <c r="I954" s="183"/>
      <c r="J954" s="214"/>
      <c r="K954" s="219"/>
      <c r="L954" s="122"/>
      <c r="M954" s="345"/>
      <c r="N954" s="702"/>
    </row>
    <row r="955" spans="1:14" ht="15.75" hidden="1" customHeight="1" x14ac:dyDescent="0.25">
      <c r="A955" s="678"/>
      <c r="B955" s="693"/>
      <c r="C955" s="665"/>
      <c r="D955" s="665"/>
      <c r="E955" s="122"/>
      <c r="F955" s="117"/>
      <c r="G955" s="120"/>
      <c r="H955" s="206"/>
      <c r="I955" s="183"/>
      <c r="J955" s="214"/>
      <c r="K955" s="219"/>
      <c r="L955" s="122"/>
      <c r="M955" s="345"/>
      <c r="N955" s="702"/>
    </row>
    <row r="956" spans="1:14" ht="15.75" hidden="1" customHeight="1" x14ac:dyDescent="0.25">
      <c r="A956" s="678"/>
      <c r="B956" s="693"/>
      <c r="C956" s="665"/>
      <c r="D956" s="665"/>
      <c r="E956" s="122"/>
      <c r="F956" s="117"/>
      <c r="G956" s="120"/>
      <c r="H956" s="206"/>
      <c r="I956" s="183"/>
      <c r="J956" s="214"/>
      <c r="K956" s="219"/>
      <c r="L956" s="122"/>
      <c r="M956" s="345"/>
      <c r="N956" s="702"/>
    </row>
    <row r="957" spans="1:14" ht="15.75" hidden="1" customHeight="1" x14ac:dyDescent="0.25">
      <c r="A957" s="678"/>
      <c r="B957" s="693"/>
      <c r="C957" s="665"/>
      <c r="D957" s="665"/>
      <c r="E957" s="122"/>
      <c r="F957" s="117"/>
      <c r="G957" s="120"/>
      <c r="H957" s="206"/>
      <c r="I957" s="183"/>
      <c r="J957" s="214"/>
      <c r="K957" s="219"/>
      <c r="L957" s="122"/>
      <c r="M957" s="345"/>
      <c r="N957" s="702"/>
    </row>
    <row r="958" spans="1:14" ht="15.75" hidden="1" customHeight="1" x14ac:dyDescent="0.25">
      <c r="A958" s="678"/>
      <c r="B958" s="693"/>
      <c r="C958" s="665"/>
      <c r="D958" s="665"/>
      <c r="E958" s="122"/>
      <c r="F958" s="117"/>
      <c r="G958" s="120"/>
      <c r="H958" s="206"/>
      <c r="I958" s="183"/>
      <c r="J958" s="214"/>
      <c r="K958" s="219"/>
      <c r="L958" s="122"/>
      <c r="M958" s="345"/>
      <c r="N958" s="702"/>
    </row>
    <row r="959" spans="1:14" ht="15.75" hidden="1" customHeight="1" x14ac:dyDescent="0.25">
      <c r="A959" s="678"/>
      <c r="B959" s="693"/>
      <c r="C959" s="665"/>
      <c r="D959" s="665"/>
      <c r="E959" s="122"/>
      <c r="F959" s="117"/>
      <c r="G959" s="120"/>
      <c r="H959" s="206"/>
      <c r="I959" s="183"/>
      <c r="J959" s="214"/>
      <c r="K959" s="219"/>
      <c r="L959" s="122"/>
      <c r="M959" s="345"/>
      <c r="N959" s="702"/>
    </row>
    <row r="960" spans="1:14" ht="15.75" hidden="1" customHeight="1" x14ac:dyDescent="0.25">
      <c r="A960" s="678"/>
      <c r="B960" s="693"/>
      <c r="C960" s="665"/>
      <c r="D960" s="665"/>
      <c r="E960" s="122"/>
      <c r="F960" s="117"/>
      <c r="G960" s="120"/>
      <c r="H960" s="206"/>
      <c r="I960" s="183"/>
      <c r="J960" s="214"/>
      <c r="K960" s="219"/>
      <c r="L960" s="122"/>
      <c r="M960" s="345"/>
      <c r="N960" s="702"/>
    </row>
    <row r="961" spans="1:14" ht="15.75" hidden="1" customHeight="1" x14ac:dyDescent="0.25">
      <c r="A961" s="678"/>
      <c r="B961" s="693"/>
      <c r="C961" s="665"/>
      <c r="D961" s="665"/>
      <c r="E961" s="122"/>
      <c r="F961" s="117"/>
      <c r="G961" s="120"/>
      <c r="H961" s="206"/>
      <c r="I961" s="183"/>
      <c r="J961" s="214"/>
      <c r="K961" s="219"/>
      <c r="L961" s="122"/>
      <c r="M961" s="345"/>
      <c r="N961" s="702"/>
    </row>
    <row r="962" spans="1:14" ht="15.75" hidden="1" customHeight="1" x14ac:dyDescent="0.25">
      <c r="A962" s="678"/>
      <c r="B962" s="693"/>
      <c r="C962" s="665"/>
      <c r="D962" s="665"/>
      <c r="E962" s="122"/>
      <c r="F962" s="117"/>
      <c r="G962" s="120"/>
      <c r="H962" s="206"/>
      <c r="I962" s="183"/>
      <c r="J962" s="214"/>
      <c r="K962" s="219"/>
      <c r="L962" s="122"/>
      <c r="M962" s="345"/>
      <c r="N962" s="702"/>
    </row>
    <row r="963" spans="1:14" ht="15.75" hidden="1" customHeight="1" x14ac:dyDescent="0.25">
      <c r="A963" s="678"/>
      <c r="B963" s="693"/>
      <c r="C963" s="665"/>
      <c r="D963" s="665"/>
      <c r="E963" s="122"/>
      <c r="F963" s="117"/>
      <c r="G963" s="120"/>
      <c r="H963" s="206"/>
      <c r="I963" s="183"/>
      <c r="J963" s="214"/>
      <c r="K963" s="219"/>
      <c r="L963" s="122"/>
      <c r="M963" s="345"/>
      <c r="N963" s="702"/>
    </row>
    <row r="964" spans="1:14" ht="15.75" hidden="1" customHeight="1" x14ac:dyDescent="0.25">
      <c r="A964" s="678"/>
      <c r="B964" s="693"/>
      <c r="C964" s="665"/>
      <c r="D964" s="665"/>
      <c r="E964" s="122"/>
      <c r="F964" s="117"/>
      <c r="G964" s="120"/>
      <c r="H964" s="206"/>
      <c r="I964" s="183"/>
      <c r="J964" s="214"/>
      <c r="K964" s="219"/>
      <c r="L964" s="122"/>
      <c r="M964" s="345"/>
      <c r="N964" s="702"/>
    </row>
    <row r="965" spans="1:14" ht="15.75" hidden="1" customHeight="1" x14ac:dyDescent="0.25">
      <c r="A965" s="678"/>
      <c r="B965" s="693"/>
      <c r="C965" s="665"/>
      <c r="D965" s="665"/>
      <c r="E965" s="122"/>
      <c r="F965" s="117"/>
      <c r="G965" s="120"/>
      <c r="H965" s="206"/>
      <c r="I965" s="183"/>
      <c r="J965" s="214"/>
      <c r="K965" s="219"/>
      <c r="L965" s="122"/>
      <c r="M965" s="345"/>
      <c r="N965" s="702"/>
    </row>
    <row r="966" spans="1:14" ht="15.75" hidden="1" customHeight="1" x14ac:dyDescent="0.25">
      <c r="A966" s="678"/>
      <c r="B966" s="693"/>
      <c r="C966" s="665"/>
      <c r="D966" s="665"/>
      <c r="E966" s="122"/>
      <c r="F966" s="117"/>
      <c r="G966" s="120"/>
      <c r="H966" s="206"/>
      <c r="I966" s="183"/>
      <c r="J966" s="214"/>
      <c r="K966" s="219"/>
      <c r="L966" s="122"/>
      <c r="M966" s="345"/>
      <c r="N966" s="702"/>
    </row>
    <row r="967" spans="1:14" ht="15.75" hidden="1" customHeight="1" x14ac:dyDescent="0.25">
      <c r="A967" s="678"/>
      <c r="B967" s="693"/>
      <c r="C967" s="665"/>
      <c r="D967" s="665"/>
      <c r="E967" s="122"/>
      <c r="F967" s="117"/>
      <c r="G967" s="120"/>
      <c r="H967" s="206"/>
      <c r="I967" s="183"/>
      <c r="J967" s="214"/>
      <c r="K967" s="219"/>
      <c r="L967" s="122"/>
      <c r="M967" s="345"/>
      <c r="N967" s="702"/>
    </row>
    <row r="968" spans="1:14" ht="15.75" hidden="1" customHeight="1" x14ac:dyDescent="0.25">
      <c r="A968" s="678"/>
      <c r="B968" s="693"/>
      <c r="C968" s="665"/>
      <c r="D968" s="665"/>
      <c r="E968" s="122"/>
      <c r="F968" s="117"/>
      <c r="G968" s="120"/>
      <c r="H968" s="206"/>
      <c r="I968" s="183"/>
      <c r="J968" s="214"/>
      <c r="K968" s="219"/>
      <c r="L968" s="122"/>
      <c r="M968" s="345"/>
      <c r="N968" s="702"/>
    </row>
    <row r="969" spans="1:14" ht="15.75" hidden="1" customHeight="1" x14ac:dyDescent="0.25">
      <c r="A969" s="678"/>
      <c r="B969" s="693"/>
      <c r="C969" s="665"/>
      <c r="D969" s="665"/>
      <c r="E969" s="122"/>
      <c r="F969" s="117"/>
      <c r="G969" s="120"/>
      <c r="H969" s="206"/>
      <c r="I969" s="183"/>
      <c r="J969" s="214"/>
      <c r="K969" s="219"/>
      <c r="L969" s="122"/>
      <c r="M969" s="345"/>
      <c r="N969" s="702"/>
    </row>
    <row r="970" spans="1:14" ht="15.75" hidden="1" customHeight="1" x14ac:dyDescent="0.25">
      <c r="A970" s="678"/>
      <c r="B970" s="693"/>
      <c r="C970" s="665"/>
      <c r="D970" s="665"/>
      <c r="E970" s="122"/>
      <c r="F970" s="117"/>
      <c r="G970" s="120"/>
      <c r="H970" s="206"/>
      <c r="I970" s="183"/>
      <c r="J970" s="214"/>
      <c r="K970" s="219"/>
      <c r="L970" s="122"/>
      <c r="M970" s="345"/>
      <c r="N970" s="702"/>
    </row>
    <row r="971" spans="1:14" ht="15.75" hidden="1" customHeight="1" x14ac:dyDescent="0.25">
      <c r="A971" s="678"/>
      <c r="B971" s="693"/>
      <c r="C971" s="665"/>
      <c r="D971" s="665"/>
      <c r="E971" s="122"/>
      <c r="F971" s="117"/>
      <c r="G971" s="120"/>
      <c r="H971" s="206"/>
      <c r="I971" s="183"/>
      <c r="J971" s="214"/>
      <c r="K971" s="219"/>
      <c r="L971" s="122"/>
      <c r="M971" s="345"/>
      <c r="N971" s="702"/>
    </row>
    <row r="972" spans="1:14" ht="15.75" hidden="1" customHeight="1" x14ac:dyDescent="0.25">
      <c r="A972" s="678"/>
      <c r="B972" s="693"/>
      <c r="C972" s="665"/>
      <c r="D972" s="665"/>
      <c r="E972" s="122"/>
      <c r="F972" s="117"/>
      <c r="G972" s="120"/>
      <c r="H972" s="206"/>
      <c r="I972" s="183"/>
      <c r="J972" s="214"/>
      <c r="K972" s="219"/>
      <c r="L972" s="122"/>
      <c r="M972" s="345"/>
      <c r="N972" s="702"/>
    </row>
    <row r="973" spans="1:14" ht="15.75" hidden="1" customHeight="1" x14ac:dyDescent="0.25">
      <c r="A973" s="678"/>
      <c r="B973" s="693"/>
      <c r="C973" s="665"/>
      <c r="D973" s="665"/>
      <c r="E973" s="122"/>
      <c r="F973" s="117"/>
      <c r="G973" s="120"/>
      <c r="H973" s="206"/>
      <c r="I973" s="183"/>
      <c r="J973" s="214"/>
      <c r="K973" s="219"/>
      <c r="L973" s="122"/>
      <c r="M973" s="345"/>
      <c r="N973" s="702"/>
    </row>
    <row r="974" spans="1:14" ht="15.75" hidden="1" customHeight="1" x14ac:dyDescent="0.25">
      <c r="A974" s="678"/>
      <c r="B974" s="693"/>
      <c r="C974" s="665"/>
      <c r="D974" s="665"/>
      <c r="E974" s="122"/>
      <c r="F974" s="117"/>
      <c r="G974" s="120"/>
      <c r="H974" s="206"/>
      <c r="I974" s="183"/>
      <c r="J974" s="214"/>
      <c r="K974" s="219"/>
      <c r="L974" s="122"/>
      <c r="M974" s="345"/>
      <c r="N974" s="702"/>
    </row>
    <row r="975" spans="1:14" ht="15.75" hidden="1" customHeight="1" x14ac:dyDescent="0.25">
      <c r="A975" s="678"/>
      <c r="B975" s="693"/>
      <c r="C975" s="665"/>
      <c r="D975" s="665"/>
      <c r="E975" s="122"/>
      <c r="F975" s="117"/>
      <c r="G975" s="120"/>
      <c r="H975" s="206"/>
      <c r="I975" s="183"/>
      <c r="J975" s="214"/>
      <c r="K975" s="219"/>
      <c r="L975" s="122"/>
      <c r="M975" s="345"/>
      <c r="N975" s="702"/>
    </row>
    <row r="976" spans="1:14" ht="15.75" hidden="1" customHeight="1" x14ac:dyDescent="0.25">
      <c r="A976" s="678"/>
      <c r="B976" s="693"/>
      <c r="C976" s="665"/>
      <c r="D976" s="665"/>
      <c r="E976" s="122"/>
      <c r="F976" s="117"/>
      <c r="G976" s="120"/>
      <c r="H976" s="206"/>
      <c r="I976" s="183"/>
      <c r="J976" s="214"/>
      <c r="K976" s="219"/>
      <c r="L976" s="122"/>
      <c r="M976" s="345"/>
      <c r="N976" s="702"/>
    </row>
    <row r="977" spans="1:15" ht="15.75" hidden="1" customHeight="1" x14ac:dyDescent="0.25">
      <c r="A977" s="678"/>
      <c r="B977" s="693"/>
      <c r="C977" s="665"/>
      <c r="D977" s="665"/>
      <c r="E977" s="122"/>
      <c r="F977" s="117"/>
      <c r="G977" s="120"/>
      <c r="H977" s="206"/>
      <c r="I977" s="183"/>
      <c r="J977" s="214"/>
      <c r="K977" s="219"/>
      <c r="L977" s="122"/>
      <c r="M977" s="345"/>
      <c r="N977" s="702"/>
    </row>
    <row r="978" spans="1:15" ht="15.75" hidden="1" customHeight="1" x14ac:dyDescent="0.25">
      <c r="A978" s="678"/>
      <c r="B978" s="693"/>
      <c r="C978" s="665"/>
      <c r="D978" s="665"/>
      <c r="E978" s="164"/>
      <c r="F978" s="117"/>
      <c r="G978" s="120"/>
      <c r="H978" s="206"/>
      <c r="I978" s="183"/>
      <c r="J978" s="214"/>
      <c r="K978" s="219"/>
      <c r="L978" s="122"/>
      <c r="M978" s="345"/>
      <c r="N978" s="702"/>
    </row>
    <row r="979" spans="1:15" ht="15.75" hidden="1" customHeight="1" x14ac:dyDescent="0.25">
      <c r="A979" s="678"/>
      <c r="B979" s="693"/>
      <c r="C979" s="665"/>
      <c r="D979" s="665"/>
      <c r="E979" s="122"/>
      <c r="F979" s="117"/>
      <c r="G979" s="120"/>
      <c r="H979" s="206"/>
      <c r="I979" s="183"/>
      <c r="J979" s="214"/>
      <c r="K979" s="219"/>
      <c r="L979" s="122"/>
      <c r="M979" s="345"/>
      <c r="N979" s="702"/>
    </row>
    <row r="980" spans="1:15" ht="15.75" hidden="1" customHeight="1" x14ac:dyDescent="0.25">
      <c r="A980" s="678"/>
      <c r="B980" s="693"/>
      <c r="C980" s="665"/>
      <c r="D980" s="665"/>
      <c r="E980" s="122"/>
      <c r="F980" s="117"/>
      <c r="G980" s="120"/>
      <c r="H980" s="206"/>
      <c r="I980" s="183"/>
      <c r="J980" s="214"/>
      <c r="K980" s="219"/>
      <c r="L980" s="122"/>
      <c r="M980" s="345"/>
      <c r="N980" s="702"/>
    </row>
    <row r="981" spans="1:15" ht="15.75" hidden="1" customHeight="1" x14ac:dyDescent="0.25">
      <c r="A981" s="678"/>
      <c r="B981" s="693"/>
      <c r="C981" s="665"/>
      <c r="D981" s="665"/>
      <c r="E981" s="122"/>
      <c r="F981" s="117"/>
      <c r="G981" s="120"/>
      <c r="H981" s="206"/>
      <c r="I981" s="183"/>
      <c r="J981" s="214"/>
      <c r="K981" s="219"/>
      <c r="L981" s="122"/>
      <c r="M981" s="345"/>
      <c r="N981" s="702"/>
    </row>
    <row r="982" spans="1:15" ht="15.75" hidden="1" customHeight="1" x14ac:dyDescent="0.25">
      <c r="A982" s="678"/>
      <c r="B982" s="693"/>
      <c r="C982" s="665"/>
      <c r="D982" s="665"/>
      <c r="E982" s="122"/>
      <c r="F982" s="117"/>
      <c r="G982" s="120"/>
      <c r="H982" s="206"/>
      <c r="I982" s="183"/>
      <c r="J982" s="214"/>
      <c r="K982" s="219"/>
      <c r="L982" s="122"/>
      <c r="M982" s="345"/>
      <c r="N982" s="702"/>
    </row>
    <row r="983" spans="1:15" ht="15.75" hidden="1" customHeight="1" x14ac:dyDescent="0.25">
      <c r="A983" s="678"/>
      <c r="B983" s="693"/>
      <c r="C983" s="665"/>
      <c r="D983" s="665"/>
      <c r="E983" s="122"/>
      <c r="F983" s="117"/>
      <c r="G983" s="120"/>
      <c r="H983" s="206"/>
      <c r="I983" s="183"/>
      <c r="J983" s="214"/>
      <c r="K983" s="219"/>
      <c r="L983" s="122"/>
      <c r="M983" s="345"/>
      <c r="N983" s="702"/>
    </row>
    <row r="984" spans="1:15" ht="15.75" hidden="1" customHeight="1" x14ac:dyDescent="0.25">
      <c r="A984" s="678"/>
      <c r="B984" s="693"/>
      <c r="C984" s="665"/>
      <c r="D984" s="665"/>
      <c r="E984" s="122"/>
      <c r="F984" s="117"/>
      <c r="G984" s="120"/>
      <c r="H984" s="206"/>
      <c r="I984" s="183"/>
      <c r="J984" s="214"/>
      <c r="K984" s="219"/>
      <c r="L984" s="122"/>
      <c r="M984" s="345"/>
      <c r="N984" s="702"/>
    </row>
    <row r="985" spans="1:15" ht="15.75" hidden="1" customHeight="1" x14ac:dyDescent="0.25">
      <c r="A985" s="678"/>
      <c r="B985" s="693"/>
      <c r="C985" s="665"/>
      <c r="D985" s="665"/>
      <c r="E985" s="122"/>
      <c r="F985" s="117"/>
      <c r="G985" s="120"/>
      <c r="H985" s="206"/>
      <c r="I985" s="183"/>
      <c r="J985" s="214"/>
      <c r="K985" s="219"/>
      <c r="L985" s="122"/>
      <c r="M985" s="345"/>
      <c r="N985" s="702"/>
    </row>
    <row r="986" spans="1:15" ht="15.75" hidden="1" customHeight="1" x14ac:dyDescent="0.25">
      <c r="A986" s="678"/>
      <c r="B986" s="693"/>
      <c r="C986" s="665"/>
      <c r="D986" s="665"/>
      <c r="E986" s="122"/>
      <c r="F986" s="117"/>
      <c r="G986" s="120"/>
      <c r="H986" s="206"/>
      <c r="I986" s="183"/>
      <c r="J986" s="214"/>
      <c r="K986" s="219"/>
      <c r="L986" s="122"/>
      <c r="M986" s="345"/>
      <c r="N986" s="702"/>
      <c r="O986">
        <v>458000</v>
      </c>
    </row>
    <row r="987" spans="1:15" ht="15.75" hidden="1" customHeight="1" x14ac:dyDescent="0.25">
      <c r="A987" s="678"/>
      <c r="B987" s="693"/>
      <c r="C987" s="665"/>
      <c r="D987" s="665"/>
      <c r="E987" s="122"/>
      <c r="F987" s="117"/>
      <c r="G987" s="120"/>
      <c r="H987" s="206"/>
      <c r="I987" s="183"/>
      <c r="J987" s="214"/>
      <c r="K987" s="219"/>
      <c r="L987" s="122"/>
      <c r="M987" s="345"/>
      <c r="N987" s="702"/>
      <c r="O987">
        <v>319000</v>
      </c>
    </row>
    <row r="988" spans="1:15" ht="15.75" hidden="1" customHeight="1" x14ac:dyDescent="0.25">
      <c r="A988" s="678"/>
      <c r="B988" s="693"/>
      <c r="C988" s="665"/>
      <c r="D988" s="665"/>
      <c r="E988" s="122"/>
      <c r="F988" s="117"/>
      <c r="G988" s="120"/>
      <c r="H988" s="206"/>
      <c r="I988" s="183"/>
      <c r="J988" s="214"/>
      <c r="K988" s="219"/>
      <c r="L988" s="122"/>
      <c r="M988" s="345"/>
      <c r="N988" s="702"/>
    </row>
    <row r="989" spans="1:15" ht="15.75" hidden="1" customHeight="1" x14ac:dyDescent="0.25">
      <c r="A989" s="678"/>
      <c r="B989" s="693"/>
      <c r="C989" s="665"/>
      <c r="D989" s="665"/>
      <c r="E989" s="122"/>
      <c r="F989" s="117"/>
      <c r="G989" s="120"/>
      <c r="H989" s="206"/>
      <c r="I989" s="183"/>
      <c r="J989" s="214"/>
      <c r="K989" s="219"/>
      <c r="L989" s="376"/>
      <c r="M989" s="372"/>
      <c r="N989" s="702"/>
    </row>
    <row r="990" spans="1:15" ht="15.75" hidden="1" customHeight="1" x14ac:dyDescent="0.25">
      <c r="A990" s="678"/>
      <c r="B990" s="693"/>
      <c r="C990" s="665"/>
      <c r="D990" s="665"/>
      <c r="E990" s="122"/>
      <c r="F990" s="117"/>
      <c r="G990" s="120"/>
      <c r="H990" s="206"/>
      <c r="I990" s="183"/>
      <c r="J990" s="214"/>
      <c r="K990" s="219"/>
      <c r="L990" s="122"/>
      <c r="M990" s="379"/>
      <c r="N990" s="702"/>
    </row>
    <row r="991" spans="1:15" ht="15.75" hidden="1" customHeight="1" x14ac:dyDescent="0.25">
      <c r="A991" s="431">
        <f>+B945</f>
        <v>891480030</v>
      </c>
      <c r="B991" s="679" t="s">
        <v>221</v>
      </c>
      <c r="C991" s="679"/>
      <c r="D991" s="679"/>
      <c r="E991" s="267"/>
      <c r="F991" s="223"/>
      <c r="G991" s="223"/>
      <c r="H991" s="243"/>
      <c r="I991" s="244"/>
      <c r="J991" s="320"/>
      <c r="K991" s="246"/>
      <c r="L991" s="267"/>
      <c r="M991" s="347"/>
      <c r="N991" s="247">
        <f>SUM(N945:N990)</f>
        <v>0</v>
      </c>
      <c r="O991" s="415"/>
    </row>
    <row r="992" spans="1:15" ht="15.75" hidden="1" customHeight="1" x14ac:dyDescent="0.25">
      <c r="A992" s="772">
        <v>19</v>
      </c>
      <c r="B992" s="683">
        <v>899999061</v>
      </c>
      <c r="C992" s="686" t="s">
        <v>524</v>
      </c>
      <c r="D992" s="736">
        <v>243627001</v>
      </c>
      <c r="E992" s="117"/>
      <c r="F992" s="117"/>
      <c r="G992" s="297"/>
      <c r="H992" s="298"/>
      <c r="I992" s="209"/>
      <c r="J992" s="389"/>
      <c r="K992" s="219"/>
      <c r="L992" s="299"/>
      <c r="M992" s="22"/>
      <c r="N992" s="709">
        <f>+SUM(M992:M3144)</f>
        <v>0</v>
      </c>
    </row>
    <row r="993" spans="1:14" ht="15.75" hidden="1" customHeight="1" x14ac:dyDescent="0.25">
      <c r="A993" s="773"/>
      <c r="B993" s="684"/>
      <c r="C993" s="687"/>
      <c r="D993" s="737"/>
      <c r="E993" s="117"/>
      <c r="F993" s="117"/>
      <c r="G993" s="297"/>
      <c r="H993" s="298"/>
      <c r="I993" s="209"/>
      <c r="J993" s="389"/>
      <c r="K993" s="219"/>
      <c r="L993" s="299"/>
      <c r="M993" s="22"/>
      <c r="N993" s="710"/>
    </row>
    <row r="994" spans="1:14" ht="15.75" hidden="1" customHeight="1" x14ac:dyDescent="0.25">
      <c r="A994" s="773"/>
      <c r="B994" s="684"/>
      <c r="C994" s="687"/>
      <c r="D994" s="737"/>
      <c r="E994" s="117"/>
      <c r="F994" s="117"/>
      <c r="G994" s="297"/>
      <c r="H994" s="298"/>
      <c r="I994" s="209"/>
      <c r="J994" s="389"/>
      <c r="K994" s="219"/>
      <c r="L994" s="299"/>
      <c r="M994" s="22"/>
      <c r="N994" s="710"/>
    </row>
    <row r="995" spans="1:14" ht="15.75" hidden="1" customHeight="1" x14ac:dyDescent="0.25">
      <c r="A995" s="773"/>
      <c r="B995" s="684"/>
      <c r="C995" s="687"/>
      <c r="D995" s="737"/>
      <c r="E995" s="117"/>
      <c r="F995" s="117"/>
      <c r="G995" s="297"/>
      <c r="H995" s="298"/>
      <c r="I995" s="209"/>
      <c r="J995" s="389"/>
      <c r="K995" s="219"/>
      <c r="L995" s="299"/>
      <c r="M995" s="22"/>
      <c r="N995" s="710"/>
    </row>
    <row r="996" spans="1:14" ht="15.75" hidden="1" customHeight="1" x14ac:dyDescent="0.25">
      <c r="A996" s="773"/>
      <c r="B996" s="684"/>
      <c r="C996" s="687"/>
      <c r="D996" s="737"/>
      <c r="E996" s="117"/>
      <c r="F996" s="117"/>
      <c r="G996" s="297"/>
      <c r="H996" s="298"/>
      <c r="I996" s="209"/>
      <c r="J996" s="389"/>
      <c r="K996" s="219"/>
      <c r="L996" s="299"/>
      <c r="M996" s="22"/>
      <c r="N996" s="710"/>
    </row>
    <row r="997" spans="1:14" ht="15.75" hidden="1" customHeight="1" x14ac:dyDescent="0.25">
      <c r="A997" s="773"/>
      <c r="B997" s="684"/>
      <c r="C997" s="687"/>
      <c r="D997" s="737"/>
      <c r="E997" s="117"/>
      <c r="F997" s="117"/>
      <c r="G997" s="297"/>
      <c r="H997" s="298"/>
      <c r="I997" s="209"/>
      <c r="J997" s="389"/>
      <c r="K997" s="219"/>
      <c r="L997" s="299"/>
      <c r="M997" s="22"/>
      <c r="N997" s="710"/>
    </row>
    <row r="998" spans="1:14" ht="15.75" hidden="1" customHeight="1" x14ac:dyDescent="0.25">
      <c r="A998" s="773"/>
      <c r="B998" s="684"/>
      <c r="C998" s="687"/>
      <c r="D998" s="737"/>
      <c r="E998" s="117"/>
      <c r="F998" s="117"/>
      <c r="G998" s="297"/>
      <c r="H998" s="298"/>
      <c r="I998" s="209"/>
      <c r="J998" s="389"/>
      <c r="K998" s="219"/>
      <c r="L998" s="299"/>
      <c r="M998" s="22"/>
      <c r="N998" s="710"/>
    </row>
    <row r="999" spans="1:14" ht="15.75" hidden="1" customHeight="1" x14ac:dyDescent="0.25">
      <c r="A999" s="773"/>
      <c r="B999" s="684"/>
      <c r="C999" s="687"/>
      <c r="D999" s="737"/>
      <c r="E999" s="117"/>
      <c r="F999" s="117"/>
      <c r="G999" s="297"/>
      <c r="H999" s="298"/>
      <c r="I999" s="209"/>
      <c r="J999" s="389"/>
      <c r="K999" s="219"/>
      <c r="L999" s="299"/>
      <c r="M999" s="22"/>
      <c r="N999" s="710"/>
    </row>
    <row r="1000" spans="1:14" ht="15.75" hidden="1" customHeight="1" x14ac:dyDescent="0.25">
      <c r="A1000" s="773"/>
      <c r="B1000" s="684"/>
      <c r="C1000" s="687"/>
      <c r="D1000" s="737"/>
      <c r="E1000" s="117"/>
      <c r="F1000" s="117"/>
      <c r="G1000" s="297"/>
      <c r="H1000" s="298"/>
      <c r="I1000" s="209"/>
      <c r="J1000" s="389"/>
      <c r="K1000" s="219"/>
      <c r="L1000" s="299"/>
      <c r="M1000" s="22"/>
      <c r="N1000" s="710"/>
    </row>
    <row r="1001" spans="1:14" ht="15.75" hidden="1" customHeight="1" x14ac:dyDescent="0.25">
      <c r="A1001" s="773"/>
      <c r="B1001" s="684"/>
      <c r="C1001" s="687"/>
      <c r="D1001" s="737"/>
      <c r="E1001" s="117"/>
      <c r="F1001" s="117"/>
      <c r="G1001" s="297"/>
      <c r="H1001" s="298"/>
      <c r="I1001" s="209"/>
      <c r="J1001" s="389"/>
      <c r="K1001" s="219"/>
      <c r="L1001" s="299"/>
      <c r="M1001" s="22"/>
      <c r="N1001" s="710"/>
    </row>
    <row r="1002" spans="1:14" ht="15.75" hidden="1" customHeight="1" x14ac:dyDescent="0.25">
      <c r="A1002" s="773"/>
      <c r="B1002" s="684"/>
      <c r="C1002" s="687"/>
      <c r="D1002" s="737"/>
      <c r="E1002" s="117"/>
      <c r="F1002" s="117"/>
      <c r="G1002" s="297"/>
      <c r="H1002" s="298"/>
      <c r="I1002" s="209"/>
      <c r="J1002" s="389"/>
      <c r="K1002" s="219"/>
      <c r="L1002" s="299"/>
      <c r="M1002" s="22"/>
      <c r="N1002" s="710"/>
    </row>
    <row r="1003" spans="1:14" ht="15.75" hidden="1" customHeight="1" x14ac:dyDescent="0.25">
      <c r="A1003" s="773"/>
      <c r="B1003" s="684"/>
      <c r="C1003" s="687"/>
      <c r="D1003" s="737"/>
      <c r="E1003" s="117"/>
      <c r="F1003" s="117"/>
      <c r="G1003" s="297"/>
      <c r="H1003" s="298"/>
      <c r="I1003" s="209"/>
      <c r="J1003" s="389"/>
      <c r="K1003" s="219"/>
      <c r="L1003" s="299"/>
      <c r="M1003" s="22"/>
      <c r="N1003" s="710"/>
    </row>
    <row r="1004" spans="1:14" ht="15.75" hidden="1" customHeight="1" x14ac:dyDescent="0.25">
      <c r="A1004" s="773"/>
      <c r="B1004" s="684"/>
      <c r="C1004" s="687"/>
      <c r="D1004" s="737"/>
      <c r="E1004" s="117"/>
      <c r="F1004" s="117"/>
      <c r="G1004" s="297"/>
      <c r="H1004" s="298"/>
      <c r="I1004" s="209"/>
      <c r="J1004" s="389"/>
      <c r="K1004" s="219"/>
      <c r="L1004" s="299"/>
      <c r="M1004" s="22"/>
      <c r="N1004" s="710"/>
    </row>
    <row r="1005" spans="1:14" ht="15.75" hidden="1" customHeight="1" x14ac:dyDescent="0.25">
      <c r="A1005" s="773"/>
      <c r="B1005" s="684"/>
      <c r="C1005" s="687"/>
      <c r="D1005" s="737"/>
      <c r="E1005" s="117"/>
      <c r="F1005" s="117"/>
      <c r="G1005" s="297"/>
      <c r="H1005" s="298"/>
      <c r="I1005" s="209"/>
      <c r="J1005" s="389"/>
      <c r="K1005" s="219"/>
      <c r="L1005" s="299"/>
      <c r="M1005" s="22"/>
      <c r="N1005" s="710"/>
    </row>
    <row r="1006" spans="1:14" ht="15.75" hidden="1" customHeight="1" x14ac:dyDescent="0.25">
      <c r="A1006" s="773"/>
      <c r="B1006" s="684"/>
      <c r="C1006" s="687"/>
      <c r="D1006" s="737"/>
      <c r="E1006" s="117"/>
      <c r="F1006" s="117"/>
      <c r="G1006" s="297"/>
      <c r="H1006" s="298"/>
      <c r="I1006" s="209"/>
      <c r="J1006" s="389"/>
      <c r="K1006" s="219"/>
      <c r="L1006" s="299"/>
      <c r="M1006" s="22"/>
      <c r="N1006" s="710"/>
    </row>
    <row r="1007" spans="1:14" ht="15.75" hidden="1" customHeight="1" x14ac:dyDescent="0.25">
      <c r="A1007" s="773"/>
      <c r="B1007" s="684"/>
      <c r="C1007" s="687"/>
      <c r="D1007" s="737"/>
      <c r="E1007" s="117"/>
      <c r="F1007" s="117"/>
      <c r="G1007" s="297"/>
      <c r="H1007" s="298"/>
      <c r="I1007" s="209"/>
      <c r="J1007" s="389"/>
      <c r="K1007" s="219"/>
      <c r="L1007" s="299"/>
      <c r="M1007" s="22"/>
      <c r="N1007" s="710"/>
    </row>
    <row r="1008" spans="1:14" ht="15.75" hidden="1" customHeight="1" x14ac:dyDescent="0.25">
      <c r="A1008" s="773"/>
      <c r="B1008" s="684"/>
      <c r="C1008" s="687"/>
      <c r="D1008" s="737"/>
      <c r="E1008" s="117"/>
      <c r="F1008" s="117"/>
      <c r="G1008" s="297"/>
      <c r="H1008" s="298"/>
      <c r="I1008" s="209"/>
      <c r="J1008" s="389"/>
      <c r="K1008" s="219"/>
      <c r="L1008" s="299"/>
      <c r="M1008" s="22"/>
      <c r="N1008" s="710"/>
    </row>
    <row r="1009" spans="1:14" ht="15.75" hidden="1" customHeight="1" x14ac:dyDescent="0.25">
      <c r="A1009" s="773"/>
      <c r="B1009" s="684"/>
      <c r="C1009" s="687"/>
      <c r="D1009" s="737"/>
      <c r="E1009" s="117"/>
      <c r="F1009" s="117"/>
      <c r="G1009" s="297"/>
      <c r="H1009" s="298"/>
      <c r="I1009" s="209"/>
      <c r="J1009" s="389"/>
      <c r="K1009" s="219"/>
      <c r="L1009" s="299"/>
      <c r="M1009" s="22"/>
      <c r="N1009" s="710"/>
    </row>
    <row r="1010" spans="1:14" ht="15.75" hidden="1" customHeight="1" x14ac:dyDescent="0.25">
      <c r="A1010" s="773"/>
      <c r="B1010" s="684"/>
      <c r="C1010" s="687"/>
      <c r="D1010" s="737"/>
      <c r="E1010" s="117"/>
      <c r="F1010" s="117"/>
      <c r="G1010" s="297"/>
      <c r="H1010" s="298"/>
      <c r="I1010" s="209"/>
      <c r="J1010" s="389"/>
      <c r="K1010" s="219"/>
      <c r="L1010" s="299"/>
      <c r="M1010" s="22"/>
      <c r="N1010" s="710"/>
    </row>
    <row r="1011" spans="1:14" ht="15.75" hidden="1" customHeight="1" x14ac:dyDescent="0.25">
      <c r="A1011" s="773"/>
      <c r="B1011" s="684"/>
      <c r="C1011" s="687"/>
      <c r="D1011" s="737"/>
      <c r="E1011" s="117"/>
      <c r="F1011" s="117"/>
      <c r="G1011" s="297"/>
      <c r="H1011" s="298"/>
      <c r="I1011" s="209"/>
      <c r="J1011" s="389"/>
      <c r="K1011" s="219"/>
      <c r="L1011" s="299"/>
      <c r="M1011" s="22"/>
      <c r="N1011" s="710"/>
    </row>
    <row r="1012" spans="1:14" ht="15.75" hidden="1" customHeight="1" x14ac:dyDescent="0.25">
      <c r="A1012" s="773"/>
      <c r="B1012" s="684"/>
      <c r="C1012" s="687"/>
      <c r="D1012" s="737"/>
      <c r="E1012" s="117"/>
      <c r="F1012" s="117"/>
      <c r="G1012" s="297"/>
      <c r="H1012" s="298"/>
      <c r="I1012" s="209"/>
      <c r="J1012" s="389"/>
      <c r="K1012" s="219"/>
      <c r="L1012" s="299"/>
      <c r="M1012" s="22"/>
      <c r="N1012" s="710"/>
    </row>
    <row r="1013" spans="1:14" ht="15.75" hidden="1" customHeight="1" x14ac:dyDescent="0.25">
      <c r="A1013" s="773"/>
      <c r="B1013" s="684"/>
      <c r="C1013" s="687"/>
      <c r="D1013" s="737"/>
      <c r="E1013" s="117"/>
      <c r="F1013" s="117"/>
      <c r="G1013" s="297"/>
      <c r="H1013" s="298"/>
      <c r="I1013" s="209"/>
      <c r="J1013" s="389"/>
      <c r="K1013" s="219"/>
      <c r="L1013" s="299"/>
      <c r="M1013" s="22"/>
      <c r="N1013" s="710"/>
    </row>
    <row r="1014" spans="1:14" ht="15.75" hidden="1" customHeight="1" x14ac:dyDescent="0.25">
      <c r="A1014" s="773"/>
      <c r="B1014" s="684"/>
      <c r="C1014" s="687"/>
      <c r="D1014" s="737"/>
      <c r="E1014" s="117"/>
      <c r="F1014" s="117"/>
      <c r="G1014" s="297"/>
      <c r="H1014" s="298"/>
      <c r="I1014" s="209"/>
      <c r="J1014" s="389"/>
      <c r="K1014" s="219"/>
      <c r="L1014" s="299"/>
      <c r="M1014" s="22"/>
      <c r="N1014" s="710"/>
    </row>
    <row r="1015" spans="1:14" ht="15.75" hidden="1" customHeight="1" x14ac:dyDescent="0.25">
      <c r="A1015" s="773"/>
      <c r="B1015" s="684"/>
      <c r="C1015" s="687"/>
      <c r="D1015" s="737"/>
      <c r="E1015" s="117"/>
      <c r="F1015" s="117"/>
      <c r="G1015" s="297"/>
      <c r="H1015" s="298"/>
      <c r="I1015" s="209"/>
      <c r="J1015" s="389"/>
      <c r="K1015" s="219"/>
      <c r="L1015" s="299"/>
      <c r="M1015" s="22"/>
      <c r="N1015" s="710"/>
    </row>
    <row r="1016" spans="1:14" ht="15.75" hidden="1" customHeight="1" x14ac:dyDescent="0.25">
      <c r="A1016" s="773"/>
      <c r="B1016" s="684"/>
      <c r="C1016" s="687"/>
      <c r="D1016" s="737"/>
      <c r="E1016" s="117"/>
      <c r="F1016" s="117"/>
      <c r="G1016" s="297"/>
      <c r="H1016" s="298"/>
      <c r="I1016" s="209"/>
      <c r="J1016" s="389"/>
      <c r="K1016" s="219"/>
      <c r="L1016" s="299"/>
      <c r="M1016" s="22"/>
      <c r="N1016" s="710"/>
    </row>
    <row r="1017" spans="1:14" ht="15.75" hidden="1" customHeight="1" x14ac:dyDescent="0.25">
      <c r="A1017" s="773"/>
      <c r="B1017" s="684"/>
      <c r="C1017" s="687"/>
      <c r="D1017" s="737"/>
      <c r="E1017" s="117"/>
      <c r="F1017" s="117"/>
      <c r="G1017" s="297"/>
      <c r="H1017" s="298"/>
      <c r="I1017" s="209"/>
      <c r="J1017" s="389"/>
      <c r="K1017" s="219"/>
      <c r="L1017" s="299"/>
      <c r="M1017" s="22"/>
      <c r="N1017" s="710"/>
    </row>
    <row r="1018" spans="1:14" ht="15.75" hidden="1" customHeight="1" x14ac:dyDescent="0.25">
      <c r="A1018" s="773"/>
      <c r="B1018" s="684"/>
      <c r="C1018" s="687"/>
      <c r="D1018" s="737"/>
      <c r="E1018" s="117"/>
      <c r="F1018" s="117"/>
      <c r="G1018" s="297"/>
      <c r="H1018" s="298"/>
      <c r="I1018" s="209"/>
      <c r="J1018" s="389"/>
      <c r="K1018" s="219"/>
      <c r="L1018" s="299"/>
      <c r="M1018" s="22"/>
      <c r="N1018" s="710"/>
    </row>
    <row r="1019" spans="1:14" ht="15.75" hidden="1" customHeight="1" x14ac:dyDescent="0.25">
      <c r="A1019" s="773"/>
      <c r="B1019" s="684"/>
      <c r="C1019" s="687"/>
      <c r="D1019" s="737"/>
      <c r="E1019" s="117"/>
      <c r="F1019" s="117"/>
      <c r="G1019" s="297"/>
      <c r="H1019" s="298"/>
      <c r="I1019" s="209"/>
      <c r="J1019" s="389"/>
      <c r="K1019" s="219"/>
      <c r="L1019" s="299"/>
      <c r="M1019" s="22"/>
      <c r="N1019" s="710"/>
    </row>
    <row r="1020" spans="1:14" ht="15.75" hidden="1" customHeight="1" x14ac:dyDescent="0.25">
      <c r="A1020" s="773"/>
      <c r="B1020" s="684"/>
      <c r="C1020" s="687"/>
      <c r="D1020" s="737"/>
      <c r="E1020" s="117"/>
      <c r="F1020" s="117"/>
      <c r="G1020" s="297"/>
      <c r="H1020" s="298"/>
      <c r="I1020" s="209"/>
      <c r="J1020" s="389"/>
      <c r="K1020" s="219"/>
      <c r="L1020" s="299"/>
      <c r="M1020" s="22"/>
      <c r="N1020" s="710"/>
    </row>
    <row r="1021" spans="1:14" ht="15.75" hidden="1" customHeight="1" x14ac:dyDescent="0.25">
      <c r="A1021" s="773"/>
      <c r="B1021" s="684"/>
      <c r="C1021" s="687"/>
      <c r="D1021" s="737"/>
      <c r="E1021" s="117"/>
      <c r="F1021" s="117"/>
      <c r="G1021" s="297"/>
      <c r="H1021" s="298"/>
      <c r="I1021" s="209"/>
      <c r="J1021" s="389"/>
      <c r="K1021" s="219"/>
      <c r="L1021" s="299"/>
      <c r="M1021" s="22"/>
      <c r="N1021" s="710"/>
    </row>
    <row r="1022" spans="1:14" ht="15.75" hidden="1" customHeight="1" x14ac:dyDescent="0.25">
      <c r="A1022" s="773"/>
      <c r="B1022" s="684"/>
      <c r="C1022" s="687"/>
      <c r="D1022" s="737"/>
      <c r="E1022" s="117"/>
      <c r="F1022" s="117"/>
      <c r="G1022" s="297"/>
      <c r="H1022" s="298"/>
      <c r="I1022" s="209"/>
      <c r="J1022" s="389"/>
      <c r="K1022" s="219"/>
      <c r="L1022" s="299"/>
      <c r="M1022" s="22"/>
      <c r="N1022" s="710"/>
    </row>
    <row r="1023" spans="1:14" ht="15.75" hidden="1" customHeight="1" x14ac:dyDescent="0.25">
      <c r="A1023" s="773"/>
      <c r="B1023" s="684"/>
      <c r="C1023" s="687"/>
      <c r="D1023" s="737"/>
      <c r="E1023" s="117"/>
      <c r="F1023" s="117"/>
      <c r="G1023" s="297"/>
      <c r="H1023" s="298"/>
      <c r="I1023" s="209"/>
      <c r="J1023" s="389"/>
      <c r="K1023" s="219"/>
      <c r="L1023" s="299"/>
      <c r="M1023" s="22"/>
      <c r="N1023" s="710"/>
    </row>
    <row r="1024" spans="1:14" ht="15.75" hidden="1" customHeight="1" x14ac:dyDescent="0.25">
      <c r="A1024" s="773"/>
      <c r="B1024" s="684"/>
      <c r="C1024" s="687"/>
      <c r="D1024" s="737"/>
      <c r="E1024" s="117"/>
      <c r="F1024" s="117"/>
      <c r="G1024" s="297"/>
      <c r="H1024" s="298"/>
      <c r="I1024" s="209"/>
      <c r="J1024" s="389"/>
      <c r="K1024" s="219"/>
      <c r="L1024" s="299"/>
      <c r="M1024" s="22"/>
      <c r="N1024" s="710"/>
    </row>
    <row r="1025" spans="1:14" ht="15.75" hidden="1" customHeight="1" x14ac:dyDescent="0.25">
      <c r="A1025" s="773"/>
      <c r="B1025" s="684"/>
      <c r="C1025" s="687"/>
      <c r="D1025" s="737"/>
      <c r="E1025" s="117"/>
      <c r="F1025" s="117"/>
      <c r="G1025" s="297"/>
      <c r="H1025" s="298"/>
      <c r="I1025" s="209"/>
      <c r="J1025" s="389"/>
      <c r="K1025" s="219"/>
      <c r="L1025" s="299"/>
      <c r="M1025" s="22"/>
      <c r="N1025" s="710"/>
    </row>
    <row r="1026" spans="1:14" ht="15.75" hidden="1" customHeight="1" x14ac:dyDescent="0.25">
      <c r="A1026" s="773"/>
      <c r="B1026" s="684"/>
      <c r="C1026" s="687"/>
      <c r="D1026" s="737"/>
      <c r="E1026" s="117"/>
      <c r="F1026" s="117"/>
      <c r="G1026" s="297"/>
      <c r="H1026" s="298"/>
      <c r="I1026" s="209"/>
      <c r="J1026" s="389"/>
      <c r="K1026" s="219"/>
      <c r="L1026" s="299"/>
      <c r="M1026" s="22"/>
      <c r="N1026" s="710"/>
    </row>
    <row r="1027" spans="1:14" ht="15.75" hidden="1" customHeight="1" x14ac:dyDescent="0.25">
      <c r="A1027" s="773"/>
      <c r="B1027" s="684"/>
      <c r="C1027" s="687"/>
      <c r="D1027" s="737"/>
      <c r="E1027" s="117"/>
      <c r="F1027" s="117"/>
      <c r="G1027" s="297"/>
      <c r="H1027" s="298"/>
      <c r="I1027" s="209"/>
      <c r="J1027" s="389"/>
      <c r="K1027" s="219"/>
      <c r="L1027" s="299"/>
      <c r="M1027" s="22"/>
      <c r="N1027" s="710"/>
    </row>
    <row r="1028" spans="1:14" ht="15.75" hidden="1" customHeight="1" x14ac:dyDescent="0.25">
      <c r="A1028" s="773"/>
      <c r="B1028" s="684"/>
      <c r="C1028" s="687"/>
      <c r="D1028" s="737"/>
      <c r="E1028" s="117"/>
      <c r="F1028" s="117"/>
      <c r="G1028" s="297"/>
      <c r="H1028" s="298"/>
      <c r="I1028" s="209"/>
      <c r="J1028" s="389"/>
      <c r="K1028" s="219"/>
      <c r="L1028" s="299"/>
      <c r="M1028" s="22"/>
      <c r="N1028" s="710"/>
    </row>
    <row r="1029" spans="1:14" ht="15.75" hidden="1" customHeight="1" x14ac:dyDescent="0.25">
      <c r="A1029" s="773"/>
      <c r="B1029" s="684"/>
      <c r="C1029" s="687"/>
      <c r="D1029" s="737"/>
      <c r="E1029" s="117"/>
      <c r="F1029" s="117"/>
      <c r="G1029" s="297"/>
      <c r="H1029" s="298"/>
      <c r="I1029" s="209"/>
      <c r="J1029" s="389"/>
      <c r="K1029" s="219"/>
      <c r="L1029" s="299"/>
      <c r="M1029" s="22"/>
      <c r="N1029" s="710"/>
    </row>
    <row r="1030" spans="1:14" ht="15.75" hidden="1" customHeight="1" x14ac:dyDescent="0.25">
      <c r="A1030" s="773"/>
      <c r="B1030" s="684"/>
      <c r="C1030" s="687"/>
      <c r="D1030" s="737"/>
      <c r="E1030" s="117"/>
      <c r="F1030" s="117"/>
      <c r="G1030" s="297"/>
      <c r="H1030" s="298"/>
      <c r="I1030" s="209"/>
      <c r="J1030" s="389"/>
      <c r="K1030" s="219"/>
      <c r="L1030" s="299"/>
      <c r="M1030" s="22"/>
      <c r="N1030" s="710"/>
    </row>
    <row r="1031" spans="1:14" ht="15.75" hidden="1" customHeight="1" x14ac:dyDescent="0.25">
      <c r="A1031" s="773"/>
      <c r="B1031" s="684"/>
      <c r="C1031" s="687"/>
      <c r="D1031" s="737"/>
      <c r="E1031" s="117"/>
      <c r="F1031" s="117"/>
      <c r="G1031" s="297"/>
      <c r="H1031" s="298"/>
      <c r="I1031" s="209"/>
      <c r="J1031" s="389"/>
      <c r="K1031" s="219"/>
      <c r="L1031" s="299"/>
      <c r="M1031" s="22"/>
      <c r="N1031" s="710"/>
    </row>
    <row r="1032" spans="1:14" ht="15.75" hidden="1" customHeight="1" x14ac:dyDescent="0.25">
      <c r="A1032" s="773"/>
      <c r="B1032" s="684"/>
      <c r="C1032" s="687"/>
      <c r="D1032" s="737"/>
      <c r="E1032" s="117"/>
      <c r="F1032" s="117"/>
      <c r="G1032" s="297"/>
      <c r="H1032" s="298"/>
      <c r="I1032" s="209"/>
      <c r="J1032" s="389"/>
      <c r="K1032" s="219"/>
      <c r="L1032" s="299"/>
      <c r="M1032" s="22"/>
      <c r="N1032" s="710"/>
    </row>
    <row r="1033" spans="1:14" ht="15.75" hidden="1" customHeight="1" x14ac:dyDescent="0.25">
      <c r="A1033" s="773"/>
      <c r="B1033" s="684"/>
      <c r="C1033" s="687"/>
      <c r="D1033" s="737"/>
      <c r="E1033" s="117"/>
      <c r="F1033" s="117"/>
      <c r="G1033" s="297"/>
      <c r="H1033" s="298"/>
      <c r="I1033" s="209"/>
      <c r="J1033" s="389"/>
      <c r="K1033" s="219"/>
      <c r="L1033" s="299"/>
      <c r="M1033" s="22"/>
      <c r="N1033" s="710"/>
    </row>
    <row r="1034" spans="1:14" ht="15.75" hidden="1" customHeight="1" x14ac:dyDescent="0.25">
      <c r="A1034" s="773"/>
      <c r="B1034" s="684"/>
      <c r="C1034" s="687"/>
      <c r="D1034" s="737"/>
      <c r="E1034" s="117"/>
      <c r="F1034" s="117"/>
      <c r="G1034" s="297"/>
      <c r="H1034" s="298"/>
      <c r="I1034" s="209"/>
      <c r="J1034" s="389"/>
      <c r="K1034" s="219"/>
      <c r="L1034" s="299"/>
      <c r="M1034" s="22"/>
      <c r="N1034" s="710"/>
    </row>
    <row r="1035" spans="1:14" ht="15.75" hidden="1" customHeight="1" x14ac:dyDescent="0.25">
      <c r="A1035" s="773"/>
      <c r="B1035" s="684"/>
      <c r="C1035" s="687"/>
      <c r="D1035" s="737"/>
      <c r="E1035" s="117"/>
      <c r="F1035" s="117"/>
      <c r="G1035" s="297"/>
      <c r="H1035" s="298"/>
      <c r="I1035" s="209"/>
      <c r="J1035" s="389"/>
      <c r="K1035" s="219"/>
      <c r="L1035" s="299"/>
      <c r="M1035" s="22"/>
      <c r="N1035" s="710"/>
    </row>
    <row r="1036" spans="1:14" ht="15.75" hidden="1" customHeight="1" x14ac:dyDescent="0.25">
      <c r="A1036" s="773"/>
      <c r="B1036" s="684"/>
      <c r="C1036" s="687"/>
      <c r="D1036" s="737"/>
      <c r="E1036" s="117"/>
      <c r="F1036" s="117"/>
      <c r="G1036" s="297"/>
      <c r="H1036" s="298"/>
      <c r="I1036" s="209"/>
      <c r="J1036" s="389"/>
      <c r="K1036" s="219"/>
      <c r="L1036" s="299"/>
      <c r="M1036" s="22"/>
      <c r="N1036" s="710"/>
    </row>
    <row r="1037" spans="1:14" ht="15.75" hidden="1" customHeight="1" x14ac:dyDescent="0.25">
      <c r="A1037" s="773"/>
      <c r="B1037" s="684"/>
      <c r="C1037" s="687"/>
      <c r="D1037" s="737"/>
      <c r="E1037" s="117"/>
      <c r="F1037" s="117"/>
      <c r="G1037" s="297"/>
      <c r="H1037" s="298"/>
      <c r="I1037" s="209"/>
      <c r="J1037" s="389"/>
      <c r="K1037" s="219"/>
      <c r="L1037" s="299"/>
      <c r="M1037" s="22"/>
      <c r="N1037" s="710"/>
    </row>
    <row r="1038" spans="1:14" ht="15.75" hidden="1" customHeight="1" x14ac:dyDescent="0.25">
      <c r="A1038" s="773"/>
      <c r="B1038" s="684"/>
      <c r="C1038" s="687"/>
      <c r="D1038" s="737"/>
      <c r="E1038" s="117"/>
      <c r="F1038" s="117"/>
      <c r="G1038" s="297"/>
      <c r="H1038" s="298"/>
      <c r="I1038" s="209"/>
      <c r="J1038" s="389"/>
      <c r="K1038" s="219"/>
      <c r="L1038" s="299"/>
      <c r="M1038" s="22"/>
      <c r="N1038" s="710"/>
    </row>
    <row r="1039" spans="1:14" ht="15.75" hidden="1" customHeight="1" x14ac:dyDescent="0.25">
      <c r="A1039" s="773"/>
      <c r="B1039" s="684"/>
      <c r="C1039" s="687"/>
      <c r="D1039" s="737"/>
      <c r="E1039" s="117"/>
      <c r="F1039" s="117"/>
      <c r="G1039" s="297"/>
      <c r="H1039" s="298"/>
      <c r="I1039" s="209"/>
      <c r="J1039" s="389"/>
      <c r="K1039" s="219"/>
      <c r="L1039" s="299"/>
      <c r="M1039" s="22"/>
      <c r="N1039" s="710"/>
    </row>
    <row r="1040" spans="1:14" ht="15.75" hidden="1" customHeight="1" x14ac:dyDescent="0.25">
      <c r="A1040" s="773"/>
      <c r="B1040" s="684"/>
      <c r="C1040" s="687"/>
      <c r="D1040" s="737"/>
      <c r="E1040" s="117"/>
      <c r="F1040" s="117"/>
      <c r="G1040" s="297"/>
      <c r="H1040" s="298"/>
      <c r="I1040" s="209"/>
      <c r="J1040" s="389"/>
      <c r="K1040" s="219"/>
      <c r="L1040" s="299"/>
      <c r="M1040" s="22"/>
      <c r="N1040" s="710"/>
    </row>
    <row r="1041" spans="1:14" ht="15.75" hidden="1" customHeight="1" x14ac:dyDescent="0.25">
      <c r="A1041" s="773"/>
      <c r="B1041" s="684"/>
      <c r="C1041" s="687"/>
      <c r="D1041" s="737"/>
      <c r="E1041" s="117"/>
      <c r="F1041" s="117"/>
      <c r="G1041" s="297"/>
      <c r="H1041" s="298"/>
      <c r="I1041" s="209"/>
      <c r="J1041" s="389"/>
      <c r="K1041" s="219"/>
      <c r="L1041" s="299"/>
      <c r="M1041" s="22"/>
      <c r="N1041" s="710"/>
    </row>
    <row r="1042" spans="1:14" ht="15.75" hidden="1" customHeight="1" x14ac:dyDescent="0.25">
      <c r="A1042" s="773"/>
      <c r="B1042" s="684"/>
      <c r="C1042" s="687"/>
      <c r="D1042" s="737"/>
      <c r="E1042" s="117"/>
      <c r="F1042" s="117"/>
      <c r="G1042" s="297"/>
      <c r="H1042" s="298"/>
      <c r="I1042" s="209"/>
      <c r="J1042" s="389"/>
      <c r="K1042" s="219"/>
      <c r="L1042" s="299"/>
      <c r="M1042" s="22"/>
      <c r="N1042" s="710"/>
    </row>
    <row r="1043" spans="1:14" ht="15.75" hidden="1" customHeight="1" x14ac:dyDescent="0.25">
      <c r="A1043" s="773"/>
      <c r="B1043" s="684"/>
      <c r="C1043" s="687"/>
      <c r="D1043" s="737"/>
      <c r="E1043" s="117"/>
      <c r="F1043" s="117"/>
      <c r="G1043" s="297"/>
      <c r="H1043" s="298"/>
      <c r="I1043" s="209"/>
      <c r="J1043" s="389"/>
      <c r="K1043" s="219"/>
      <c r="L1043" s="299"/>
      <c r="M1043" s="22"/>
      <c r="N1043" s="710"/>
    </row>
    <row r="1044" spans="1:14" ht="15.75" hidden="1" customHeight="1" x14ac:dyDescent="0.25">
      <c r="A1044" s="773"/>
      <c r="B1044" s="684"/>
      <c r="C1044" s="687"/>
      <c r="D1044" s="737"/>
      <c r="E1044" s="117"/>
      <c r="F1044" s="117"/>
      <c r="G1044" s="297"/>
      <c r="H1044" s="298"/>
      <c r="I1044" s="209"/>
      <c r="J1044" s="389"/>
      <c r="K1044" s="219"/>
      <c r="L1044" s="299"/>
      <c r="M1044" s="22"/>
      <c r="N1044" s="710"/>
    </row>
    <row r="1045" spans="1:14" ht="15.75" hidden="1" customHeight="1" x14ac:dyDescent="0.25">
      <c r="A1045" s="773"/>
      <c r="B1045" s="684"/>
      <c r="C1045" s="687"/>
      <c r="D1045" s="737"/>
      <c r="E1045" s="117"/>
      <c r="F1045" s="117"/>
      <c r="G1045" s="297"/>
      <c r="H1045" s="298"/>
      <c r="I1045" s="209"/>
      <c r="J1045" s="389"/>
      <c r="K1045" s="219"/>
      <c r="L1045" s="299"/>
      <c r="M1045" s="22"/>
      <c r="N1045" s="710"/>
    </row>
    <row r="1046" spans="1:14" ht="15.75" hidden="1" customHeight="1" x14ac:dyDescent="0.25">
      <c r="A1046" s="773"/>
      <c r="B1046" s="684"/>
      <c r="C1046" s="687"/>
      <c r="D1046" s="737"/>
      <c r="E1046" s="117"/>
      <c r="F1046" s="117"/>
      <c r="G1046" s="297"/>
      <c r="H1046" s="298"/>
      <c r="I1046" s="209"/>
      <c r="J1046" s="389"/>
      <c r="K1046" s="219"/>
      <c r="L1046" s="299"/>
      <c r="M1046" s="22"/>
      <c r="N1046" s="710"/>
    </row>
    <row r="1047" spans="1:14" ht="15.75" hidden="1" customHeight="1" x14ac:dyDescent="0.25">
      <c r="A1047" s="773"/>
      <c r="B1047" s="684"/>
      <c r="C1047" s="687"/>
      <c r="D1047" s="737"/>
      <c r="E1047" s="117"/>
      <c r="F1047" s="117"/>
      <c r="G1047" s="297"/>
      <c r="H1047" s="298"/>
      <c r="I1047" s="209"/>
      <c r="J1047" s="389"/>
      <c r="K1047" s="219"/>
      <c r="L1047" s="299"/>
      <c r="M1047" s="22"/>
      <c r="N1047" s="710"/>
    </row>
    <row r="1048" spans="1:14" ht="15.75" hidden="1" customHeight="1" x14ac:dyDescent="0.25">
      <c r="A1048" s="773"/>
      <c r="B1048" s="684"/>
      <c r="C1048" s="687"/>
      <c r="D1048" s="737"/>
      <c r="E1048" s="117"/>
      <c r="F1048" s="117"/>
      <c r="G1048" s="297"/>
      <c r="H1048" s="298"/>
      <c r="I1048" s="209"/>
      <c r="J1048" s="389"/>
      <c r="K1048" s="219"/>
      <c r="L1048" s="299"/>
      <c r="M1048" s="22"/>
      <c r="N1048" s="710"/>
    </row>
    <row r="1049" spans="1:14" ht="15.75" hidden="1" customHeight="1" x14ac:dyDescent="0.25">
      <c r="A1049" s="773"/>
      <c r="B1049" s="684"/>
      <c r="C1049" s="687"/>
      <c r="D1049" s="737"/>
      <c r="E1049" s="117"/>
      <c r="F1049" s="117"/>
      <c r="G1049" s="297"/>
      <c r="H1049" s="298"/>
      <c r="I1049" s="209"/>
      <c r="J1049" s="389"/>
      <c r="K1049" s="219"/>
      <c r="L1049" s="299"/>
      <c r="M1049" s="22"/>
      <c r="N1049" s="710"/>
    </row>
    <row r="1050" spans="1:14" ht="15.75" hidden="1" customHeight="1" x14ac:dyDescent="0.25">
      <c r="A1050" s="773"/>
      <c r="B1050" s="684"/>
      <c r="C1050" s="687"/>
      <c r="D1050" s="737"/>
      <c r="E1050" s="117"/>
      <c r="F1050" s="117"/>
      <c r="G1050" s="297"/>
      <c r="H1050" s="298"/>
      <c r="I1050" s="209"/>
      <c r="J1050" s="389"/>
      <c r="K1050" s="219"/>
      <c r="L1050" s="299"/>
      <c r="M1050" s="22"/>
      <c r="N1050" s="710"/>
    </row>
    <row r="1051" spans="1:14" ht="15.75" hidden="1" customHeight="1" x14ac:dyDescent="0.25">
      <c r="A1051" s="773"/>
      <c r="B1051" s="684"/>
      <c r="C1051" s="687"/>
      <c r="D1051" s="737"/>
      <c r="E1051" s="117"/>
      <c r="F1051" s="117"/>
      <c r="G1051" s="297"/>
      <c r="H1051" s="298"/>
      <c r="I1051" s="209"/>
      <c r="J1051" s="389"/>
      <c r="K1051" s="219"/>
      <c r="L1051" s="299"/>
      <c r="M1051" s="22"/>
      <c r="N1051" s="710"/>
    </row>
    <row r="1052" spans="1:14" ht="15.75" hidden="1" customHeight="1" x14ac:dyDescent="0.25">
      <c r="A1052" s="773"/>
      <c r="B1052" s="684"/>
      <c r="C1052" s="687"/>
      <c r="D1052" s="737"/>
      <c r="E1052" s="117"/>
      <c r="F1052" s="117"/>
      <c r="G1052" s="297"/>
      <c r="H1052" s="298"/>
      <c r="I1052" s="209"/>
      <c r="J1052" s="389"/>
      <c r="K1052" s="219"/>
      <c r="L1052" s="299"/>
      <c r="M1052" s="22"/>
      <c r="N1052" s="710"/>
    </row>
    <row r="1053" spans="1:14" ht="15.75" hidden="1" customHeight="1" x14ac:dyDescent="0.25">
      <c r="A1053" s="773"/>
      <c r="B1053" s="684"/>
      <c r="C1053" s="687"/>
      <c r="D1053" s="737"/>
      <c r="E1053" s="117"/>
      <c r="F1053" s="117"/>
      <c r="G1053" s="297"/>
      <c r="H1053" s="298"/>
      <c r="I1053" s="209"/>
      <c r="J1053" s="389"/>
      <c r="K1053" s="219"/>
      <c r="L1053" s="299"/>
      <c r="M1053" s="22"/>
      <c r="N1053" s="710"/>
    </row>
    <row r="1054" spans="1:14" ht="15.75" hidden="1" customHeight="1" x14ac:dyDescent="0.25">
      <c r="A1054" s="773"/>
      <c r="B1054" s="684"/>
      <c r="C1054" s="687"/>
      <c r="D1054" s="737"/>
      <c r="E1054" s="117"/>
      <c r="F1054" s="117"/>
      <c r="G1054" s="297"/>
      <c r="H1054" s="298"/>
      <c r="I1054" s="209"/>
      <c r="J1054" s="389"/>
      <c r="K1054" s="219"/>
      <c r="L1054" s="299"/>
      <c r="M1054" s="22"/>
      <c r="N1054" s="710"/>
    </row>
    <row r="1055" spans="1:14" ht="15.75" hidden="1" customHeight="1" x14ac:dyDescent="0.25">
      <c r="A1055" s="773"/>
      <c r="B1055" s="684"/>
      <c r="C1055" s="687"/>
      <c r="D1055" s="737"/>
      <c r="E1055" s="117"/>
      <c r="F1055" s="117"/>
      <c r="G1055" s="297"/>
      <c r="H1055" s="298"/>
      <c r="I1055" s="209"/>
      <c r="J1055" s="389"/>
      <c r="K1055" s="219"/>
      <c r="L1055" s="299"/>
      <c r="M1055" s="22"/>
      <c r="N1055" s="710"/>
    </row>
    <row r="1056" spans="1:14" ht="15.75" hidden="1" customHeight="1" x14ac:dyDescent="0.25">
      <c r="A1056" s="773"/>
      <c r="B1056" s="684"/>
      <c r="C1056" s="687"/>
      <c r="D1056" s="737"/>
      <c r="E1056" s="117"/>
      <c r="F1056" s="117"/>
      <c r="G1056" s="297"/>
      <c r="H1056" s="298"/>
      <c r="I1056" s="209"/>
      <c r="J1056" s="389"/>
      <c r="K1056" s="219"/>
      <c r="L1056" s="299"/>
      <c r="M1056" s="22"/>
      <c r="N1056" s="710"/>
    </row>
    <row r="1057" spans="1:14" ht="15.75" hidden="1" customHeight="1" x14ac:dyDescent="0.25">
      <c r="A1057" s="773"/>
      <c r="B1057" s="684"/>
      <c r="C1057" s="687"/>
      <c r="D1057" s="737"/>
      <c r="E1057" s="117"/>
      <c r="F1057" s="117"/>
      <c r="G1057" s="297"/>
      <c r="H1057" s="298"/>
      <c r="I1057" s="209"/>
      <c r="J1057" s="389"/>
      <c r="K1057" s="219"/>
      <c r="L1057" s="299"/>
      <c r="M1057" s="22"/>
      <c r="N1057" s="710"/>
    </row>
    <row r="1058" spans="1:14" ht="15.75" hidden="1" customHeight="1" x14ac:dyDescent="0.25">
      <c r="A1058" s="773"/>
      <c r="B1058" s="684"/>
      <c r="C1058" s="687"/>
      <c r="D1058" s="737"/>
      <c r="E1058" s="117"/>
      <c r="F1058" s="117"/>
      <c r="G1058" s="297"/>
      <c r="H1058" s="298"/>
      <c r="I1058" s="209"/>
      <c r="J1058" s="389"/>
      <c r="K1058" s="219"/>
      <c r="L1058" s="299"/>
      <c r="M1058" s="22"/>
      <c r="N1058" s="710"/>
    </row>
    <row r="1059" spans="1:14" ht="15.75" hidden="1" customHeight="1" x14ac:dyDescent="0.25">
      <c r="A1059" s="773"/>
      <c r="B1059" s="684"/>
      <c r="C1059" s="687"/>
      <c r="D1059" s="737"/>
      <c r="E1059" s="117"/>
      <c r="F1059" s="117"/>
      <c r="G1059" s="297"/>
      <c r="H1059" s="298"/>
      <c r="I1059" s="209"/>
      <c r="J1059" s="389"/>
      <c r="K1059" s="219"/>
      <c r="L1059" s="299"/>
      <c r="M1059" s="22"/>
      <c r="N1059" s="710"/>
    </row>
    <row r="1060" spans="1:14" ht="15.75" hidden="1" customHeight="1" x14ac:dyDescent="0.25">
      <c r="A1060" s="773"/>
      <c r="B1060" s="684"/>
      <c r="C1060" s="687"/>
      <c r="D1060" s="737"/>
      <c r="E1060" s="117"/>
      <c r="F1060" s="117"/>
      <c r="G1060" s="297"/>
      <c r="H1060" s="298"/>
      <c r="I1060" s="209"/>
      <c r="J1060" s="389"/>
      <c r="K1060" s="219"/>
      <c r="L1060" s="299"/>
      <c r="M1060" s="22"/>
      <c r="N1060" s="710"/>
    </row>
    <row r="1061" spans="1:14" ht="15.75" hidden="1" customHeight="1" x14ac:dyDescent="0.25">
      <c r="A1061" s="773"/>
      <c r="B1061" s="684"/>
      <c r="C1061" s="687"/>
      <c r="D1061" s="737"/>
      <c r="E1061" s="117"/>
      <c r="F1061" s="117"/>
      <c r="G1061" s="297"/>
      <c r="H1061" s="298"/>
      <c r="I1061" s="209"/>
      <c r="J1061" s="389"/>
      <c r="K1061" s="219"/>
      <c r="L1061" s="299"/>
      <c r="M1061" s="22"/>
      <c r="N1061" s="710"/>
    </row>
    <row r="1062" spans="1:14" ht="15.75" hidden="1" customHeight="1" x14ac:dyDescent="0.25">
      <c r="A1062" s="773"/>
      <c r="B1062" s="684"/>
      <c r="C1062" s="687"/>
      <c r="D1062" s="737"/>
      <c r="E1062" s="117"/>
      <c r="F1062" s="117"/>
      <c r="G1062" s="297"/>
      <c r="H1062" s="298"/>
      <c r="I1062" s="209"/>
      <c r="J1062" s="389"/>
      <c r="K1062" s="219"/>
      <c r="L1062" s="299"/>
      <c r="M1062" s="22"/>
      <c r="N1062" s="710"/>
    </row>
    <row r="1063" spans="1:14" ht="15.75" hidden="1" customHeight="1" x14ac:dyDescent="0.25">
      <c r="A1063" s="773"/>
      <c r="B1063" s="684"/>
      <c r="C1063" s="687"/>
      <c r="D1063" s="737"/>
      <c r="E1063" s="117"/>
      <c r="F1063" s="117"/>
      <c r="G1063" s="297"/>
      <c r="H1063" s="298"/>
      <c r="I1063" s="209"/>
      <c r="J1063" s="389"/>
      <c r="K1063" s="219"/>
      <c r="L1063" s="299"/>
      <c r="M1063" s="22"/>
      <c r="N1063" s="710"/>
    </row>
    <row r="1064" spans="1:14" ht="15.75" hidden="1" customHeight="1" x14ac:dyDescent="0.25">
      <c r="A1064" s="773"/>
      <c r="B1064" s="684"/>
      <c r="C1064" s="687"/>
      <c r="D1064" s="737"/>
      <c r="E1064" s="117"/>
      <c r="F1064" s="117"/>
      <c r="G1064" s="297"/>
      <c r="H1064" s="298"/>
      <c r="I1064" s="209"/>
      <c r="J1064" s="389"/>
      <c r="K1064" s="219"/>
      <c r="L1064" s="299"/>
      <c r="M1064" s="22"/>
      <c r="N1064" s="710"/>
    </row>
    <row r="1065" spans="1:14" ht="15.75" hidden="1" customHeight="1" x14ac:dyDescent="0.25">
      <c r="A1065" s="773"/>
      <c r="B1065" s="684"/>
      <c r="C1065" s="687"/>
      <c r="D1065" s="737"/>
      <c r="E1065" s="117"/>
      <c r="F1065" s="117"/>
      <c r="G1065" s="297"/>
      <c r="H1065" s="298"/>
      <c r="I1065" s="209"/>
      <c r="J1065" s="389"/>
      <c r="K1065" s="219"/>
      <c r="L1065" s="299"/>
      <c r="M1065" s="22"/>
      <c r="N1065" s="710"/>
    </row>
    <row r="1066" spans="1:14" ht="15.75" hidden="1" customHeight="1" x14ac:dyDescent="0.25">
      <c r="A1066" s="773"/>
      <c r="B1066" s="684"/>
      <c r="C1066" s="687"/>
      <c r="D1066" s="737"/>
      <c r="E1066" s="117"/>
      <c r="F1066" s="117"/>
      <c r="G1066" s="297"/>
      <c r="H1066" s="298"/>
      <c r="I1066" s="209"/>
      <c r="J1066" s="389"/>
      <c r="K1066" s="219"/>
      <c r="L1066" s="299"/>
      <c r="M1066" s="22"/>
      <c r="N1066" s="710"/>
    </row>
    <row r="1067" spans="1:14" ht="15.75" hidden="1" customHeight="1" x14ac:dyDescent="0.25">
      <c r="A1067" s="773"/>
      <c r="B1067" s="684"/>
      <c r="C1067" s="687"/>
      <c r="D1067" s="737"/>
      <c r="E1067" s="117"/>
      <c r="F1067" s="117"/>
      <c r="G1067" s="297"/>
      <c r="H1067" s="298"/>
      <c r="I1067" s="209"/>
      <c r="J1067" s="389"/>
      <c r="K1067" s="219"/>
      <c r="L1067" s="299"/>
      <c r="M1067" s="22"/>
      <c r="N1067" s="710"/>
    </row>
    <row r="1068" spans="1:14" ht="15.75" hidden="1" customHeight="1" x14ac:dyDescent="0.25">
      <c r="A1068" s="773"/>
      <c r="B1068" s="684"/>
      <c r="C1068" s="687"/>
      <c r="D1068" s="737"/>
      <c r="E1068" s="117"/>
      <c r="F1068" s="117"/>
      <c r="G1068" s="297"/>
      <c r="H1068" s="298"/>
      <c r="I1068" s="209"/>
      <c r="J1068" s="389"/>
      <c r="K1068" s="219"/>
      <c r="L1068" s="299"/>
      <c r="M1068" s="22"/>
      <c r="N1068" s="710"/>
    </row>
    <row r="1069" spans="1:14" ht="15.75" hidden="1" customHeight="1" x14ac:dyDescent="0.25">
      <c r="A1069" s="773"/>
      <c r="B1069" s="684"/>
      <c r="C1069" s="687"/>
      <c r="D1069" s="737"/>
      <c r="E1069" s="117"/>
      <c r="F1069" s="117"/>
      <c r="G1069" s="297"/>
      <c r="H1069" s="298"/>
      <c r="I1069" s="209"/>
      <c r="J1069" s="389"/>
      <c r="K1069" s="219"/>
      <c r="L1069" s="299"/>
      <c r="M1069" s="22"/>
      <c r="N1069" s="710"/>
    </row>
    <row r="1070" spans="1:14" ht="15.75" hidden="1" customHeight="1" x14ac:dyDescent="0.25">
      <c r="A1070" s="773"/>
      <c r="B1070" s="684"/>
      <c r="C1070" s="687"/>
      <c r="D1070" s="737"/>
      <c r="E1070" s="117"/>
      <c r="F1070" s="117"/>
      <c r="G1070" s="297"/>
      <c r="H1070" s="298"/>
      <c r="I1070" s="209"/>
      <c r="J1070" s="389"/>
      <c r="K1070" s="219"/>
      <c r="L1070" s="299"/>
      <c r="M1070" s="22"/>
      <c r="N1070" s="710"/>
    </row>
    <row r="1071" spans="1:14" ht="15.75" hidden="1" customHeight="1" x14ac:dyDescent="0.25">
      <c r="A1071" s="773"/>
      <c r="B1071" s="684"/>
      <c r="C1071" s="687"/>
      <c r="D1071" s="737"/>
      <c r="E1071" s="117"/>
      <c r="F1071" s="117"/>
      <c r="G1071" s="297"/>
      <c r="H1071" s="298"/>
      <c r="I1071" s="209"/>
      <c r="J1071" s="389"/>
      <c r="K1071" s="219"/>
      <c r="L1071" s="299"/>
      <c r="M1071" s="22"/>
      <c r="N1071" s="710"/>
    </row>
    <row r="1072" spans="1:14" ht="15.75" hidden="1" customHeight="1" x14ac:dyDescent="0.25">
      <c r="A1072" s="773"/>
      <c r="B1072" s="684"/>
      <c r="C1072" s="687"/>
      <c r="D1072" s="737"/>
      <c r="E1072" s="117"/>
      <c r="F1072" s="117"/>
      <c r="G1072" s="297"/>
      <c r="H1072" s="298"/>
      <c r="I1072" s="209"/>
      <c r="J1072" s="389"/>
      <c r="K1072" s="219"/>
      <c r="L1072" s="299"/>
      <c r="M1072" s="22"/>
      <c r="N1072" s="710"/>
    </row>
    <row r="1073" spans="1:14" ht="15.75" hidden="1" customHeight="1" x14ac:dyDescent="0.25">
      <c r="A1073" s="773"/>
      <c r="B1073" s="684"/>
      <c r="C1073" s="687"/>
      <c r="D1073" s="737"/>
      <c r="E1073" s="117"/>
      <c r="F1073" s="117"/>
      <c r="G1073" s="297"/>
      <c r="H1073" s="298"/>
      <c r="I1073" s="209"/>
      <c r="J1073" s="389"/>
      <c r="K1073" s="219"/>
      <c r="L1073" s="299"/>
      <c r="M1073" s="22"/>
      <c r="N1073" s="710"/>
    </row>
    <row r="1074" spans="1:14" ht="15.75" hidden="1" customHeight="1" x14ac:dyDescent="0.25">
      <c r="A1074" s="773"/>
      <c r="B1074" s="684"/>
      <c r="C1074" s="687"/>
      <c r="D1074" s="737"/>
      <c r="E1074" s="117"/>
      <c r="F1074" s="117"/>
      <c r="G1074" s="297"/>
      <c r="H1074" s="298"/>
      <c r="I1074" s="209"/>
      <c r="J1074" s="389"/>
      <c r="K1074" s="219"/>
      <c r="L1074" s="299"/>
      <c r="M1074" s="22"/>
      <c r="N1074" s="710"/>
    </row>
    <row r="1075" spans="1:14" ht="15.75" hidden="1" customHeight="1" x14ac:dyDescent="0.25">
      <c r="A1075" s="773"/>
      <c r="B1075" s="684"/>
      <c r="C1075" s="687"/>
      <c r="D1075" s="737"/>
      <c r="E1075" s="117"/>
      <c r="F1075" s="117"/>
      <c r="G1075" s="297"/>
      <c r="H1075" s="298"/>
      <c r="I1075" s="209"/>
      <c r="J1075" s="389"/>
      <c r="K1075" s="219"/>
      <c r="L1075" s="299"/>
      <c r="M1075" s="22"/>
      <c r="N1075" s="710"/>
    </row>
    <row r="1076" spans="1:14" ht="15.75" hidden="1" customHeight="1" x14ac:dyDescent="0.25">
      <c r="A1076" s="773"/>
      <c r="B1076" s="684"/>
      <c r="C1076" s="687"/>
      <c r="D1076" s="737"/>
      <c r="E1076" s="117"/>
      <c r="F1076" s="117"/>
      <c r="G1076" s="297"/>
      <c r="H1076" s="298"/>
      <c r="I1076" s="209"/>
      <c r="J1076" s="389"/>
      <c r="K1076" s="219"/>
      <c r="L1076" s="299"/>
      <c r="M1076" s="22"/>
      <c r="N1076" s="710"/>
    </row>
    <row r="1077" spans="1:14" ht="15.75" hidden="1" customHeight="1" x14ac:dyDescent="0.25">
      <c r="A1077" s="773"/>
      <c r="B1077" s="684"/>
      <c r="C1077" s="687"/>
      <c r="D1077" s="737"/>
      <c r="E1077" s="117"/>
      <c r="F1077" s="117"/>
      <c r="G1077" s="297"/>
      <c r="H1077" s="298"/>
      <c r="I1077" s="209"/>
      <c r="J1077" s="389"/>
      <c r="K1077" s="219"/>
      <c r="L1077" s="299"/>
      <c r="M1077" s="22"/>
      <c r="N1077" s="710"/>
    </row>
    <row r="1078" spans="1:14" ht="15.75" hidden="1" customHeight="1" x14ac:dyDescent="0.25">
      <c r="A1078" s="773"/>
      <c r="B1078" s="684"/>
      <c r="C1078" s="687"/>
      <c r="D1078" s="737"/>
      <c r="E1078" s="117"/>
      <c r="F1078" s="117"/>
      <c r="G1078" s="297"/>
      <c r="H1078" s="298"/>
      <c r="I1078" s="209"/>
      <c r="J1078" s="389"/>
      <c r="K1078" s="219"/>
      <c r="L1078" s="299"/>
      <c r="M1078" s="22"/>
      <c r="N1078" s="710"/>
    </row>
    <row r="1079" spans="1:14" ht="15.75" hidden="1" customHeight="1" x14ac:dyDescent="0.25">
      <c r="A1079" s="773"/>
      <c r="B1079" s="684"/>
      <c r="C1079" s="687"/>
      <c r="D1079" s="737"/>
      <c r="E1079" s="117"/>
      <c r="F1079" s="117"/>
      <c r="G1079" s="297"/>
      <c r="H1079" s="298"/>
      <c r="I1079" s="209"/>
      <c r="J1079" s="389"/>
      <c r="K1079" s="219"/>
      <c r="L1079" s="299"/>
      <c r="M1079" s="22"/>
      <c r="N1079" s="710"/>
    </row>
    <row r="1080" spans="1:14" ht="15.75" hidden="1" customHeight="1" x14ac:dyDescent="0.25">
      <c r="A1080" s="773"/>
      <c r="B1080" s="684"/>
      <c r="C1080" s="687"/>
      <c r="D1080" s="737"/>
      <c r="E1080" s="117"/>
      <c r="F1080" s="117"/>
      <c r="G1080" s="297"/>
      <c r="H1080" s="298"/>
      <c r="I1080" s="209"/>
      <c r="J1080" s="389"/>
      <c r="K1080" s="219"/>
      <c r="L1080" s="299"/>
      <c r="M1080" s="22"/>
      <c r="N1080" s="710"/>
    </row>
    <row r="1081" spans="1:14" ht="15.75" hidden="1" customHeight="1" x14ac:dyDescent="0.25">
      <c r="A1081" s="773"/>
      <c r="B1081" s="684"/>
      <c r="C1081" s="687"/>
      <c r="D1081" s="737"/>
      <c r="E1081" s="117"/>
      <c r="F1081" s="117"/>
      <c r="G1081" s="297"/>
      <c r="H1081" s="298"/>
      <c r="I1081" s="209"/>
      <c r="J1081" s="389"/>
      <c r="K1081" s="219"/>
      <c r="L1081" s="299"/>
      <c r="M1081" s="22"/>
      <c r="N1081" s="710"/>
    </row>
    <row r="1082" spans="1:14" ht="15.75" hidden="1" customHeight="1" x14ac:dyDescent="0.25">
      <c r="A1082" s="773"/>
      <c r="B1082" s="684"/>
      <c r="C1082" s="687"/>
      <c r="D1082" s="737"/>
      <c r="E1082" s="117"/>
      <c r="F1082" s="117"/>
      <c r="G1082" s="297"/>
      <c r="H1082" s="298"/>
      <c r="I1082" s="209"/>
      <c r="J1082" s="389"/>
      <c r="K1082" s="219"/>
      <c r="L1082" s="299"/>
      <c r="M1082" s="22"/>
      <c r="N1082" s="710"/>
    </row>
    <row r="1083" spans="1:14" ht="15.75" hidden="1" customHeight="1" x14ac:dyDescent="0.25">
      <c r="A1083" s="773"/>
      <c r="B1083" s="684"/>
      <c r="C1083" s="687"/>
      <c r="D1083" s="737"/>
      <c r="E1083" s="117"/>
      <c r="F1083" s="117"/>
      <c r="G1083" s="297"/>
      <c r="H1083" s="298"/>
      <c r="I1083" s="209"/>
      <c r="J1083" s="389"/>
      <c r="K1083" s="219"/>
      <c r="L1083" s="299"/>
      <c r="M1083" s="22"/>
      <c r="N1083" s="710"/>
    </row>
    <row r="1084" spans="1:14" ht="15.75" hidden="1" customHeight="1" x14ac:dyDescent="0.25">
      <c r="A1084" s="773"/>
      <c r="B1084" s="684"/>
      <c r="C1084" s="687"/>
      <c r="D1084" s="737"/>
      <c r="E1084" s="117"/>
      <c r="F1084" s="117"/>
      <c r="G1084" s="297"/>
      <c r="H1084" s="298"/>
      <c r="I1084" s="209"/>
      <c r="J1084" s="389"/>
      <c r="K1084" s="219"/>
      <c r="L1084" s="299"/>
      <c r="M1084" s="22"/>
      <c r="N1084" s="710"/>
    </row>
    <row r="1085" spans="1:14" ht="15.75" hidden="1" customHeight="1" x14ac:dyDescent="0.25">
      <c r="A1085" s="773"/>
      <c r="B1085" s="684"/>
      <c r="C1085" s="687"/>
      <c r="D1085" s="737"/>
      <c r="E1085" s="117"/>
      <c r="F1085" s="117"/>
      <c r="G1085" s="297"/>
      <c r="H1085" s="298"/>
      <c r="I1085" s="209"/>
      <c r="J1085" s="389"/>
      <c r="K1085" s="219"/>
      <c r="L1085" s="299"/>
      <c r="M1085" s="22"/>
      <c r="N1085" s="710"/>
    </row>
    <row r="1086" spans="1:14" ht="15.75" hidden="1" customHeight="1" x14ac:dyDescent="0.25">
      <c r="A1086" s="773"/>
      <c r="B1086" s="684"/>
      <c r="C1086" s="687"/>
      <c r="D1086" s="737"/>
      <c r="E1086" s="117"/>
      <c r="F1086" s="117"/>
      <c r="G1086" s="297"/>
      <c r="H1086" s="298"/>
      <c r="I1086" s="209"/>
      <c r="J1086" s="389"/>
      <c r="K1086" s="219"/>
      <c r="L1086" s="299"/>
      <c r="M1086" s="22"/>
      <c r="N1086" s="710"/>
    </row>
    <row r="1087" spans="1:14" ht="15.75" hidden="1" customHeight="1" x14ac:dyDescent="0.25">
      <c r="A1087" s="773"/>
      <c r="B1087" s="684"/>
      <c r="C1087" s="687"/>
      <c r="D1087" s="737"/>
      <c r="E1087" s="117"/>
      <c r="F1087" s="117"/>
      <c r="G1087" s="297"/>
      <c r="H1087" s="298"/>
      <c r="I1087" s="209"/>
      <c r="J1087" s="389"/>
      <c r="K1087" s="219"/>
      <c r="L1087" s="299"/>
      <c r="M1087" s="22"/>
      <c r="N1087" s="710"/>
    </row>
    <row r="1088" spans="1:14" ht="15.75" hidden="1" customHeight="1" x14ac:dyDescent="0.25">
      <c r="A1088" s="773"/>
      <c r="B1088" s="684"/>
      <c r="C1088" s="687"/>
      <c r="D1088" s="737"/>
      <c r="E1088" s="117"/>
      <c r="F1088" s="117"/>
      <c r="G1088" s="297"/>
      <c r="H1088" s="298"/>
      <c r="I1088" s="209"/>
      <c r="J1088" s="389"/>
      <c r="K1088" s="219"/>
      <c r="L1088" s="299"/>
      <c r="M1088" s="22"/>
      <c r="N1088" s="710"/>
    </row>
    <row r="1089" spans="1:14" ht="15.75" hidden="1" customHeight="1" x14ac:dyDescent="0.25">
      <c r="A1089" s="773"/>
      <c r="B1089" s="684"/>
      <c r="C1089" s="687"/>
      <c r="D1089" s="737"/>
      <c r="E1089" s="117"/>
      <c r="F1089" s="117"/>
      <c r="G1089" s="297"/>
      <c r="H1089" s="298"/>
      <c r="I1089" s="209"/>
      <c r="J1089" s="389"/>
      <c r="K1089" s="219"/>
      <c r="L1089" s="299"/>
      <c r="M1089" s="22"/>
      <c r="N1089" s="710"/>
    </row>
    <row r="1090" spans="1:14" ht="15.75" hidden="1" customHeight="1" x14ac:dyDescent="0.25">
      <c r="A1090" s="773"/>
      <c r="B1090" s="684"/>
      <c r="C1090" s="687"/>
      <c r="D1090" s="737"/>
      <c r="E1090" s="117"/>
      <c r="F1090" s="117"/>
      <c r="G1090" s="297"/>
      <c r="H1090" s="298"/>
      <c r="I1090" s="209"/>
      <c r="J1090" s="389"/>
      <c r="K1090" s="219"/>
      <c r="L1090" s="299"/>
      <c r="M1090" s="22"/>
      <c r="N1090" s="710"/>
    </row>
    <row r="1091" spans="1:14" ht="15.75" hidden="1" customHeight="1" x14ac:dyDescent="0.25">
      <c r="A1091" s="773"/>
      <c r="B1091" s="684"/>
      <c r="C1091" s="687"/>
      <c r="D1091" s="737"/>
      <c r="E1091" s="117"/>
      <c r="F1091" s="117"/>
      <c r="G1091" s="297"/>
      <c r="H1091" s="298"/>
      <c r="I1091" s="209"/>
      <c r="J1091" s="389"/>
      <c r="K1091" s="219"/>
      <c r="L1091" s="299"/>
      <c r="M1091" s="22"/>
      <c r="N1091" s="710"/>
    </row>
    <row r="1092" spans="1:14" ht="15.75" hidden="1" customHeight="1" x14ac:dyDescent="0.25">
      <c r="A1092" s="773"/>
      <c r="B1092" s="684"/>
      <c r="C1092" s="687"/>
      <c r="D1092" s="737"/>
      <c r="E1092" s="117"/>
      <c r="F1092" s="117"/>
      <c r="G1092" s="297"/>
      <c r="H1092" s="298"/>
      <c r="I1092" s="209"/>
      <c r="J1092" s="389"/>
      <c r="K1092" s="219"/>
      <c r="L1092" s="299"/>
      <c r="M1092" s="22"/>
      <c r="N1092" s="710"/>
    </row>
    <row r="1093" spans="1:14" ht="15.75" hidden="1" customHeight="1" x14ac:dyDescent="0.25">
      <c r="A1093" s="773"/>
      <c r="B1093" s="684"/>
      <c r="C1093" s="687"/>
      <c r="D1093" s="737"/>
      <c r="E1093" s="117"/>
      <c r="F1093" s="117"/>
      <c r="G1093" s="297"/>
      <c r="H1093" s="298"/>
      <c r="I1093" s="209"/>
      <c r="J1093" s="389"/>
      <c r="K1093" s="219"/>
      <c r="L1093" s="299"/>
      <c r="M1093" s="22"/>
      <c r="N1093" s="710"/>
    </row>
    <row r="1094" spans="1:14" ht="15.75" hidden="1" customHeight="1" x14ac:dyDescent="0.25">
      <c r="A1094" s="773"/>
      <c r="B1094" s="684"/>
      <c r="C1094" s="687"/>
      <c r="D1094" s="737"/>
      <c r="E1094" s="117"/>
      <c r="F1094" s="117"/>
      <c r="G1094" s="297"/>
      <c r="H1094" s="298"/>
      <c r="I1094" s="209"/>
      <c r="J1094" s="389"/>
      <c r="K1094" s="219"/>
      <c r="L1094" s="299"/>
      <c r="M1094" s="22"/>
      <c r="N1094" s="710"/>
    </row>
    <row r="1095" spans="1:14" ht="15.75" hidden="1" customHeight="1" x14ac:dyDescent="0.25">
      <c r="A1095" s="773"/>
      <c r="B1095" s="684"/>
      <c r="C1095" s="687"/>
      <c r="D1095" s="737"/>
      <c r="E1095" s="117"/>
      <c r="F1095" s="117"/>
      <c r="G1095" s="297"/>
      <c r="H1095" s="298"/>
      <c r="I1095" s="209"/>
      <c r="J1095" s="389"/>
      <c r="K1095" s="219"/>
      <c r="L1095" s="299"/>
      <c r="M1095" s="22"/>
      <c r="N1095" s="710"/>
    </row>
    <row r="1096" spans="1:14" ht="15.75" hidden="1" customHeight="1" x14ac:dyDescent="0.25">
      <c r="A1096" s="773"/>
      <c r="B1096" s="684"/>
      <c r="C1096" s="687"/>
      <c r="D1096" s="737"/>
      <c r="E1096" s="117"/>
      <c r="F1096" s="117"/>
      <c r="G1096" s="297"/>
      <c r="H1096" s="298"/>
      <c r="I1096" s="209"/>
      <c r="J1096" s="389"/>
      <c r="K1096" s="219"/>
      <c r="L1096" s="299"/>
      <c r="M1096" s="22"/>
      <c r="N1096" s="710"/>
    </row>
    <row r="1097" spans="1:14" ht="15.75" hidden="1" customHeight="1" x14ac:dyDescent="0.25">
      <c r="A1097" s="773"/>
      <c r="B1097" s="684"/>
      <c r="C1097" s="687"/>
      <c r="D1097" s="737"/>
      <c r="E1097" s="117"/>
      <c r="F1097" s="117"/>
      <c r="G1097" s="297"/>
      <c r="H1097" s="298"/>
      <c r="I1097" s="209"/>
      <c r="J1097" s="389"/>
      <c r="K1097" s="219"/>
      <c r="L1097" s="299"/>
      <c r="M1097" s="22"/>
      <c r="N1097" s="710"/>
    </row>
    <row r="1098" spans="1:14" ht="15.75" hidden="1" customHeight="1" x14ac:dyDescent="0.25">
      <c r="A1098" s="773"/>
      <c r="B1098" s="684"/>
      <c r="C1098" s="687"/>
      <c r="D1098" s="737"/>
      <c r="E1098" s="117"/>
      <c r="F1098" s="117"/>
      <c r="G1098" s="297"/>
      <c r="H1098" s="298"/>
      <c r="I1098" s="209"/>
      <c r="J1098" s="389"/>
      <c r="K1098" s="219"/>
      <c r="L1098" s="299"/>
      <c r="M1098" s="22"/>
      <c r="N1098" s="710"/>
    </row>
    <row r="1099" spans="1:14" ht="15.75" hidden="1" customHeight="1" x14ac:dyDescent="0.25">
      <c r="A1099" s="773"/>
      <c r="B1099" s="684"/>
      <c r="C1099" s="687"/>
      <c r="D1099" s="737"/>
      <c r="E1099" s="117"/>
      <c r="F1099" s="117"/>
      <c r="G1099" s="297"/>
      <c r="H1099" s="298"/>
      <c r="I1099" s="209"/>
      <c r="J1099" s="389"/>
      <c r="K1099" s="219"/>
      <c r="L1099" s="299"/>
      <c r="M1099" s="22"/>
      <c r="N1099" s="710"/>
    </row>
    <row r="1100" spans="1:14" ht="15.75" hidden="1" customHeight="1" x14ac:dyDescent="0.25">
      <c r="A1100" s="773"/>
      <c r="B1100" s="684"/>
      <c r="C1100" s="687"/>
      <c r="D1100" s="737"/>
      <c r="E1100" s="117"/>
      <c r="F1100" s="117"/>
      <c r="G1100" s="297"/>
      <c r="H1100" s="298"/>
      <c r="I1100" s="209"/>
      <c r="J1100" s="389"/>
      <c r="K1100" s="219"/>
      <c r="L1100" s="299"/>
      <c r="M1100" s="22"/>
      <c r="N1100" s="710"/>
    </row>
    <row r="1101" spans="1:14" ht="15.75" hidden="1" customHeight="1" x14ac:dyDescent="0.25">
      <c r="A1101" s="773"/>
      <c r="B1101" s="684"/>
      <c r="C1101" s="687"/>
      <c r="D1101" s="737"/>
      <c r="E1101" s="117"/>
      <c r="F1101" s="117"/>
      <c r="G1101" s="297"/>
      <c r="H1101" s="298"/>
      <c r="I1101" s="209"/>
      <c r="J1101" s="389"/>
      <c r="K1101" s="219"/>
      <c r="L1101" s="299"/>
      <c r="M1101" s="22"/>
      <c r="N1101" s="710"/>
    </row>
    <row r="1102" spans="1:14" ht="15.75" hidden="1" customHeight="1" x14ac:dyDescent="0.25">
      <c r="A1102" s="773"/>
      <c r="B1102" s="684"/>
      <c r="C1102" s="687"/>
      <c r="D1102" s="737"/>
      <c r="E1102" s="117"/>
      <c r="F1102" s="117"/>
      <c r="G1102" s="297"/>
      <c r="H1102" s="298"/>
      <c r="I1102" s="209"/>
      <c r="J1102" s="389"/>
      <c r="K1102" s="219"/>
      <c r="L1102" s="299"/>
      <c r="M1102" s="22"/>
      <c r="N1102" s="710"/>
    </row>
    <row r="1103" spans="1:14" ht="15.75" hidden="1" customHeight="1" x14ac:dyDescent="0.25">
      <c r="A1103" s="773"/>
      <c r="B1103" s="684"/>
      <c r="C1103" s="687"/>
      <c r="D1103" s="737"/>
      <c r="E1103" s="117"/>
      <c r="F1103" s="117"/>
      <c r="G1103" s="297"/>
      <c r="H1103" s="298"/>
      <c r="I1103" s="209"/>
      <c r="J1103" s="389"/>
      <c r="K1103" s="219"/>
      <c r="L1103" s="299"/>
      <c r="M1103" s="22"/>
      <c r="N1103" s="710"/>
    </row>
    <row r="1104" spans="1:14" ht="15.75" hidden="1" customHeight="1" x14ac:dyDescent="0.25">
      <c r="A1104" s="773"/>
      <c r="B1104" s="684"/>
      <c r="C1104" s="687"/>
      <c r="D1104" s="737"/>
      <c r="E1104" s="117"/>
      <c r="F1104" s="117"/>
      <c r="G1104" s="297"/>
      <c r="H1104" s="298"/>
      <c r="I1104" s="209"/>
      <c r="J1104" s="389"/>
      <c r="K1104" s="219"/>
      <c r="L1104" s="299"/>
      <c r="M1104" s="22"/>
      <c r="N1104" s="710"/>
    </row>
    <row r="1105" spans="1:14" ht="15.75" hidden="1" customHeight="1" x14ac:dyDescent="0.25">
      <c r="A1105" s="773"/>
      <c r="B1105" s="684"/>
      <c r="C1105" s="687"/>
      <c r="D1105" s="737"/>
      <c r="E1105" s="117"/>
      <c r="F1105" s="117"/>
      <c r="G1105" s="297"/>
      <c r="H1105" s="298"/>
      <c r="I1105" s="209"/>
      <c r="J1105" s="389"/>
      <c r="K1105" s="219"/>
      <c r="L1105" s="299"/>
      <c r="M1105" s="22"/>
      <c r="N1105" s="710"/>
    </row>
    <row r="1106" spans="1:14" ht="15.75" hidden="1" customHeight="1" x14ac:dyDescent="0.25">
      <c r="A1106" s="773"/>
      <c r="B1106" s="684"/>
      <c r="C1106" s="687"/>
      <c r="D1106" s="737"/>
      <c r="E1106" s="117"/>
      <c r="F1106" s="117"/>
      <c r="G1106" s="297"/>
      <c r="H1106" s="298"/>
      <c r="I1106" s="209"/>
      <c r="J1106" s="389"/>
      <c r="K1106" s="219"/>
      <c r="L1106" s="299"/>
      <c r="M1106" s="22"/>
      <c r="N1106" s="710"/>
    </row>
    <row r="1107" spans="1:14" ht="15.75" hidden="1" customHeight="1" x14ac:dyDescent="0.25">
      <c r="A1107" s="773"/>
      <c r="B1107" s="684"/>
      <c r="C1107" s="687"/>
      <c r="D1107" s="737"/>
      <c r="E1107" s="117"/>
      <c r="F1107" s="117"/>
      <c r="G1107" s="297"/>
      <c r="H1107" s="298"/>
      <c r="I1107" s="209"/>
      <c r="J1107" s="389"/>
      <c r="K1107" s="219"/>
      <c r="L1107" s="299"/>
      <c r="M1107" s="22"/>
      <c r="N1107" s="710"/>
    </row>
    <row r="1108" spans="1:14" ht="15.75" hidden="1" customHeight="1" x14ac:dyDescent="0.25">
      <c r="A1108" s="773"/>
      <c r="B1108" s="684"/>
      <c r="C1108" s="687"/>
      <c r="D1108" s="737"/>
      <c r="E1108" s="117"/>
      <c r="F1108" s="117"/>
      <c r="G1108" s="297"/>
      <c r="H1108" s="298"/>
      <c r="I1108" s="209"/>
      <c r="J1108" s="389"/>
      <c r="K1108" s="219"/>
      <c r="L1108" s="299"/>
      <c r="M1108" s="22"/>
      <c r="N1108" s="710"/>
    </row>
    <row r="1109" spans="1:14" ht="15.75" hidden="1" customHeight="1" x14ac:dyDescent="0.25">
      <c r="A1109" s="773"/>
      <c r="B1109" s="684"/>
      <c r="C1109" s="687"/>
      <c r="D1109" s="737"/>
      <c r="E1109" s="117"/>
      <c r="F1109" s="117"/>
      <c r="G1109" s="297"/>
      <c r="H1109" s="298"/>
      <c r="I1109" s="209"/>
      <c r="J1109" s="389"/>
      <c r="K1109" s="219"/>
      <c r="L1109" s="299"/>
      <c r="M1109" s="22"/>
      <c r="N1109" s="710"/>
    </row>
    <row r="1110" spans="1:14" ht="15.75" hidden="1" customHeight="1" x14ac:dyDescent="0.25">
      <c r="A1110" s="773"/>
      <c r="B1110" s="684"/>
      <c r="C1110" s="687"/>
      <c r="D1110" s="737"/>
      <c r="E1110" s="117"/>
      <c r="F1110" s="117"/>
      <c r="G1110" s="297"/>
      <c r="H1110" s="298"/>
      <c r="I1110" s="209"/>
      <c r="J1110" s="389"/>
      <c r="K1110" s="219"/>
      <c r="L1110" s="299"/>
      <c r="M1110" s="22"/>
      <c r="N1110" s="710"/>
    </row>
    <row r="1111" spans="1:14" ht="15.75" hidden="1" customHeight="1" x14ac:dyDescent="0.25">
      <c r="A1111" s="773"/>
      <c r="B1111" s="684"/>
      <c r="C1111" s="687"/>
      <c r="D1111" s="737"/>
      <c r="E1111" s="117"/>
      <c r="F1111" s="117"/>
      <c r="G1111" s="297"/>
      <c r="H1111" s="298"/>
      <c r="I1111" s="209"/>
      <c r="J1111" s="389"/>
      <c r="K1111" s="219"/>
      <c r="L1111" s="299"/>
      <c r="M1111" s="22"/>
      <c r="N1111" s="710"/>
    </row>
    <row r="1112" spans="1:14" ht="15.75" hidden="1" customHeight="1" x14ac:dyDescent="0.25">
      <c r="A1112" s="773"/>
      <c r="B1112" s="684"/>
      <c r="C1112" s="687"/>
      <c r="D1112" s="737"/>
      <c r="E1112" s="117"/>
      <c r="F1112" s="117"/>
      <c r="G1112" s="297"/>
      <c r="H1112" s="298"/>
      <c r="I1112" s="209"/>
      <c r="J1112" s="389"/>
      <c r="K1112" s="219"/>
      <c r="L1112" s="299"/>
      <c r="M1112" s="22"/>
      <c r="N1112" s="710"/>
    </row>
    <row r="1113" spans="1:14" ht="15.75" hidden="1" customHeight="1" x14ac:dyDescent="0.25">
      <c r="A1113" s="773"/>
      <c r="B1113" s="684"/>
      <c r="C1113" s="687"/>
      <c r="D1113" s="737"/>
      <c r="E1113" s="117"/>
      <c r="F1113" s="117"/>
      <c r="G1113" s="297"/>
      <c r="H1113" s="298"/>
      <c r="I1113" s="209"/>
      <c r="J1113" s="389"/>
      <c r="K1113" s="219"/>
      <c r="L1113" s="299"/>
      <c r="M1113" s="22"/>
      <c r="N1113" s="710"/>
    </row>
    <row r="1114" spans="1:14" ht="15.75" hidden="1" customHeight="1" x14ac:dyDescent="0.25">
      <c r="A1114" s="773"/>
      <c r="B1114" s="684"/>
      <c r="C1114" s="687"/>
      <c r="D1114" s="737"/>
      <c r="E1114" s="117"/>
      <c r="F1114" s="117"/>
      <c r="G1114" s="297"/>
      <c r="H1114" s="298"/>
      <c r="I1114" s="209"/>
      <c r="J1114" s="389"/>
      <c r="K1114" s="219"/>
      <c r="L1114" s="299"/>
      <c r="M1114" s="22"/>
      <c r="N1114" s="710"/>
    </row>
    <row r="1115" spans="1:14" ht="15.75" hidden="1" customHeight="1" x14ac:dyDescent="0.25">
      <c r="A1115" s="773"/>
      <c r="B1115" s="684"/>
      <c r="C1115" s="687"/>
      <c r="D1115" s="737"/>
      <c r="E1115" s="117"/>
      <c r="F1115" s="117"/>
      <c r="G1115" s="297"/>
      <c r="H1115" s="298"/>
      <c r="I1115" s="209"/>
      <c r="J1115" s="389"/>
      <c r="K1115" s="219"/>
      <c r="L1115" s="299"/>
      <c r="M1115" s="22"/>
      <c r="N1115" s="710"/>
    </row>
    <row r="1116" spans="1:14" ht="15.75" hidden="1" customHeight="1" x14ac:dyDescent="0.25">
      <c r="A1116" s="773"/>
      <c r="B1116" s="684"/>
      <c r="C1116" s="687"/>
      <c r="D1116" s="737"/>
      <c r="E1116" s="117"/>
      <c r="F1116" s="117"/>
      <c r="G1116" s="297"/>
      <c r="H1116" s="298"/>
      <c r="I1116" s="209"/>
      <c r="J1116" s="389"/>
      <c r="K1116" s="219"/>
      <c r="L1116" s="299"/>
      <c r="M1116" s="22"/>
      <c r="N1116" s="710"/>
    </row>
    <row r="1117" spans="1:14" ht="15.75" hidden="1" customHeight="1" x14ac:dyDescent="0.25">
      <c r="A1117" s="773"/>
      <c r="B1117" s="684"/>
      <c r="C1117" s="687"/>
      <c r="D1117" s="737"/>
      <c r="E1117" s="117"/>
      <c r="F1117" s="117"/>
      <c r="G1117" s="297"/>
      <c r="H1117" s="298"/>
      <c r="I1117" s="209"/>
      <c r="J1117" s="389"/>
      <c r="K1117" s="219"/>
      <c r="L1117" s="299"/>
      <c r="M1117" s="22"/>
      <c r="N1117" s="710"/>
    </row>
    <row r="1118" spans="1:14" ht="15.75" hidden="1" customHeight="1" x14ac:dyDescent="0.25">
      <c r="A1118" s="773"/>
      <c r="B1118" s="684"/>
      <c r="C1118" s="687"/>
      <c r="D1118" s="737"/>
      <c r="E1118" s="117"/>
      <c r="F1118" s="117"/>
      <c r="G1118" s="297"/>
      <c r="H1118" s="298"/>
      <c r="I1118" s="209"/>
      <c r="J1118" s="389"/>
      <c r="K1118" s="219"/>
      <c r="L1118" s="299"/>
      <c r="M1118" s="22"/>
      <c r="N1118" s="710"/>
    </row>
    <row r="1119" spans="1:14" ht="15.75" hidden="1" customHeight="1" x14ac:dyDescent="0.25">
      <c r="A1119" s="773"/>
      <c r="B1119" s="684"/>
      <c r="C1119" s="687"/>
      <c r="D1119" s="737"/>
      <c r="E1119" s="117"/>
      <c r="F1119" s="117"/>
      <c r="G1119" s="297"/>
      <c r="H1119" s="298"/>
      <c r="I1119" s="209"/>
      <c r="J1119" s="389"/>
      <c r="K1119" s="219"/>
      <c r="L1119" s="299"/>
      <c r="M1119" s="22"/>
      <c r="N1119" s="710"/>
    </row>
    <row r="1120" spans="1:14" ht="15.75" hidden="1" customHeight="1" x14ac:dyDescent="0.25">
      <c r="A1120" s="773"/>
      <c r="B1120" s="684"/>
      <c r="C1120" s="687"/>
      <c r="D1120" s="737"/>
      <c r="E1120" s="117"/>
      <c r="F1120" s="117"/>
      <c r="G1120" s="297"/>
      <c r="H1120" s="298"/>
      <c r="I1120" s="209"/>
      <c r="J1120" s="389"/>
      <c r="K1120" s="219"/>
      <c r="L1120" s="299"/>
      <c r="M1120" s="22"/>
      <c r="N1120" s="710"/>
    </row>
    <row r="1121" spans="1:14" ht="15.75" hidden="1" customHeight="1" x14ac:dyDescent="0.25">
      <c r="A1121" s="773"/>
      <c r="B1121" s="684"/>
      <c r="C1121" s="687"/>
      <c r="D1121" s="737"/>
      <c r="E1121" s="117"/>
      <c r="F1121" s="117"/>
      <c r="G1121" s="297"/>
      <c r="H1121" s="298"/>
      <c r="I1121" s="209"/>
      <c r="J1121" s="389"/>
      <c r="K1121" s="219"/>
      <c r="L1121" s="299"/>
      <c r="M1121" s="22"/>
      <c r="N1121" s="710"/>
    </row>
    <row r="1122" spans="1:14" ht="15.75" hidden="1" customHeight="1" x14ac:dyDescent="0.25">
      <c r="A1122" s="773"/>
      <c r="B1122" s="684"/>
      <c r="C1122" s="687"/>
      <c r="D1122" s="737"/>
      <c r="E1122" s="117"/>
      <c r="F1122" s="117"/>
      <c r="G1122" s="297"/>
      <c r="H1122" s="298"/>
      <c r="I1122" s="209"/>
      <c r="J1122" s="389"/>
      <c r="K1122" s="219"/>
      <c r="L1122" s="299"/>
      <c r="M1122" s="22"/>
      <c r="N1122" s="710"/>
    </row>
    <row r="1123" spans="1:14" ht="15.75" hidden="1" customHeight="1" x14ac:dyDescent="0.25">
      <c r="A1123" s="773"/>
      <c r="B1123" s="684"/>
      <c r="C1123" s="687"/>
      <c r="D1123" s="737"/>
      <c r="E1123" s="117"/>
      <c r="F1123" s="117"/>
      <c r="G1123" s="297"/>
      <c r="H1123" s="298"/>
      <c r="I1123" s="209"/>
      <c r="J1123" s="389"/>
      <c r="K1123" s="219"/>
      <c r="L1123" s="299"/>
      <c r="M1123" s="22"/>
      <c r="N1123" s="710"/>
    </row>
    <row r="1124" spans="1:14" ht="15.75" hidden="1" customHeight="1" x14ac:dyDescent="0.25">
      <c r="A1124" s="773"/>
      <c r="B1124" s="684"/>
      <c r="C1124" s="687"/>
      <c r="D1124" s="737"/>
      <c r="E1124" s="117"/>
      <c r="F1124" s="117"/>
      <c r="G1124" s="297"/>
      <c r="H1124" s="298"/>
      <c r="I1124" s="209"/>
      <c r="J1124" s="389"/>
      <c r="K1124" s="219"/>
      <c r="L1124" s="299"/>
      <c r="M1124" s="22"/>
      <c r="N1124" s="710"/>
    </row>
    <row r="1125" spans="1:14" ht="15.75" hidden="1" customHeight="1" x14ac:dyDescent="0.25">
      <c r="A1125" s="773"/>
      <c r="B1125" s="684"/>
      <c r="C1125" s="687"/>
      <c r="D1125" s="737"/>
      <c r="E1125" s="117"/>
      <c r="F1125" s="117"/>
      <c r="G1125" s="297"/>
      <c r="H1125" s="298"/>
      <c r="I1125" s="209"/>
      <c r="J1125" s="389"/>
      <c r="K1125" s="219"/>
      <c r="L1125" s="299"/>
      <c r="M1125" s="22"/>
      <c r="N1125" s="710"/>
    </row>
    <row r="1126" spans="1:14" ht="15.75" hidden="1" customHeight="1" x14ac:dyDescent="0.25">
      <c r="A1126" s="773"/>
      <c r="B1126" s="684"/>
      <c r="C1126" s="687"/>
      <c r="D1126" s="737"/>
      <c r="E1126" s="117"/>
      <c r="F1126" s="117"/>
      <c r="G1126" s="297"/>
      <c r="H1126" s="298"/>
      <c r="I1126" s="209"/>
      <c r="J1126" s="389"/>
      <c r="K1126" s="219"/>
      <c r="L1126" s="299"/>
      <c r="M1126" s="22"/>
      <c r="N1126" s="710"/>
    </row>
    <row r="1127" spans="1:14" ht="15.75" hidden="1" customHeight="1" x14ac:dyDescent="0.25">
      <c r="A1127" s="773"/>
      <c r="B1127" s="684"/>
      <c r="C1127" s="687"/>
      <c r="D1127" s="737"/>
      <c r="E1127" s="117"/>
      <c r="F1127" s="117"/>
      <c r="G1127" s="297"/>
      <c r="H1127" s="298"/>
      <c r="I1127" s="209"/>
      <c r="J1127" s="389"/>
      <c r="K1127" s="219"/>
      <c r="L1127" s="299"/>
      <c r="M1127" s="22"/>
      <c r="N1127" s="710"/>
    </row>
    <row r="1128" spans="1:14" ht="15.75" hidden="1" customHeight="1" x14ac:dyDescent="0.25">
      <c r="A1128" s="773"/>
      <c r="B1128" s="684"/>
      <c r="C1128" s="687"/>
      <c r="D1128" s="737"/>
      <c r="E1128" s="117"/>
      <c r="F1128" s="117"/>
      <c r="G1128" s="297"/>
      <c r="H1128" s="298"/>
      <c r="I1128" s="209"/>
      <c r="J1128" s="389"/>
      <c r="K1128" s="219"/>
      <c r="L1128" s="299"/>
      <c r="M1128" s="22"/>
      <c r="N1128" s="710"/>
    </row>
    <row r="1129" spans="1:14" ht="15.75" hidden="1" customHeight="1" x14ac:dyDescent="0.25">
      <c r="A1129" s="773"/>
      <c r="B1129" s="684"/>
      <c r="C1129" s="687"/>
      <c r="D1129" s="737"/>
      <c r="E1129" s="117"/>
      <c r="F1129" s="117"/>
      <c r="G1129" s="297"/>
      <c r="H1129" s="298"/>
      <c r="I1129" s="209"/>
      <c r="J1129" s="389"/>
      <c r="K1129" s="219"/>
      <c r="L1129" s="299"/>
      <c r="M1129" s="22"/>
      <c r="N1129" s="710"/>
    </row>
    <row r="1130" spans="1:14" ht="15.75" hidden="1" customHeight="1" x14ac:dyDescent="0.25">
      <c r="A1130" s="773"/>
      <c r="B1130" s="684"/>
      <c r="C1130" s="687"/>
      <c r="D1130" s="737"/>
      <c r="E1130" s="117"/>
      <c r="F1130" s="117"/>
      <c r="G1130" s="297"/>
      <c r="H1130" s="298"/>
      <c r="I1130" s="209"/>
      <c r="J1130" s="389"/>
      <c r="K1130" s="219"/>
      <c r="L1130" s="299"/>
      <c r="M1130" s="22"/>
      <c r="N1130" s="710"/>
    </row>
    <row r="1131" spans="1:14" ht="15.75" hidden="1" customHeight="1" x14ac:dyDescent="0.25">
      <c r="A1131" s="773"/>
      <c r="B1131" s="684"/>
      <c r="C1131" s="687"/>
      <c r="D1131" s="737"/>
      <c r="E1131" s="117"/>
      <c r="F1131" s="117"/>
      <c r="G1131" s="297"/>
      <c r="H1131" s="298"/>
      <c r="I1131" s="209"/>
      <c r="J1131" s="389"/>
      <c r="K1131" s="219"/>
      <c r="L1131" s="299"/>
      <c r="M1131" s="22"/>
      <c r="N1131" s="710"/>
    </row>
    <row r="1132" spans="1:14" ht="15.75" hidden="1" customHeight="1" x14ac:dyDescent="0.25">
      <c r="A1132" s="773"/>
      <c r="B1132" s="684"/>
      <c r="C1132" s="687"/>
      <c r="D1132" s="737"/>
      <c r="E1132" s="117"/>
      <c r="F1132" s="117"/>
      <c r="G1132" s="297"/>
      <c r="H1132" s="298"/>
      <c r="I1132" s="209"/>
      <c r="J1132" s="389"/>
      <c r="K1132" s="219"/>
      <c r="L1132" s="299"/>
      <c r="M1132" s="22"/>
      <c r="N1132" s="710"/>
    </row>
    <row r="1133" spans="1:14" ht="15.75" hidden="1" customHeight="1" x14ac:dyDescent="0.25">
      <c r="A1133" s="773"/>
      <c r="B1133" s="684"/>
      <c r="C1133" s="687"/>
      <c r="D1133" s="737"/>
      <c r="E1133" s="117"/>
      <c r="F1133" s="117"/>
      <c r="G1133" s="297"/>
      <c r="H1133" s="298"/>
      <c r="I1133" s="209"/>
      <c r="J1133" s="389"/>
      <c r="K1133" s="219"/>
      <c r="L1133" s="299"/>
      <c r="M1133" s="22"/>
      <c r="N1133" s="710"/>
    </row>
    <row r="1134" spans="1:14" ht="15.75" hidden="1" customHeight="1" x14ac:dyDescent="0.25">
      <c r="A1134" s="773"/>
      <c r="B1134" s="684"/>
      <c r="C1134" s="687"/>
      <c r="D1134" s="737"/>
      <c r="E1134" s="117"/>
      <c r="F1134" s="117"/>
      <c r="G1134" s="297"/>
      <c r="H1134" s="298"/>
      <c r="I1134" s="209"/>
      <c r="J1134" s="389"/>
      <c r="K1134" s="219"/>
      <c r="L1134" s="299"/>
      <c r="M1134" s="22"/>
      <c r="N1134" s="710"/>
    </row>
    <row r="1135" spans="1:14" ht="15.75" hidden="1" customHeight="1" x14ac:dyDescent="0.25">
      <c r="A1135" s="773"/>
      <c r="B1135" s="684"/>
      <c r="C1135" s="687"/>
      <c r="D1135" s="737"/>
      <c r="E1135" s="117"/>
      <c r="F1135" s="117"/>
      <c r="G1135" s="297"/>
      <c r="H1135" s="298"/>
      <c r="I1135" s="209"/>
      <c r="J1135" s="389"/>
      <c r="K1135" s="219"/>
      <c r="L1135" s="299"/>
      <c r="M1135" s="22"/>
      <c r="N1135" s="710"/>
    </row>
    <row r="1136" spans="1:14" ht="15.75" hidden="1" customHeight="1" x14ac:dyDescent="0.25">
      <c r="A1136" s="773"/>
      <c r="B1136" s="684"/>
      <c r="C1136" s="687"/>
      <c r="D1136" s="737"/>
      <c r="E1136" s="117"/>
      <c r="F1136" s="117"/>
      <c r="G1136" s="297"/>
      <c r="H1136" s="298"/>
      <c r="I1136" s="209"/>
      <c r="J1136" s="389"/>
      <c r="K1136" s="219"/>
      <c r="L1136" s="299"/>
      <c r="M1136" s="22"/>
      <c r="N1136" s="710"/>
    </row>
    <row r="1137" spans="1:14" ht="15.75" hidden="1" customHeight="1" x14ac:dyDescent="0.25">
      <c r="A1137" s="773"/>
      <c r="B1137" s="684"/>
      <c r="C1137" s="687"/>
      <c r="D1137" s="737"/>
      <c r="E1137" s="117"/>
      <c r="F1137" s="117"/>
      <c r="G1137" s="297"/>
      <c r="H1137" s="298"/>
      <c r="I1137" s="209"/>
      <c r="J1137" s="389"/>
      <c r="K1137" s="219"/>
      <c r="L1137" s="299"/>
      <c r="M1137" s="22"/>
      <c r="N1137" s="710"/>
    </row>
    <row r="1138" spans="1:14" ht="15.75" hidden="1" customHeight="1" x14ac:dyDescent="0.25">
      <c r="A1138" s="773"/>
      <c r="B1138" s="684"/>
      <c r="C1138" s="687"/>
      <c r="D1138" s="737"/>
      <c r="E1138" s="117"/>
      <c r="F1138" s="117"/>
      <c r="G1138" s="297"/>
      <c r="H1138" s="298"/>
      <c r="I1138" s="209"/>
      <c r="J1138" s="389"/>
      <c r="K1138" s="219"/>
      <c r="L1138" s="299"/>
      <c r="M1138" s="22"/>
      <c r="N1138" s="710"/>
    </row>
    <row r="1139" spans="1:14" ht="15.75" hidden="1" customHeight="1" x14ac:dyDescent="0.25">
      <c r="A1139" s="773"/>
      <c r="B1139" s="684"/>
      <c r="C1139" s="687"/>
      <c r="D1139" s="737"/>
      <c r="E1139" s="117"/>
      <c r="F1139" s="117"/>
      <c r="G1139" s="297"/>
      <c r="H1139" s="298"/>
      <c r="I1139" s="209"/>
      <c r="J1139" s="389"/>
      <c r="K1139" s="219"/>
      <c r="L1139" s="299"/>
      <c r="M1139" s="22"/>
      <c r="N1139" s="710"/>
    </row>
    <row r="1140" spans="1:14" ht="15.75" hidden="1" customHeight="1" x14ac:dyDescent="0.25">
      <c r="A1140" s="773"/>
      <c r="B1140" s="684"/>
      <c r="C1140" s="687"/>
      <c r="D1140" s="737"/>
      <c r="E1140" s="117"/>
      <c r="F1140" s="117"/>
      <c r="G1140" s="297"/>
      <c r="H1140" s="298"/>
      <c r="I1140" s="209"/>
      <c r="J1140" s="389"/>
      <c r="K1140" s="219"/>
      <c r="L1140" s="299"/>
      <c r="M1140" s="22"/>
      <c r="N1140" s="710"/>
    </row>
    <row r="1141" spans="1:14" ht="15.75" hidden="1" customHeight="1" x14ac:dyDescent="0.25">
      <c r="A1141" s="773"/>
      <c r="B1141" s="684"/>
      <c r="C1141" s="687"/>
      <c r="D1141" s="737"/>
      <c r="E1141" s="117"/>
      <c r="F1141" s="117"/>
      <c r="G1141" s="297"/>
      <c r="H1141" s="298"/>
      <c r="I1141" s="209"/>
      <c r="J1141" s="389"/>
      <c r="K1141" s="219"/>
      <c r="L1141" s="299"/>
      <c r="M1141" s="22"/>
      <c r="N1141" s="710"/>
    </row>
    <row r="1142" spans="1:14" ht="15.75" hidden="1" customHeight="1" x14ac:dyDescent="0.25">
      <c r="A1142" s="773"/>
      <c r="B1142" s="684"/>
      <c r="C1142" s="687"/>
      <c r="D1142" s="737"/>
      <c r="E1142" s="117"/>
      <c r="F1142" s="117"/>
      <c r="G1142" s="297"/>
      <c r="H1142" s="298"/>
      <c r="I1142" s="209"/>
      <c r="J1142" s="389"/>
      <c r="K1142" s="219"/>
      <c r="L1142" s="299"/>
      <c r="M1142" s="22"/>
      <c r="N1142" s="710"/>
    </row>
    <row r="1143" spans="1:14" ht="15.75" hidden="1" customHeight="1" x14ac:dyDescent="0.25">
      <c r="A1143" s="773"/>
      <c r="B1143" s="684"/>
      <c r="C1143" s="687"/>
      <c r="D1143" s="737"/>
      <c r="E1143" s="117"/>
      <c r="F1143" s="117"/>
      <c r="G1143" s="297"/>
      <c r="H1143" s="298"/>
      <c r="I1143" s="209"/>
      <c r="J1143" s="389"/>
      <c r="K1143" s="219"/>
      <c r="L1143" s="299"/>
      <c r="M1143" s="22"/>
      <c r="N1143" s="710"/>
    </row>
    <row r="1144" spans="1:14" ht="15.75" hidden="1" customHeight="1" x14ac:dyDescent="0.25">
      <c r="A1144" s="773"/>
      <c r="B1144" s="684"/>
      <c r="C1144" s="687"/>
      <c r="D1144" s="737"/>
      <c r="E1144" s="117"/>
      <c r="F1144" s="117"/>
      <c r="G1144" s="297"/>
      <c r="H1144" s="298"/>
      <c r="I1144" s="209"/>
      <c r="J1144" s="389"/>
      <c r="K1144" s="219"/>
      <c r="L1144" s="299"/>
      <c r="M1144" s="22"/>
      <c r="N1144" s="710"/>
    </row>
    <row r="1145" spans="1:14" ht="15.75" hidden="1" customHeight="1" x14ac:dyDescent="0.25">
      <c r="A1145" s="773"/>
      <c r="B1145" s="684"/>
      <c r="C1145" s="687"/>
      <c r="D1145" s="737"/>
      <c r="E1145" s="117"/>
      <c r="F1145" s="117"/>
      <c r="G1145" s="297"/>
      <c r="H1145" s="298"/>
      <c r="I1145" s="209"/>
      <c r="J1145" s="389"/>
      <c r="K1145" s="219"/>
      <c r="L1145" s="299"/>
      <c r="M1145" s="22"/>
      <c r="N1145" s="710"/>
    </row>
    <row r="1146" spans="1:14" ht="15.75" hidden="1" customHeight="1" x14ac:dyDescent="0.25">
      <c r="A1146" s="773"/>
      <c r="B1146" s="684"/>
      <c r="C1146" s="687"/>
      <c r="D1146" s="737"/>
      <c r="E1146" s="117"/>
      <c r="F1146" s="117"/>
      <c r="G1146" s="297"/>
      <c r="H1146" s="298"/>
      <c r="I1146" s="209"/>
      <c r="J1146" s="389"/>
      <c r="K1146" s="219"/>
      <c r="L1146" s="299"/>
      <c r="M1146" s="22"/>
      <c r="N1146" s="710"/>
    </row>
    <row r="1147" spans="1:14" ht="15.75" hidden="1" customHeight="1" x14ac:dyDescent="0.25">
      <c r="A1147" s="773"/>
      <c r="B1147" s="684"/>
      <c r="C1147" s="687"/>
      <c r="D1147" s="737"/>
      <c r="E1147" s="117"/>
      <c r="F1147" s="117"/>
      <c r="G1147" s="297"/>
      <c r="H1147" s="298"/>
      <c r="I1147" s="209"/>
      <c r="J1147" s="389"/>
      <c r="K1147" s="219"/>
      <c r="L1147" s="299"/>
      <c r="M1147" s="22"/>
      <c r="N1147" s="710"/>
    </row>
    <row r="1148" spans="1:14" ht="15.75" hidden="1" customHeight="1" x14ac:dyDescent="0.25">
      <c r="A1148" s="773"/>
      <c r="B1148" s="684"/>
      <c r="C1148" s="687"/>
      <c r="D1148" s="737"/>
      <c r="E1148" s="117"/>
      <c r="F1148" s="117"/>
      <c r="G1148" s="297"/>
      <c r="H1148" s="298"/>
      <c r="I1148" s="209"/>
      <c r="J1148" s="389"/>
      <c r="K1148" s="219"/>
      <c r="L1148" s="299"/>
      <c r="M1148" s="22"/>
      <c r="N1148" s="710"/>
    </row>
    <row r="1149" spans="1:14" ht="15.75" hidden="1" customHeight="1" x14ac:dyDescent="0.25">
      <c r="A1149" s="773"/>
      <c r="B1149" s="684"/>
      <c r="C1149" s="687"/>
      <c r="D1149" s="737"/>
      <c r="E1149" s="117"/>
      <c r="F1149" s="117"/>
      <c r="G1149" s="297"/>
      <c r="H1149" s="298"/>
      <c r="I1149" s="209"/>
      <c r="J1149" s="389"/>
      <c r="K1149" s="219"/>
      <c r="L1149" s="299"/>
      <c r="M1149" s="22"/>
      <c r="N1149" s="710"/>
    </row>
    <row r="1150" spans="1:14" ht="15.75" hidden="1" customHeight="1" x14ac:dyDescent="0.25">
      <c r="A1150" s="773"/>
      <c r="B1150" s="684"/>
      <c r="C1150" s="687"/>
      <c r="D1150" s="737"/>
      <c r="E1150" s="117"/>
      <c r="F1150" s="117"/>
      <c r="G1150" s="297"/>
      <c r="H1150" s="298"/>
      <c r="I1150" s="209"/>
      <c r="J1150" s="389"/>
      <c r="K1150" s="219"/>
      <c r="L1150" s="299"/>
      <c r="M1150" s="22"/>
      <c r="N1150" s="710"/>
    </row>
    <row r="1151" spans="1:14" ht="15.75" hidden="1" customHeight="1" x14ac:dyDescent="0.25">
      <c r="A1151" s="773"/>
      <c r="B1151" s="684"/>
      <c r="C1151" s="687"/>
      <c r="D1151" s="737"/>
      <c r="E1151" s="117"/>
      <c r="F1151" s="117"/>
      <c r="G1151" s="297"/>
      <c r="H1151" s="298"/>
      <c r="I1151" s="209"/>
      <c r="J1151" s="389"/>
      <c r="K1151" s="219"/>
      <c r="L1151" s="299"/>
      <c r="M1151" s="22"/>
      <c r="N1151" s="710"/>
    </row>
    <row r="1152" spans="1:14" ht="15.75" hidden="1" customHeight="1" x14ac:dyDescent="0.25">
      <c r="A1152" s="773"/>
      <c r="B1152" s="684"/>
      <c r="C1152" s="687"/>
      <c r="D1152" s="737"/>
      <c r="E1152" s="117"/>
      <c r="F1152" s="117"/>
      <c r="G1152" s="297"/>
      <c r="H1152" s="298"/>
      <c r="I1152" s="209"/>
      <c r="J1152" s="389"/>
      <c r="K1152" s="219"/>
      <c r="L1152" s="299"/>
      <c r="M1152" s="22"/>
      <c r="N1152" s="710"/>
    </row>
    <row r="1153" spans="1:14" ht="15.75" hidden="1" customHeight="1" x14ac:dyDescent="0.25">
      <c r="A1153" s="773"/>
      <c r="B1153" s="684"/>
      <c r="C1153" s="687"/>
      <c r="D1153" s="737"/>
      <c r="E1153" s="117"/>
      <c r="F1153" s="117"/>
      <c r="G1153" s="297"/>
      <c r="H1153" s="298"/>
      <c r="I1153" s="209"/>
      <c r="J1153" s="389"/>
      <c r="K1153" s="219"/>
      <c r="L1153" s="299"/>
      <c r="M1153" s="22"/>
      <c r="N1153" s="710"/>
    </row>
    <row r="1154" spans="1:14" ht="15.75" hidden="1" customHeight="1" x14ac:dyDescent="0.25">
      <c r="A1154" s="773"/>
      <c r="B1154" s="684"/>
      <c r="C1154" s="687"/>
      <c r="D1154" s="737"/>
      <c r="E1154" s="117"/>
      <c r="F1154" s="117"/>
      <c r="G1154" s="297"/>
      <c r="H1154" s="298"/>
      <c r="I1154" s="209"/>
      <c r="J1154" s="389"/>
      <c r="K1154" s="219"/>
      <c r="L1154" s="299"/>
      <c r="M1154" s="22"/>
      <c r="N1154" s="710"/>
    </row>
    <row r="1155" spans="1:14" ht="15.75" hidden="1" customHeight="1" x14ac:dyDescent="0.25">
      <c r="A1155" s="773"/>
      <c r="B1155" s="684"/>
      <c r="C1155" s="687"/>
      <c r="D1155" s="737"/>
      <c r="E1155" s="117"/>
      <c r="F1155" s="117"/>
      <c r="G1155" s="297"/>
      <c r="H1155" s="298"/>
      <c r="I1155" s="209"/>
      <c r="J1155" s="389"/>
      <c r="K1155" s="219"/>
      <c r="L1155" s="299"/>
      <c r="M1155" s="22"/>
      <c r="N1155" s="710"/>
    </row>
    <row r="1156" spans="1:14" ht="15.75" hidden="1" customHeight="1" x14ac:dyDescent="0.25">
      <c r="A1156" s="773"/>
      <c r="B1156" s="684"/>
      <c r="C1156" s="687"/>
      <c r="D1156" s="737"/>
      <c r="E1156" s="117"/>
      <c r="F1156" s="117"/>
      <c r="G1156" s="297"/>
      <c r="H1156" s="298"/>
      <c r="I1156" s="209"/>
      <c r="J1156" s="389"/>
      <c r="K1156" s="219"/>
      <c r="L1156" s="299"/>
      <c r="M1156" s="22"/>
      <c r="N1156" s="710"/>
    </row>
    <row r="1157" spans="1:14" ht="15.75" hidden="1" customHeight="1" x14ac:dyDescent="0.25">
      <c r="A1157" s="773"/>
      <c r="B1157" s="684"/>
      <c r="C1157" s="687"/>
      <c r="D1157" s="737"/>
      <c r="E1157" s="117"/>
      <c r="F1157" s="117"/>
      <c r="G1157" s="297"/>
      <c r="H1157" s="298"/>
      <c r="I1157" s="209"/>
      <c r="J1157" s="389"/>
      <c r="K1157" s="219"/>
      <c r="L1157" s="299"/>
      <c r="M1157" s="22"/>
      <c r="N1157" s="710"/>
    </row>
    <row r="1158" spans="1:14" ht="15.75" hidden="1" customHeight="1" x14ac:dyDescent="0.25">
      <c r="A1158" s="773"/>
      <c r="B1158" s="684"/>
      <c r="C1158" s="687"/>
      <c r="D1158" s="737"/>
      <c r="E1158" s="117"/>
      <c r="F1158" s="117"/>
      <c r="G1158" s="297"/>
      <c r="H1158" s="298"/>
      <c r="I1158" s="209"/>
      <c r="J1158" s="389"/>
      <c r="K1158" s="219"/>
      <c r="L1158" s="299"/>
      <c r="M1158" s="22"/>
      <c r="N1158" s="710"/>
    </row>
    <row r="1159" spans="1:14" ht="15.75" hidden="1" customHeight="1" x14ac:dyDescent="0.25">
      <c r="A1159" s="773"/>
      <c r="B1159" s="684"/>
      <c r="C1159" s="687"/>
      <c r="D1159" s="737"/>
      <c r="E1159" s="117"/>
      <c r="F1159" s="117"/>
      <c r="G1159" s="297"/>
      <c r="H1159" s="298"/>
      <c r="I1159" s="209"/>
      <c r="J1159" s="389"/>
      <c r="K1159" s="219"/>
      <c r="L1159" s="299"/>
      <c r="M1159" s="22"/>
      <c r="N1159" s="710"/>
    </row>
    <row r="1160" spans="1:14" ht="15.75" hidden="1" customHeight="1" x14ac:dyDescent="0.25">
      <c r="A1160" s="773"/>
      <c r="B1160" s="684"/>
      <c r="C1160" s="687"/>
      <c r="D1160" s="737"/>
      <c r="E1160" s="117"/>
      <c r="F1160" s="117"/>
      <c r="G1160" s="297"/>
      <c r="H1160" s="298"/>
      <c r="I1160" s="209"/>
      <c r="J1160" s="389"/>
      <c r="K1160" s="219"/>
      <c r="L1160" s="299"/>
      <c r="M1160" s="22"/>
      <c r="N1160" s="710"/>
    </row>
    <row r="1161" spans="1:14" ht="15.75" hidden="1" customHeight="1" x14ac:dyDescent="0.25">
      <c r="A1161" s="773"/>
      <c r="B1161" s="684"/>
      <c r="C1161" s="687"/>
      <c r="D1161" s="737"/>
      <c r="E1161" s="117"/>
      <c r="F1161" s="117"/>
      <c r="G1161" s="297"/>
      <c r="H1161" s="298"/>
      <c r="I1161" s="209"/>
      <c r="J1161" s="389"/>
      <c r="K1161" s="219"/>
      <c r="L1161" s="299"/>
      <c r="M1161" s="22"/>
      <c r="N1161" s="710"/>
    </row>
    <row r="1162" spans="1:14" ht="15.75" hidden="1" customHeight="1" x14ac:dyDescent="0.25">
      <c r="A1162" s="773"/>
      <c r="B1162" s="684"/>
      <c r="C1162" s="687"/>
      <c r="D1162" s="737"/>
      <c r="E1162" s="117"/>
      <c r="F1162" s="117"/>
      <c r="G1162" s="297"/>
      <c r="H1162" s="298"/>
      <c r="I1162" s="209"/>
      <c r="J1162" s="389"/>
      <c r="K1162" s="219"/>
      <c r="L1162" s="299"/>
      <c r="M1162" s="22"/>
      <c r="N1162" s="710"/>
    </row>
    <row r="1163" spans="1:14" ht="15.75" hidden="1" customHeight="1" x14ac:dyDescent="0.25">
      <c r="A1163" s="773"/>
      <c r="B1163" s="684"/>
      <c r="C1163" s="687"/>
      <c r="D1163" s="737"/>
      <c r="E1163" s="117"/>
      <c r="F1163" s="117"/>
      <c r="G1163" s="297"/>
      <c r="H1163" s="298"/>
      <c r="I1163" s="209"/>
      <c r="J1163" s="389"/>
      <c r="K1163" s="219"/>
      <c r="L1163" s="299"/>
      <c r="M1163" s="22"/>
      <c r="N1163" s="710"/>
    </row>
    <row r="1164" spans="1:14" ht="15.75" hidden="1" customHeight="1" x14ac:dyDescent="0.25">
      <c r="A1164" s="773"/>
      <c r="B1164" s="684"/>
      <c r="C1164" s="687"/>
      <c r="D1164" s="737"/>
      <c r="E1164" s="117"/>
      <c r="F1164" s="117"/>
      <c r="G1164" s="297"/>
      <c r="H1164" s="298"/>
      <c r="I1164" s="209"/>
      <c r="J1164" s="389"/>
      <c r="K1164" s="219"/>
      <c r="L1164" s="299"/>
      <c r="M1164" s="22"/>
      <c r="N1164" s="710"/>
    </row>
    <row r="1165" spans="1:14" ht="15.75" hidden="1" customHeight="1" x14ac:dyDescent="0.25">
      <c r="A1165" s="773"/>
      <c r="B1165" s="684"/>
      <c r="C1165" s="687"/>
      <c r="D1165" s="737"/>
      <c r="E1165" s="117"/>
      <c r="F1165" s="117"/>
      <c r="G1165" s="297"/>
      <c r="H1165" s="298"/>
      <c r="I1165" s="209"/>
      <c r="J1165" s="389"/>
      <c r="K1165" s="219"/>
      <c r="L1165" s="299"/>
      <c r="M1165" s="22"/>
      <c r="N1165" s="710"/>
    </row>
    <row r="1166" spans="1:14" ht="15.75" hidden="1" customHeight="1" x14ac:dyDescent="0.25">
      <c r="A1166" s="773"/>
      <c r="B1166" s="684"/>
      <c r="C1166" s="687"/>
      <c r="D1166" s="737"/>
      <c r="E1166" s="117"/>
      <c r="F1166" s="117"/>
      <c r="G1166" s="297"/>
      <c r="H1166" s="298"/>
      <c r="I1166" s="209"/>
      <c r="J1166" s="389"/>
      <c r="K1166" s="219"/>
      <c r="L1166" s="299"/>
      <c r="M1166" s="22"/>
      <c r="N1166" s="710"/>
    </row>
    <row r="1167" spans="1:14" ht="15.75" hidden="1" customHeight="1" x14ac:dyDescent="0.25">
      <c r="A1167" s="773"/>
      <c r="B1167" s="684"/>
      <c r="C1167" s="687"/>
      <c r="D1167" s="737"/>
      <c r="E1167" s="117"/>
      <c r="F1167" s="117"/>
      <c r="G1167" s="297"/>
      <c r="H1167" s="298"/>
      <c r="I1167" s="209"/>
      <c r="J1167" s="389"/>
      <c r="K1167" s="219"/>
      <c r="L1167" s="299"/>
      <c r="M1167" s="22"/>
      <c r="N1167" s="710"/>
    </row>
    <row r="1168" spans="1:14" ht="15.75" hidden="1" customHeight="1" x14ac:dyDescent="0.25">
      <c r="A1168" s="773"/>
      <c r="B1168" s="684"/>
      <c r="C1168" s="687"/>
      <c r="D1168" s="737"/>
      <c r="E1168" s="117"/>
      <c r="F1168" s="117"/>
      <c r="G1168" s="297"/>
      <c r="H1168" s="298"/>
      <c r="I1168" s="209"/>
      <c r="J1168" s="389"/>
      <c r="K1168" s="219"/>
      <c r="L1168" s="299"/>
      <c r="M1168" s="22"/>
      <c r="N1168" s="710"/>
    </row>
    <row r="1169" spans="1:14" ht="15.75" hidden="1" customHeight="1" x14ac:dyDescent="0.25">
      <c r="A1169" s="773"/>
      <c r="B1169" s="684"/>
      <c r="C1169" s="687"/>
      <c r="D1169" s="737"/>
      <c r="E1169" s="117"/>
      <c r="F1169" s="117"/>
      <c r="G1169" s="297"/>
      <c r="H1169" s="298"/>
      <c r="I1169" s="209"/>
      <c r="J1169" s="389"/>
      <c r="K1169" s="219"/>
      <c r="L1169" s="299"/>
      <c r="M1169" s="22"/>
      <c r="N1169" s="710"/>
    </row>
    <row r="1170" spans="1:14" ht="15.75" hidden="1" customHeight="1" x14ac:dyDescent="0.25">
      <c r="A1170" s="773"/>
      <c r="B1170" s="684"/>
      <c r="C1170" s="687"/>
      <c r="D1170" s="737"/>
      <c r="E1170" s="117"/>
      <c r="F1170" s="117"/>
      <c r="G1170" s="297"/>
      <c r="H1170" s="298"/>
      <c r="I1170" s="209"/>
      <c r="J1170" s="389"/>
      <c r="K1170" s="219"/>
      <c r="L1170" s="299"/>
      <c r="M1170" s="22"/>
      <c r="N1170" s="710"/>
    </row>
    <row r="1171" spans="1:14" ht="15.75" hidden="1" customHeight="1" x14ac:dyDescent="0.25">
      <c r="A1171" s="773"/>
      <c r="B1171" s="684"/>
      <c r="C1171" s="687"/>
      <c r="D1171" s="737"/>
      <c r="E1171" s="117"/>
      <c r="F1171" s="117"/>
      <c r="G1171" s="297"/>
      <c r="H1171" s="298"/>
      <c r="I1171" s="209"/>
      <c r="J1171" s="389"/>
      <c r="K1171" s="219"/>
      <c r="L1171" s="299"/>
      <c r="M1171" s="22"/>
      <c r="N1171" s="710"/>
    </row>
    <row r="1172" spans="1:14" ht="15.75" hidden="1" customHeight="1" x14ac:dyDescent="0.25">
      <c r="A1172" s="773"/>
      <c r="B1172" s="684"/>
      <c r="C1172" s="687"/>
      <c r="D1172" s="737"/>
      <c r="E1172" s="117"/>
      <c r="F1172" s="117"/>
      <c r="G1172" s="297"/>
      <c r="H1172" s="298"/>
      <c r="I1172" s="209"/>
      <c r="J1172" s="389"/>
      <c r="K1172" s="219"/>
      <c r="L1172" s="299"/>
      <c r="M1172" s="22"/>
      <c r="N1172" s="710"/>
    </row>
    <row r="1173" spans="1:14" ht="15.75" hidden="1" customHeight="1" x14ac:dyDescent="0.25">
      <c r="A1173" s="773"/>
      <c r="B1173" s="684"/>
      <c r="C1173" s="687"/>
      <c r="D1173" s="737"/>
      <c r="E1173" s="117"/>
      <c r="F1173" s="117"/>
      <c r="G1173" s="297"/>
      <c r="H1173" s="298"/>
      <c r="I1173" s="209"/>
      <c r="J1173" s="389"/>
      <c r="K1173" s="219"/>
      <c r="L1173" s="299"/>
      <c r="M1173" s="22"/>
      <c r="N1173" s="710"/>
    </row>
    <row r="1174" spans="1:14" ht="15.75" hidden="1" customHeight="1" x14ac:dyDescent="0.25">
      <c r="A1174" s="773"/>
      <c r="B1174" s="684"/>
      <c r="C1174" s="687"/>
      <c r="D1174" s="737"/>
      <c r="E1174" s="117"/>
      <c r="F1174" s="117"/>
      <c r="G1174" s="297"/>
      <c r="H1174" s="298"/>
      <c r="I1174" s="209"/>
      <c r="J1174" s="389"/>
      <c r="K1174" s="219"/>
      <c r="L1174" s="299"/>
      <c r="M1174" s="22"/>
      <c r="N1174" s="710"/>
    </row>
    <row r="1175" spans="1:14" ht="15.75" hidden="1" customHeight="1" x14ac:dyDescent="0.25">
      <c r="A1175" s="773"/>
      <c r="B1175" s="684"/>
      <c r="C1175" s="687"/>
      <c r="D1175" s="737"/>
      <c r="E1175" s="117"/>
      <c r="F1175" s="117"/>
      <c r="G1175" s="297"/>
      <c r="H1175" s="298"/>
      <c r="I1175" s="209"/>
      <c r="J1175" s="389"/>
      <c r="K1175" s="219"/>
      <c r="L1175" s="299"/>
      <c r="M1175" s="22"/>
      <c r="N1175" s="710"/>
    </row>
    <row r="1176" spans="1:14" ht="15.75" hidden="1" customHeight="1" x14ac:dyDescent="0.25">
      <c r="A1176" s="773"/>
      <c r="B1176" s="684"/>
      <c r="C1176" s="687"/>
      <c r="D1176" s="737"/>
      <c r="E1176" s="117"/>
      <c r="F1176" s="117"/>
      <c r="G1176" s="297"/>
      <c r="H1176" s="298"/>
      <c r="I1176" s="209"/>
      <c r="J1176" s="389"/>
      <c r="K1176" s="219"/>
      <c r="L1176" s="299"/>
      <c r="M1176" s="22"/>
      <c r="N1176" s="710"/>
    </row>
    <row r="1177" spans="1:14" ht="15.75" hidden="1" customHeight="1" x14ac:dyDescent="0.25">
      <c r="A1177" s="773"/>
      <c r="B1177" s="684"/>
      <c r="C1177" s="687"/>
      <c r="D1177" s="737"/>
      <c r="E1177" s="117"/>
      <c r="F1177" s="117"/>
      <c r="G1177" s="297"/>
      <c r="H1177" s="298"/>
      <c r="I1177" s="209"/>
      <c r="J1177" s="389"/>
      <c r="K1177" s="219"/>
      <c r="L1177" s="299"/>
      <c r="M1177" s="22"/>
      <c r="N1177" s="710"/>
    </row>
    <row r="1178" spans="1:14" ht="15.75" hidden="1" customHeight="1" x14ac:dyDescent="0.25">
      <c r="A1178" s="773"/>
      <c r="B1178" s="684"/>
      <c r="C1178" s="687"/>
      <c r="D1178" s="737"/>
      <c r="E1178" s="117"/>
      <c r="F1178" s="117"/>
      <c r="G1178" s="297"/>
      <c r="H1178" s="298"/>
      <c r="I1178" s="209"/>
      <c r="J1178" s="389"/>
      <c r="K1178" s="219"/>
      <c r="L1178" s="299"/>
      <c r="M1178" s="22"/>
      <c r="N1178" s="710"/>
    </row>
    <row r="1179" spans="1:14" ht="15.75" hidden="1" customHeight="1" x14ac:dyDescent="0.25">
      <c r="A1179" s="773"/>
      <c r="B1179" s="684"/>
      <c r="C1179" s="687"/>
      <c r="D1179" s="737"/>
      <c r="E1179" s="117"/>
      <c r="F1179" s="117"/>
      <c r="G1179" s="297"/>
      <c r="H1179" s="298"/>
      <c r="I1179" s="209"/>
      <c r="J1179" s="389"/>
      <c r="K1179" s="219"/>
      <c r="L1179" s="299"/>
      <c r="M1179" s="22"/>
      <c r="N1179" s="710"/>
    </row>
    <row r="1180" spans="1:14" ht="15.75" hidden="1" customHeight="1" x14ac:dyDescent="0.25">
      <c r="A1180" s="773"/>
      <c r="B1180" s="684"/>
      <c r="C1180" s="687"/>
      <c r="D1180" s="737"/>
      <c r="E1180" s="117"/>
      <c r="F1180" s="117"/>
      <c r="G1180" s="297"/>
      <c r="H1180" s="298"/>
      <c r="I1180" s="209"/>
      <c r="J1180" s="389"/>
      <c r="K1180" s="219"/>
      <c r="L1180" s="299"/>
      <c r="M1180" s="22"/>
      <c r="N1180" s="710"/>
    </row>
    <row r="1181" spans="1:14" ht="15.75" hidden="1" customHeight="1" x14ac:dyDescent="0.25">
      <c r="A1181" s="773"/>
      <c r="B1181" s="684"/>
      <c r="C1181" s="687"/>
      <c r="D1181" s="737"/>
      <c r="E1181" s="117"/>
      <c r="F1181" s="117"/>
      <c r="G1181" s="297"/>
      <c r="H1181" s="298"/>
      <c r="I1181" s="209"/>
      <c r="J1181" s="389"/>
      <c r="K1181" s="219"/>
      <c r="L1181" s="299"/>
      <c r="M1181" s="22"/>
      <c r="N1181" s="710"/>
    </row>
    <row r="1182" spans="1:14" ht="15.75" hidden="1" customHeight="1" x14ac:dyDescent="0.25">
      <c r="A1182" s="773"/>
      <c r="B1182" s="684"/>
      <c r="C1182" s="687"/>
      <c r="D1182" s="737"/>
      <c r="E1182" s="117"/>
      <c r="F1182" s="117"/>
      <c r="G1182" s="297"/>
      <c r="H1182" s="298"/>
      <c r="I1182" s="209"/>
      <c r="J1182" s="389"/>
      <c r="K1182" s="219"/>
      <c r="L1182" s="299"/>
      <c r="M1182" s="22"/>
      <c r="N1182" s="710"/>
    </row>
    <row r="1183" spans="1:14" ht="15.75" hidden="1" customHeight="1" x14ac:dyDescent="0.25">
      <c r="A1183" s="773"/>
      <c r="B1183" s="684"/>
      <c r="C1183" s="687"/>
      <c r="D1183" s="737"/>
      <c r="E1183" s="117"/>
      <c r="F1183" s="117"/>
      <c r="G1183" s="297"/>
      <c r="H1183" s="298"/>
      <c r="I1183" s="209"/>
      <c r="J1183" s="389"/>
      <c r="K1183" s="219"/>
      <c r="L1183" s="299"/>
      <c r="M1183" s="22"/>
      <c r="N1183" s="710"/>
    </row>
    <row r="1184" spans="1:14" ht="15.75" hidden="1" customHeight="1" x14ac:dyDescent="0.25">
      <c r="A1184" s="773"/>
      <c r="B1184" s="684"/>
      <c r="C1184" s="687"/>
      <c r="D1184" s="737"/>
      <c r="E1184" s="117"/>
      <c r="F1184" s="117"/>
      <c r="G1184" s="297"/>
      <c r="H1184" s="298"/>
      <c r="I1184" s="209"/>
      <c r="J1184" s="389"/>
      <c r="K1184" s="219"/>
      <c r="L1184" s="299"/>
      <c r="M1184" s="22"/>
      <c r="N1184" s="710"/>
    </row>
    <row r="1185" spans="1:14" ht="15.75" hidden="1" customHeight="1" x14ac:dyDescent="0.25">
      <c r="A1185" s="773"/>
      <c r="B1185" s="684"/>
      <c r="C1185" s="687"/>
      <c r="D1185" s="737"/>
      <c r="E1185" s="117"/>
      <c r="F1185" s="117"/>
      <c r="G1185" s="297"/>
      <c r="H1185" s="298"/>
      <c r="I1185" s="209"/>
      <c r="J1185" s="389"/>
      <c r="K1185" s="219"/>
      <c r="L1185" s="299"/>
      <c r="M1185" s="22"/>
      <c r="N1185" s="710"/>
    </row>
    <row r="1186" spans="1:14" ht="15.75" hidden="1" customHeight="1" x14ac:dyDescent="0.25">
      <c r="A1186" s="773"/>
      <c r="B1186" s="684"/>
      <c r="C1186" s="687"/>
      <c r="D1186" s="737"/>
      <c r="E1186" s="117"/>
      <c r="F1186" s="117"/>
      <c r="G1186" s="297"/>
      <c r="H1186" s="298"/>
      <c r="I1186" s="209"/>
      <c r="J1186" s="389"/>
      <c r="K1186" s="219"/>
      <c r="L1186" s="299"/>
      <c r="M1186" s="22"/>
      <c r="N1186" s="710"/>
    </row>
    <row r="1187" spans="1:14" ht="15.75" hidden="1" customHeight="1" x14ac:dyDescent="0.25">
      <c r="A1187" s="773"/>
      <c r="B1187" s="684"/>
      <c r="C1187" s="687"/>
      <c r="D1187" s="737"/>
      <c r="E1187" s="117"/>
      <c r="F1187" s="117"/>
      <c r="G1187" s="297"/>
      <c r="H1187" s="298"/>
      <c r="I1187" s="209"/>
      <c r="J1187" s="389"/>
      <c r="K1187" s="219"/>
      <c r="L1187" s="299"/>
      <c r="M1187" s="22"/>
      <c r="N1187" s="710"/>
    </row>
    <row r="1188" spans="1:14" ht="15.75" hidden="1" customHeight="1" x14ac:dyDescent="0.25">
      <c r="A1188" s="773"/>
      <c r="B1188" s="684"/>
      <c r="C1188" s="687"/>
      <c r="D1188" s="737"/>
      <c r="E1188" s="117"/>
      <c r="F1188" s="117"/>
      <c r="G1188" s="297"/>
      <c r="H1188" s="298"/>
      <c r="I1188" s="209"/>
      <c r="J1188" s="389"/>
      <c r="K1188" s="219"/>
      <c r="L1188" s="299"/>
      <c r="M1188" s="22"/>
      <c r="N1188" s="710"/>
    </row>
    <row r="1189" spans="1:14" ht="15.75" hidden="1" customHeight="1" x14ac:dyDescent="0.25">
      <c r="A1189" s="773"/>
      <c r="B1189" s="684"/>
      <c r="C1189" s="687"/>
      <c r="D1189" s="737"/>
      <c r="E1189" s="117"/>
      <c r="F1189" s="117"/>
      <c r="G1189" s="297"/>
      <c r="H1189" s="298"/>
      <c r="I1189" s="209"/>
      <c r="J1189" s="389"/>
      <c r="K1189" s="219"/>
      <c r="L1189" s="299"/>
      <c r="M1189" s="22"/>
      <c r="N1189" s="710"/>
    </row>
    <row r="1190" spans="1:14" ht="15.75" hidden="1" customHeight="1" x14ac:dyDescent="0.25">
      <c r="A1190" s="773"/>
      <c r="B1190" s="684"/>
      <c r="C1190" s="687"/>
      <c r="D1190" s="737"/>
      <c r="E1190" s="117"/>
      <c r="F1190" s="117"/>
      <c r="G1190" s="297"/>
      <c r="H1190" s="298"/>
      <c r="I1190" s="209"/>
      <c r="J1190" s="389"/>
      <c r="K1190" s="219"/>
      <c r="L1190" s="299"/>
      <c r="M1190" s="22"/>
      <c r="N1190" s="710"/>
    </row>
    <row r="1191" spans="1:14" ht="15.75" hidden="1" customHeight="1" x14ac:dyDescent="0.25">
      <c r="A1191" s="773"/>
      <c r="B1191" s="684"/>
      <c r="C1191" s="687"/>
      <c r="D1191" s="737"/>
      <c r="E1191" s="117"/>
      <c r="F1191" s="117"/>
      <c r="G1191" s="297"/>
      <c r="H1191" s="298"/>
      <c r="I1191" s="209"/>
      <c r="J1191" s="389"/>
      <c r="K1191" s="219"/>
      <c r="L1191" s="299"/>
      <c r="M1191" s="22"/>
      <c r="N1191" s="710"/>
    </row>
    <row r="1192" spans="1:14" ht="15.75" hidden="1" customHeight="1" x14ac:dyDescent="0.25">
      <c r="A1192" s="773"/>
      <c r="B1192" s="684"/>
      <c r="C1192" s="687"/>
      <c r="D1192" s="737"/>
      <c r="E1192" s="117"/>
      <c r="F1192" s="117"/>
      <c r="G1192" s="297"/>
      <c r="H1192" s="298"/>
      <c r="I1192" s="209"/>
      <c r="J1192" s="389"/>
      <c r="K1192" s="219"/>
      <c r="L1192" s="299"/>
      <c r="M1192" s="22"/>
      <c r="N1192" s="710"/>
    </row>
    <row r="1193" spans="1:14" ht="15.75" hidden="1" customHeight="1" x14ac:dyDescent="0.25">
      <c r="A1193" s="773"/>
      <c r="B1193" s="684"/>
      <c r="C1193" s="687"/>
      <c r="D1193" s="737"/>
      <c r="E1193" s="117"/>
      <c r="F1193" s="117"/>
      <c r="G1193" s="297"/>
      <c r="H1193" s="298"/>
      <c r="I1193" s="209"/>
      <c r="J1193" s="389"/>
      <c r="K1193" s="219"/>
      <c r="L1193" s="299"/>
      <c r="M1193" s="22"/>
      <c r="N1193" s="710"/>
    </row>
    <row r="1194" spans="1:14" ht="15.75" hidden="1" customHeight="1" x14ac:dyDescent="0.25">
      <c r="A1194" s="773"/>
      <c r="B1194" s="684"/>
      <c r="C1194" s="687"/>
      <c r="D1194" s="737"/>
      <c r="E1194" s="117"/>
      <c r="F1194" s="117"/>
      <c r="G1194" s="297"/>
      <c r="H1194" s="298"/>
      <c r="I1194" s="209"/>
      <c r="J1194" s="389"/>
      <c r="K1194" s="219"/>
      <c r="L1194" s="299"/>
      <c r="M1194" s="22"/>
      <c r="N1194" s="710"/>
    </row>
    <row r="1195" spans="1:14" ht="15.75" hidden="1" customHeight="1" x14ac:dyDescent="0.25">
      <c r="A1195" s="773"/>
      <c r="B1195" s="684"/>
      <c r="C1195" s="687"/>
      <c r="D1195" s="737"/>
      <c r="E1195" s="117"/>
      <c r="F1195" s="117"/>
      <c r="G1195" s="297"/>
      <c r="H1195" s="298"/>
      <c r="I1195" s="209"/>
      <c r="J1195" s="389"/>
      <c r="K1195" s="219"/>
      <c r="L1195" s="299"/>
      <c r="M1195" s="22"/>
      <c r="N1195" s="710"/>
    </row>
    <row r="1196" spans="1:14" ht="15.75" hidden="1" customHeight="1" x14ac:dyDescent="0.25">
      <c r="A1196" s="773"/>
      <c r="B1196" s="684"/>
      <c r="C1196" s="687"/>
      <c r="D1196" s="737"/>
      <c r="E1196" s="117"/>
      <c r="F1196" s="117"/>
      <c r="G1196" s="297"/>
      <c r="H1196" s="298"/>
      <c r="I1196" s="209"/>
      <c r="J1196" s="389"/>
      <c r="K1196" s="219"/>
      <c r="L1196" s="299"/>
      <c r="M1196" s="22"/>
      <c r="N1196" s="710"/>
    </row>
    <row r="1197" spans="1:14" ht="15.75" hidden="1" customHeight="1" x14ac:dyDescent="0.25">
      <c r="A1197" s="773"/>
      <c r="B1197" s="684"/>
      <c r="C1197" s="687"/>
      <c r="D1197" s="737"/>
      <c r="E1197" s="117"/>
      <c r="F1197" s="117"/>
      <c r="G1197" s="297"/>
      <c r="H1197" s="298"/>
      <c r="I1197" s="209"/>
      <c r="J1197" s="389"/>
      <c r="K1197" s="219"/>
      <c r="L1197" s="299"/>
      <c r="M1197" s="22"/>
      <c r="N1197" s="710"/>
    </row>
    <row r="1198" spans="1:14" ht="15.75" hidden="1" customHeight="1" x14ac:dyDescent="0.25">
      <c r="A1198" s="773"/>
      <c r="B1198" s="684"/>
      <c r="C1198" s="687"/>
      <c r="D1198" s="737"/>
      <c r="E1198" s="117"/>
      <c r="F1198" s="117"/>
      <c r="G1198" s="297"/>
      <c r="H1198" s="298"/>
      <c r="I1198" s="209"/>
      <c r="J1198" s="389"/>
      <c r="K1198" s="219"/>
      <c r="L1198" s="299"/>
      <c r="M1198" s="22"/>
      <c r="N1198" s="710"/>
    </row>
    <row r="1199" spans="1:14" ht="15.75" hidden="1" customHeight="1" x14ac:dyDescent="0.25">
      <c r="A1199" s="773"/>
      <c r="B1199" s="684"/>
      <c r="C1199" s="687"/>
      <c r="D1199" s="737"/>
      <c r="E1199" s="117"/>
      <c r="F1199" s="117"/>
      <c r="G1199" s="297"/>
      <c r="H1199" s="298"/>
      <c r="I1199" s="209"/>
      <c r="J1199" s="389"/>
      <c r="K1199" s="219"/>
      <c r="L1199" s="299"/>
      <c r="M1199" s="22"/>
      <c r="N1199" s="710"/>
    </row>
    <row r="1200" spans="1:14" ht="15.75" hidden="1" customHeight="1" x14ac:dyDescent="0.25">
      <c r="A1200" s="773"/>
      <c r="B1200" s="684"/>
      <c r="C1200" s="687"/>
      <c r="D1200" s="737"/>
      <c r="E1200" s="117"/>
      <c r="F1200" s="117"/>
      <c r="G1200" s="297"/>
      <c r="H1200" s="298"/>
      <c r="I1200" s="209"/>
      <c r="J1200" s="389"/>
      <c r="K1200" s="219"/>
      <c r="L1200" s="299"/>
      <c r="M1200" s="22"/>
      <c r="N1200" s="710"/>
    </row>
    <row r="1201" spans="1:14" ht="15.75" hidden="1" customHeight="1" x14ac:dyDescent="0.25">
      <c r="A1201" s="773"/>
      <c r="B1201" s="684"/>
      <c r="C1201" s="687"/>
      <c r="D1201" s="737"/>
      <c r="E1201" s="117"/>
      <c r="F1201" s="117"/>
      <c r="G1201" s="297"/>
      <c r="H1201" s="298"/>
      <c r="I1201" s="209"/>
      <c r="J1201" s="389"/>
      <c r="K1201" s="219"/>
      <c r="L1201" s="299"/>
      <c r="M1201" s="22"/>
      <c r="N1201" s="710"/>
    </row>
    <row r="1202" spans="1:14" ht="15.75" hidden="1" customHeight="1" x14ac:dyDescent="0.25">
      <c r="A1202" s="773"/>
      <c r="B1202" s="684"/>
      <c r="C1202" s="687"/>
      <c r="D1202" s="737"/>
      <c r="E1202" s="117"/>
      <c r="F1202" s="117"/>
      <c r="G1202" s="297"/>
      <c r="H1202" s="298"/>
      <c r="I1202" s="209"/>
      <c r="J1202" s="389"/>
      <c r="K1202" s="219"/>
      <c r="L1202" s="299"/>
      <c r="M1202" s="22"/>
      <c r="N1202" s="710"/>
    </row>
    <row r="1203" spans="1:14" ht="15.75" hidden="1" customHeight="1" x14ac:dyDescent="0.25">
      <c r="A1203" s="773"/>
      <c r="B1203" s="684"/>
      <c r="C1203" s="687"/>
      <c r="D1203" s="737"/>
      <c r="E1203" s="117"/>
      <c r="F1203" s="117"/>
      <c r="G1203" s="297"/>
      <c r="H1203" s="298"/>
      <c r="I1203" s="209"/>
      <c r="J1203" s="389"/>
      <c r="K1203" s="219"/>
      <c r="L1203" s="299"/>
      <c r="M1203" s="22"/>
      <c r="N1203" s="710"/>
    </row>
    <row r="1204" spans="1:14" ht="15.75" hidden="1" customHeight="1" x14ac:dyDescent="0.25">
      <c r="A1204" s="773"/>
      <c r="B1204" s="684"/>
      <c r="C1204" s="687"/>
      <c r="D1204" s="737"/>
      <c r="E1204" s="117"/>
      <c r="F1204" s="117"/>
      <c r="G1204" s="297"/>
      <c r="H1204" s="298"/>
      <c r="I1204" s="209"/>
      <c r="J1204" s="389"/>
      <c r="K1204" s="219"/>
      <c r="L1204" s="299"/>
      <c r="M1204" s="22"/>
      <c r="N1204" s="710"/>
    </row>
    <row r="1205" spans="1:14" ht="15.75" hidden="1" customHeight="1" x14ac:dyDescent="0.25">
      <c r="A1205" s="773"/>
      <c r="B1205" s="684"/>
      <c r="C1205" s="687"/>
      <c r="D1205" s="737"/>
      <c r="E1205" s="117"/>
      <c r="F1205" s="117"/>
      <c r="G1205" s="297"/>
      <c r="H1205" s="298"/>
      <c r="I1205" s="209"/>
      <c r="J1205" s="389"/>
      <c r="K1205" s="219"/>
      <c r="L1205" s="299"/>
      <c r="M1205" s="22"/>
      <c r="N1205" s="710"/>
    </row>
    <row r="1206" spans="1:14" ht="15.75" hidden="1" customHeight="1" x14ac:dyDescent="0.25">
      <c r="A1206" s="773"/>
      <c r="B1206" s="684"/>
      <c r="C1206" s="687"/>
      <c r="D1206" s="737"/>
      <c r="E1206" s="117"/>
      <c r="F1206" s="117"/>
      <c r="G1206" s="297"/>
      <c r="H1206" s="298"/>
      <c r="I1206" s="209"/>
      <c r="J1206" s="389"/>
      <c r="K1206" s="219"/>
      <c r="L1206" s="299"/>
      <c r="M1206" s="22"/>
      <c r="N1206" s="710"/>
    </row>
    <row r="1207" spans="1:14" ht="15.75" hidden="1" customHeight="1" x14ac:dyDescent="0.25">
      <c r="A1207" s="773"/>
      <c r="B1207" s="684"/>
      <c r="C1207" s="687"/>
      <c r="D1207" s="737"/>
      <c r="E1207" s="117"/>
      <c r="F1207" s="117"/>
      <c r="G1207" s="297"/>
      <c r="H1207" s="298"/>
      <c r="I1207" s="209"/>
      <c r="J1207" s="389"/>
      <c r="K1207" s="219"/>
      <c r="L1207" s="299"/>
      <c r="M1207" s="22"/>
      <c r="N1207" s="710"/>
    </row>
    <row r="1208" spans="1:14" ht="15.75" hidden="1" customHeight="1" x14ac:dyDescent="0.25">
      <c r="A1208" s="773"/>
      <c r="B1208" s="684"/>
      <c r="C1208" s="687"/>
      <c r="D1208" s="737"/>
      <c r="E1208" s="117"/>
      <c r="F1208" s="117"/>
      <c r="G1208" s="297"/>
      <c r="H1208" s="298"/>
      <c r="I1208" s="209"/>
      <c r="J1208" s="389"/>
      <c r="K1208" s="219"/>
      <c r="L1208" s="299"/>
      <c r="M1208" s="22"/>
      <c r="N1208" s="710"/>
    </row>
    <row r="1209" spans="1:14" ht="15.75" hidden="1" customHeight="1" x14ac:dyDescent="0.25">
      <c r="A1209" s="773"/>
      <c r="B1209" s="684"/>
      <c r="C1209" s="687"/>
      <c r="D1209" s="737"/>
      <c r="E1209" s="117"/>
      <c r="F1209" s="117"/>
      <c r="G1209" s="297"/>
      <c r="H1209" s="298"/>
      <c r="I1209" s="209"/>
      <c r="J1209" s="389"/>
      <c r="K1209" s="219"/>
      <c r="L1209" s="299"/>
      <c r="M1209" s="22"/>
      <c r="N1209" s="710"/>
    </row>
    <row r="1210" spans="1:14" ht="15.75" hidden="1" customHeight="1" x14ac:dyDescent="0.25">
      <c r="A1210" s="773"/>
      <c r="B1210" s="684"/>
      <c r="C1210" s="687"/>
      <c r="D1210" s="737"/>
      <c r="E1210" s="117"/>
      <c r="F1210" s="117"/>
      <c r="G1210" s="297"/>
      <c r="H1210" s="298"/>
      <c r="I1210" s="209"/>
      <c r="J1210" s="389"/>
      <c r="K1210" s="219"/>
      <c r="L1210" s="299"/>
      <c r="M1210" s="22"/>
      <c r="N1210" s="710"/>
    </row>
    <row r="1211" spans="1:14" ht="15.75" hidden="1" customHeight="1" x14ac:dyDescent="0.25">
      <c r="A1211" s="773"/>
      <c r="B1211" s="684"/>
      <c r="C1211" s="687"/>
      <c r="D1211" s="737"/>
      <c r="E1211" s="117"/>
      <c r="F1211" s="117"/>
      <c r="G1211" s="297"/>
      <c r="H1211" s="298"/>
      <c r="I1211" s="209"/>
      <c r="J1211" s="389"/>
      <c r="K1211" s="219"/>
      <c r="L1211" s="299"/>
      <c r="M1211" s="22"/>
      <c r="N1211" s="710"/>
    </row>
    <row r="1212" spans="1:14" ht="15.75" hidden="1" customHeight="1" x14ac:dyDescent="0.25">
      <c r="A1212" s="773"/>
      <c r="B1212" s="684"/>
      <c r="C1212" s="687"/>
      <c r="D1212" s="737"/>
      <c r="E1212" s="117"/>
      <c r="F1212" s="117"/>
      <c r="G1212" s="297"/>
      <c r="H1212" s="298"/>
      <c r="I1212" s="209"/>
      <c r="J1212" s="389"/>
      <c r="K1212" s="219"/>
      <c r="L1212" s="299"/>
      <c r="M1212" s="22"/>
      <c r="N1212" s="710"/>
    </row>
    <row r="1213" spans="1:14" ht="15.75" hidden="1" customHeight="1" x14ac:dyDescent="0.25">
      <c r="A1213" s="773"/>
      <c r="B1213" s="684"/>
      <c r="C1213" s="687"/>
      <c r="D1213" s="737"/>
      <c r="E1213" s="117"/>
      <c r="F1213" s="117"/>
      <c r="G1213" s="297"/>
      <c r="H1213" s="298"/>
      <c r="I1213" s="209"/>
      <c r="J1213" s="389"/>
      <c r="K1213" s="219"/>
      <c r="L1213" s="299"/>
      <c r="M1213" s="22"/>
      <c r="N1213" s="710"/>
    </row>
    <row r="1214" spans="1:14" ht="15.75" hidden="1" customHeight="1" x14ac:dyDescent="0.25">
      <c r="A1214" s="773"/>
      <c r="B1214" s="684"/>
      <c r="C1214" s="687"/>
      <c r="D1214" s="737"/>
      <c r="E1214" s="117"/>
      <c r="F1214" s="117"/>
      <c r="G1214" s="297"/>
      <c r="H1214" s="298"/>
      <c r="I1214" s="209"/>
      <c r="J1214" s="389"/>
      <c r="K1214" s="219"/>
      <c r="L1214" s="299"/>
      <c r="M1214" s="22"/>
      <c r="N1214" s="710"/>
    </row>
    <row r="1215" spans="1:14" ht="15.75" hidden="1" customHeight="1" x14ac:dyDescent="0.25">
      <c r="A1215" s="773"/>
      <c r="B1215" s="684"/>
      <c r="C1215" s="687"/>
      <c r="D1215" s="737"/>
      <c r="E1215" s="117"/>
      <c r="F1215" s="117"/>
      <c r="G1215" s="297"/>
      <c r="H1215" s="298"/>
      <c r="I1215" s="209"/>
      <c r="J1215" s="389"/>
      <c r="K1215" s="219"/>
      <c r="L1215" s="299"/>
      <c r="M1215" s="22"/>
      <c r="N1215" s="710"/>
    </row>
    <row r="1216" spans="1:14" ht="15.75" hidden="1" customHeight="1" x14ac:dyDescent="0.25">
      <c r="A1216" s="773"/>
      <c r="B1216" s="684"/>
      <c r="C1216" s="687"/>
      <c r="D1216" s="737"/>
      <c r="E1216" s="117"/>
      <c r="F1216" s="117"/>
      <c r="G1216" s="297"/>
      <c r="H1216" s="298"/>
      <c r="I1216" s="209"/>
      <c r="J1216" s="389"/>
      <c r="K1216" s="219"/>
      <c r="L1216" s="299"/>
      <c r="M1216" s="22"/>
      <c r="N1216" s="710"/>
    </row>
    <row r="1217" spans="1:14" ht="15.75" hidden="1" customHeight="1" x14ac:dyDescent="0.25">
      <c r="A1217" s="773"/>
      <c r="B1217" s="684"/>
      <c r="C1217" s="687"/>
      <c r="D1217" s="737"/>
      <c r="E1217" s="117"/>
      <c r="F1217" s="117"/>
      <c r="G1217" s="297"/>
      <c r="H1217" s="298"/>
      <c r="I1217" s="209"/>
      <c r="J1217" s="389"/>
      <c r="K1217" s="219"/>
      <c r="L1217" s="299"/>
      <c r="M1217" s="22"/>
      <c r="N1217" s="710"/>
    </row>
    <row r="1218" spans="1:14" ht="15.75" hidden="1" customHeight="1" x14ac:dyDescent="0.25">
      <c r="A1218" s="773"/>
      <c r="B1218" s="684"/>
      <c r="C1218" s="687"/>
      <c r="D1218" s="737"/>
      <c r="E1218" s="117"/>
      <c r="F1218" s="117"/>
      <c r="G1218" s="297"/>
      <c r="H1218" s="298"/>
      <c r="I1218" s="209"/>
      <c r="J1218" s="389"/>
      <c r="K1218" s="219"/>
      <c r="L1218" s="299"/>
      <c r="M1218" s="22"/>
      <c r="N1218" s="710"/>
    </row>
    <row r="1219" spans="1:14" ht="15.75" hidden="1" customHeight="1" x14ac:dyDescent="0.25">
      <c r="A1219" s="773"/>
      <c r="B1219" s="684"/>
      <c r="C1219" s="687"/>
      <c r="D1219" s="737"/>
      <c r="E1219" s="117"/>
      <c r="F1219" s="117"/>
      <c r="G1219" s="297"/>
      <c r="H1219" s="298"/>
      <c r="I1219" s="209"/>
      <c r="J1219" s="389"/>
      <c r="K1219" s="219"/>
      <c r="L1219" s="299"/>
      <c r="M1219" s="22"/>
      <c r="N1219" s="710"/>
    </row>
    <row r="1220" spans="1:14" ht="15.75" hidden="1" customHeight="1" x14ac:dyDescent="0.25">
      <c r="A1220" s="773"/>
      <c r="B1220" s="684"/>
      <c r="C1220" s="687"/>
      <c r="D1220" s="737"/>
      <c r="E1220" s="117"/>
      <c r="F1220" s="117"/>
      <c r="G1220" s="297"/>
      <c r="H1220" s="298"/>
      <c r="I1220" s="209"/>
      <c r="J1220" s="389"/>
      <c r="K1220" s="219"/>
      <c r="L1220" s="299"/>
      <c r="M1220" s="22"/>
      <c r="N1220" s="710"/>
    </row>
    <row r="1221" spans="1:14" ht="15.75" hidden="1" customHeight="1" x14ac:dyDescent="0.25">
      <c r="A1221" s="773"/>
      <c r="B1221" s="684"/>
      <c r="C1221" s="687"/>
      <c r="D1221" s="737"/>
      <c r="E1221" s="117"/>
      <c r="F1221" s="117"/>
      <c r="G1221" s="297"/>
      <c r="H1221" s="298"/>
      <c r="I1221" s="209"/>
      <c r="J1221" s="389"/>
      <c r="K1221" s="219"/>
      <c r="L1221" s="299"/>
      <c r="M1221" s="22"/>
      <c r="N1221" s="710"/>
    </row>
    <row r="1222" spans="1:14" ht="15.75" hidden="1" customHeight="1" x14ac:dyDescent="0.25">
      <c r="A1222" s="773"/>
      <c r="B1222" s="684"/>
      <c r="C1222" s="687"/>
      <c r="D1222" s="737"/>
      <c r="E1222" s="117"/>
      <c r="F1222" s="117"/>
      <c r="G1222" s="297"/>
      <c r="H1222" s="298"/>
      <c r="I1222" s="209"/>
      <c r="J1222" s="389"/>
      <c r="K1222" s="219"/>
      <c r="L1222" s="299"/>
      <c r="M1222" s="22"/>
      <c r="N1222" s="710"/>
    </row>
    <row r="1223" spans="1:14" ht="15.75" hidden="1" customHeight="1" x14ac:dyDescent="0.25">
      <c r="A1223" s="773"/>
      <c r="B1223" s="684"/>
      <c r="C1223" s="687"/>
      <c r="D1223" s="737"/>
      <c r="E1223" s="117"/>
      <c r="F1223" s="117"/>
      <c r="G1223" s="297"/>
      <c r="H1223" s="298"/>
      <c r="I1223" s="209"/>
      <c r="J1223" s="389"/>
      <c r="K1223" s="219"/>
      <c r="L1223" s="299"/>
      <c r="M1223" s="22"/>
      <c r="N1223" s="710"/>
    </row>
    <row r="1224" spans="1:14" ht="15.75" hidden="1" customHeight="1" x14ac:dyDescent="0.25">
      <c r="A1224" s="773"/>
      <c r="B1224" s="684"/>
      <c r="C1224" s="687"/>
      <c r="D1224" s="737"/>
      <c r="E1224" s="117"/>
      <c r="F1224" s="117"/>
      <c r="G1224" s="297"/>
      <c r="H1224" s="298"/>
      <c r="I1224" s="209"/>
      <c r="J1224" s="389"/>
      <c r="K1224" s="219"/>
      <c r="L1224" s="299"/>
      <c r="M1224" s="22"/>
      <c r="N1224" s="710"/>
    </row>
    <row r="1225" spans="1:14" ht="15.75" hidden="1" customHeight="1" x14ac:dyDescent="0.25">
      <c r="A1225" s="773"/>
      <c r="B1225" s="684"/>
      <c r="C1225" s="687"/>
      <c r="D1225" s="737"/>
      <c r="E1225" s="117"/>
      <c r="F1225" s="117"/>
      <c r="G1225" s="297"/>
      <c r="H1225" s="298"/>
      <c r="I1225" s="209"/>
      <c r="J1225" s="389"/>
      <c r="K1225" s="219"/>
      <c r="L1225" s="299"/>
      <c r="M1225" s="22"/>
      <c r="N1225" s="710"/>
    </row>
    <row r="1226" spans="1:14" ht="15.75" hidden="1" customHeight="1" x14ac:dyDescent="0.25">
      <c r="A1226" s="773"/>
      <c r="B1226" s="684"/>
      <c r="C1226" s="687"/>
      <c r="D1226" s="737"/>
      <c r="E1226" s="117"/>
      <c r="F1226" s="117"/>
      <c r="G1226" s="297"/>
      <c r="H1226" s="298"/>
      <c r="I1226" s="209"/>
      <c r="J1226" s="389"/>
      <c r="K1226" s="219"/>
      <c r="L1226" s="299"/>
      <c r="M1226" s="22"/>
      <c r="N1226" s="710"/>
    </row>
    <row r="1227" spans="1:14" ht="15.75" hidden="1" customHeight="1" x14ac:dyDescent="0.25">
      <c r="A1227" s="773"/>
      <c r="B1227" s="684"/>
      <c r="C1227" s="687"/>
      <c r="D1227" s="737"/>
      <c r="E1227" s="117"/>
      <c r="F1227" s="117"/>
      <c r="G1227" s="297"/>
      <c r="H1227" s="298"/>
      <c r="I1227" s="209"/>
      <c r="J1227" s="389"/>
      <c r="K1227" s="219"/>
      <c r="L1227" s="299"/>
      <c r="M1227" s="22"/>
      <c r="N1227" s="710"/>
    </row>
    <row r="1228" spans="1:14" ht="15.75" hidden="1" customHeight="1" x14ac:dyDescent="0.25">
      <c r="A1228" s="773"/>
      <c r="B1228" s="684"/>
      <c r="C1228" s="687"/>
      <c r="D1228" s="737"/>
      <c r="E1228" s="117"/>
      <c r="F1228" s="117"/>
      <c r="G1228" s="297"/>
      <c r="H1228" s="298"/>
      <c r="I1228" s="209"/>
      <c r="J1228" s="389"/>
      <c r="K1228" s="219"/>
      <c r="L1228" s="299"/>
      <c r="M1228" s="22"/>
      <c r="N1228" s="710"/>
    </row>
    <row r="1229" spans="1:14" ht="15.75" hidden="1" customHeight="1" x14ac:dyDescent="0.25">
      <c r="A1229" s="773"/>
      <c r="B1229" s="684"/>
      <c r="C1229" s="687"/>
      <c r="D1229" s="737"/>
      <c r="E1229" s="117"/>
      <c r="F1229" s="117"/>
      <c r="G1229" s="297"/>
      <c r="H1229" s="298"/>
      <c r="I1229" s="209"/>
      <c r="J1229" s="389"/>
      <c r="K1229" s="219"/>
      <c r="L1229" s="299"/>
      <c r="M1229" s="22"/>
      <c r="N1229" s="710"/>
    </row>
    <row r="1230" spans="1:14" ht="15.75" hidden="1" customHeight="1" x14ac:dyDescent="0.25">
      <c r="A1230" s="773"/>
      <c r="B1230" s="684"/>
      <c r="C1230" s="687"/>
      <c r="D1230" s="737"/>
      <c r="E1230" s="117"/>
      <c r="F1230" s="117"/>
      <c r="G1230" s="297"/>
      <c r="H1230" s="298"/>
      <c r="I1230" s="209"/>
      <c r="J1230" s="389"/>
      <c r="K1230" s="219"/>
      <c r="L1230" s="299"/>
      <c r="M1230" s="22"/>
      <c r="N1230" s="710"/>
    </row>
    <row r="1231" spans="1:14" ht="15.75" hidden="1" customHeight="1" x14ac:dyDescent="0.25">
      <c r="A1231" s="773"/>
      <c r="B1231" s="684"/>
      <c r="C1231" s="687"/>
      <c r="D1231" s="737"/>
      <c r="E1231" s="117"/>
      <c r="F1231" s="117"/>
      <c r="G1231" s="297"/>
      <c r="H1231" s="298"/>
      <c r="I1231" s="209"/>
      <c r="J1231" s="389"/>
      <c r="K1231" s="219"/>
      <c r="L1231" s="299"/>
      <c r="M1231" s="22"/>
      <c r="N1231" s="710"/>
    </row>
    <row r="1232" spans="1:14" ht="15.75" hidden="1" customHeight="1" x14ac:dyDescent="0.25">
      <c r="A1232" s="773"/>
      <c r="B1232" s="684"/>
      <c r="C1232" s="687"/>
      <c r="D1232" s="737"/>
      <c r="E1232" s="117"/>
      <c r="F1232" s="117"/>
      <c r="G1232" s="297"/>
      <c r="H1232" s="298"/>
      <c r="I1232" s="209"/>
      <c r="J1232" s="389"/>
      <c r="K1232" s="219"/>
      <c r="L1232" s="299"/>
      <c r="M1232" s="22"/>
      <c r="N1232" s="710"/>
    </row>
    <row r="1233" spans="1:14" ht="15.75" hidden="1" customHeight="1" x14ac:dyDescent="0.25">
      <c r="A1233" s="773"/>
      <c r="B1233" s="684"/>
      <c r="C1233" s="687"/>
      <c r="D1233" s="737"/>
      <c r="E1233" s="117"/>
      <c r="F1233" s="117"/>
      <c r="G1233" s="297"/>
      <c r="H1233" s="298"/>
      <c r="I1233" s="209"/>
      <c r="J1233" s="389"/>
      <c r="K1233" s="219"/>
      <c r="L1233" s="299"/>
      <c r="M1233" s="22"/>
      <c r="N1233" s="710"/>
    </row>
    <row r="1234" spans="1:14" ht="15.75" hidden="1" customHeight="1" x14ac:dyDescent="0.25">
      <c r="A1234" s="773"/>
      <c r="B1234" s="684"/>
      <c r="C1234" s="687"/>
      <c r="D1234" s="737"/>
      <c r="E1234" s="117"/>
      <c r="F1234" s="117"/>
      <c r="G1234" s="297"/>
      <c r="H1234" s="298"/>
      <c r="I1234" s="209"/>
      <c r="J1234" s="389"/>
      <c r="K1234" s="219"/>
      <c r="L1234" s="299"/>
      <c r="M1234" s="22"/>
      <c r="N1234" s="710"/>
    </row>
    <row r="1235" spans="1:14" ht="15.75" hidden="1" customHeight="1" x14ac:dyDescent="0.25">
      <c r="A1235" s="773"/>
      <c r="B1235" s="684"/>
      <c r="C1235" s="687"/>
      <c r="D1235" s="737"/>
      <c r="E1235" s="117"/>
      <c r="F1235" s="117"/>
      <c r="G1235" s="297"/>
      <c r="H1235" s="298"/>
      <c r="I1235" s="209"/>
      <c r="J1235" s="389"/>
      <c r="K1235" s="219"/>
      <c r="L1235" s="299"/>
      <c r="M1235" s="22"/>
      <c r="N1235" s="710"/>
    </row>
    <row r="1236" spans="1:14" ht="15.75" hidden="1" customHeight="1" x14ac:dyDescent="0.25">
      <c r="A1236" s="773"/>
      <c r="B1236" s="684"/>
      <c r="C1236" s="687"/>
      <c r="D1236" s="737"/>
      <c r="E1236" s="117"/>
      <c r="F1236" s="117"/>
      <c r="G1236" s="297"/>
      <c r="H1236" s="298"/>
      <c r="I1236" s="209"/>
      <c r="J1236" s="389"/>
      <c r="K1236" s="219"/>
      <c r="L1236" s="299"/>
      <c r="M1236" s="22"/>
      <c r="N1236" s="710"/>
    </row>
    <row r="1237" spans="1:14" ht="15.75" hidden="1" customHeight="1" x14ac:dyDescent="0.25">
      <c r="A1237" s="773"/>
      <c r="B1237" s="684"/>
      <c r="C1237" s="687"/>
      <c r="D1237" s="737"/>
      <c r="E1237" s="117"/>
      <c r="F1237" s="117"/>
      <c r="G1237" s="297"/>
      <c r="H1237" s="298"/>
      <c r="I1237" s="209"/>
      <c r="J1237" s="389"/>
      <c r="K1237" s="219"/>
      <c r="L1237" s="299"/>
      <c r="M1237" s="22"/>
      <c r="N1237" s="710"/>
    </row>
    <row r="1238" spans="1:14" ht="15.75" hidden="1" customHeight="1" x14ac:dyDescent="0.25">
      <c r="A1238" s="773"/>
      <c r="B1238" s="684"/>
      <c r="C1238" s="687"/>
      <c r="D1238" s="737"/>
      <c r="E1238" s="117"/>
      <c r="F1238" s="117"/>
      <c r="G1238" s="297"/>
      <c r="H1238" s="298"/>
      <c r="I1238" s="209"/>
      <c r="J1238" s="389"/>
      <c r="K1238" s="219"/>
      <c r="L1238" s="299"/>
      <c r="M1238" s="22"/>
      <c r="N1238" s="710"/>
    </row>
    <row r="1239" spans="1:14" ht="15.75" hidden="1" customHeight="1" x14ac:dyDescent="0.25">
      <c r="A1239" s="773"/>
      <c r="B1239" s="684"/>
      <c r="C1239" s="687"/>
      <c r="D1239" s="737"/>
      <c r="E1239" s="117"/>
      <c r="F1239" s="117"/>
      <c r="G1239" s="297"/>
      <c r="H1239" s="298"/>
      <c r="I1239" s="209"/>
      <c r="J1239" s="389"/>
      <c r="K1239" s="219"/>
      <c r="L1239" s="299"/>
      <c r="M1239" s="22"/>
      <c r="N1239" s="710"/>
    </row>
    <row r="1240" spans="1:14" ht="15.75" hidden="1" customHeight="1" x14ac:dyDescent="0.25">
      <c r="A1240" s="773"/>
      <c r="B1240" s="684"/>
      <c r="C1240" s="687"/>
      <c r="D1240" s="737"/>
      <c r="E1240" s="117"/>
      <c r="F1240" s="117"/>
      <c r="G1240" s="297"/>
      <c r="H1240" s="298"/>
      <c r="I1240" s="209"/>
      <c r="J1240" s="389"/>
      <c r="K1240" s="219"/>
      <c r="L1240" s="299"/>
      <c r="M1240" s="22"/>
      <c r="N1240" s="710"/>
    </row>
    <row r="1241" spans="1:14" ht="15.75" hidden="1" customHeight="1" x14ac:dyDescent="0.25">
      <c r="A1241" s="773"/>
      <c r="B1241" s="684"/>
      <c r="C1241" s="687"/>
      <c r="D1241" s="737"/>
      <c r="E1241" s="117"/>
      <c r="F1241" s="117"/>
      <c r="G1241" s="297"/>
      <c r="H1241" s="298"/>
      <c r="I1241" s="209"/>
      <c r="J1241" s="389"/>
      <c r="K1241" s="219"/>
      <c r="L1241" s="299"/>
      <c r="M1241" s="22"/>
      <c r="N1241" s="710"/>
    </row>
    <row r="1242" spans="1:14" ht="15.75" hidden="1" customHeight="1" x14ac:dyDescent="0.25">
      <c r="A1242" s="773"/>
      <c r="B1242" s="684"/>
      <c r="C1242" s="687"/>
      <c r="D1242" s="737"/>
      <c r="E1242" s="117"/>
      <c r="F1242" s="117"/>
      <c r="G1242" s="297"/>
      <c r="H1242" s="298"/>
      <c r="I1242" s="209"/>
      <c r="J1242" s="389"/>
      <c r="K1242" s="219"/>
      <c r="L1242" s="299"/>
      <c r="M1242" s="22"/>
      <c r="N1242" s="710"/>
    </row>
    <row r="1243" spans="1:14" ht="15.75" hidden="1" customHeight="1" x14ac:dyDescent="0.25">
      <c r="A1243" s="773"/>
      <c r="B1243" s="684"/>
      <c r="C1243" s="687"/>
      <c r="D1243" s="737"/>
      <c r="E1243" s="117"/>
      <c r="F1243" s="117"/>
      <c r="G1243" s="297"/>
      <c r="H1243" s="298"/>
      <c r="I1243" s="209"/>
      <c r="J1243" s="389"/>
      <c r="K1243" s="219"/>
      <c r="L1243" s="299"/>
      <c r="M1243" s="22"/>
      <c r="N1243" s="710"/>
    </row>
    <row r="1244" spans="1:14" ht="15.75" hidden="1" customHeight="1" x14ac:dyDescent="0.25">
      <c r="A1244" s="773"/>
      <c r="B1244" s="684"/>
      <c r="C1244" s="687"/>
      <c r="D1244" s="737"/>
      <c r="E1244" s="117"/>
      <c r="F1244" s="117"/>
      <c r="G1244" s="297"/>
      <c r="H1244" s="298"/>
      <c r="I1244" s="209"/>
      <c r="J1244" s="389"/>
      <c r="K1244" s="219"/>
      <c r="L1244" s="299"/>
      <c r="M1244" s="22"/>
      <c r="N1244" s="710"/>
    </row>
    <row r="1245" spans="1:14" ht="15.75" hidden="1" customHeight="1" x14ac:dyDescent="0.25">
      <c r="A1245" s="773"/>
      <c r="B1245" s="684"/>
      <c r="C1245" s="687"/>
      <c r="D1245" s="737"/>
      <c r="E1245" s="117"/>
      <c r="F1245" s="117"/>
      <c r="G1245" s="297"/>
      <c r="H1245" s="298"/>
      <c r="I1245" s="209"/>
      <c r="J1245" s="389"/>
      <c r="K1245" s="219"/>
      <c r="L1245" s="299"/>
      <c r="M1245" s="22"/>
      <c r="N1245" s="710"/>
    </row>
    <row r="1246" spans="1:14" ht="15.75" hidden="1" customHeight="1" x14ac:dyDescent="0.25">
      <c r="A1246" s="773"/>
      <c r="B1246" s="684"/>
      <c r="C1246" s="687"/>
      <c r="D1246" s="737"/>
      <c r="E1246" s="117"/>
      <c r="F1246" s="117"/>
      <c r="G1246" s="297"/>
      <c r="H1246" s="298"/>
      <c r="I1246" s="209"/>
      <c r="J1246" s="389"/>
      <c r="K1246" s="219"/>
      <c r="L1246" s="299"/>
      <c r="M1246" s="22"/>
      <c r="N1246" s="710"/>
    </row>
    <row r="1247" spans="1:14" ht="15.75" hidden="1" customHeight="1" x14ac:dyDescent="0.25">
      <c r="A1247" s="773"/>
      <c r="B1247" s="684"/>
      <c r="C1247" s="687"/>
      <c r="D1247" s="737"/>
      <c r="E1247" s="117"/>
      <c r="F1247" s="117"/>
      <c r="G1247" s="297"/>
      <c r="H1247" s="298"/>
      <c r="I1247" s="209"/>
      <c r="J1247" s="389"/>
      <c r="K1247" s="219"/>
      <c r="L1247" s="299"/>
      <c r="M1247" s="22"/>
      <c r="N1247" s="710"/>
    </row>
    <row r="1248" spans="1:14" ht="15.75" hidden="1" customHeight="1" x14ac:dyDescent="0.25">
      <c r="A1248" s="773"/>
      <c r="B1248" s="684"/>
      <c r="C1248" s="687"/>
      <c r="D1248" s="737"/>
      <c r="E1248" s="117"/>
      <c r="F1248" s="117"/>
      <c r="G1248" s="297"/>
      <c r="H1248" s="298"/>
      <c r="I1248" s="209"/>
      <c r="J1248" s="389"/>
      <c r="K1248" s="219"/>
      <c r="L1248" s="299"/>
      <c r="M1248" s="22"/>
      <c r="N1248" s="710"/>
    </row>
    <row r="1249" spans="1:14" ht="15.75" hidden="1" customHeight="1" x14ac:dyDescent="0.25">
      <c r="A1249" s="773"/>
      <c r="B1249" s="684"/>
      <c r="C1249" s="687"/>
      <c r="D1249" s="737"/>
      <c r="E1249" s="117"/>
      <c r="F1249" s="117"/>
      <c r="G1249" s="297"/>
      <c r="H1249" s="298"/>
      <c r="I1249" s="209"/>
      <c r="J1249" s="389"/>
      <c r="K1249" s="219"/>
      <c r="L1249" s="299"/>
      <c r="M1249" s="22"/>
      <c r="N1249" s="710"/>
    </row>
    <row r="1250" spans="1:14" ht="15.75" hidden="1" customHeight="1" x14ac:dyDescent="0.25">
      <c r="A1250" s="773"/>
      <c r="B1250" s="684"/>
      <c r="C1250" s="687"/>
      <c r="D1250" s="737"/>
      <c r="E1250" s="117"/>
      <c r="F1250" s="117"/>
      <c r="G1250" s="297"/>
      <c r="H1250" s="298"/>
      <c r="I1250" s="209"/>
      <c r="J1250" s="389"/>
      <c r="K1250" s="219"/>
      <c r="L1250" s="299"/>
      <c r="M1250" s="22"/>
      <c r="N1250" s="710"/>
    </row>
    <row r="1251" spans="1:14" ht="15.75" hidden="1" customHeight="1" x14ac:dyDescent="0.25">
      <c r="A1251" s="773"/>
      <c r="B1251" s="684"/>
      <c r="C1251" s="687"/>
      <c r="D1251" s="737"/>
      <c r="E1251" s="117"/>
      <c r="F1251" s="117"/>
      <c r="G1251" s="297"/>
      <c r="H1251" s="298"/>
      <c r="I1251" s="209"/>
      <c r="J1251" s="389"/>
      <c r="K1251" s="219"/>
      <c r="L1251" s="299"/>
      <c r="M1251" s="22"/>
      <c r="N1251" s="710"/>
    </row>
    <row r="1252" spans="1:14" ht="15.75" hidden="1" customHeight="1" x14ac:dyDescent="0.25">
      <c r="A1252" s="773"/>
      <c r="B1252" s="684"/>
      <c r="C1252" s="687"/>
      <c r="D1252" s="737"/>
      <c r="E1252" s="117"/>
      <c r="F1252" s="117"/>
      <c r="G1252" s="297"/>
      <c r="H1252" s="298"/>
      <c r="I1252" s="209"/>
      <c r="J1252" s="389"/>
      <c r="K1252" s="219"/>
      <c r="L1252" s="299"/>
      <c r="M1252" s="22"/>
      <c r="N1252" s="710"/>
    </row>
    <row r="1253" spans="1:14" ht="15.75" hidden="1" customHeight="1" x14ac:dyDescent="0.25">
      <c r="A1253" s="773"/>
      <c r="B1253" s="684"/>
      <c r="C1253" s="687"/>
      <c r="D1253" s="737"/>
      <c r="E1253" s="117"/>
      <c r="F1253" s="117"/>
      <c r="G1253" s="297"/>
      <c r="H1253" s="298"/>
      <c r="I1253" s="209"/>
      <c r="J1253" s="389"/>
      <c r="K1253" s="219"/>
      <c r="L1253" s="299"/>
      <c r="M1253" s="22"/>
      <c r="N1253" s="710"/>
    </row>
    <row r="1254" spans="1:14" ht="15.75" hidden="1" customHeight="1" x14ac:dyDescent="0.25">
      <c r="A1254" s="773"/>
      <c r="B1254" s="684"/>
      <c r="C1254" s="687"/>
      <c r="D1254" s="737"/>
      <c r="E1254" s="117"/>
      <c r="F1254" s="117"/>
      <c r="G1254" s="297"/>
      <c r="H1254" s="298"/>
      <c r="I1254" s="209"/>
      <c r="J1254" s="389"/>
      <c r="K1254" s="219"/>
      <c r="L1254" s="299"/>
      <c r="M1254" s="22"/>
      <c r="N1254" s="710"/>
    </row>
    <row r="1255" spans="1:14" ht="15.75" hidden="1" customHeight="1" x14ac:dyDescent="0.25">
      <c r="A1255" s="773"/>
      <c r="B1255" s="684"/>
      <c r="C1255" s="687"/>
      <c r="D1255" s="737"/>
      <c r="E1255" s="117"/>
      <c r="F1255" s="117"/>
      <c r="G1255" s="297"/>
      <c r="H1255" s="298"/>
      <c r="I1255" s="209"/>
      <c r="J1255" s="389"/>
      <c r="K1255" s="219"/>
      <c r="L1255" s="299"/>
      <c r="M1255" s="22"/>
      <c r="N1255" s="710"/>
    </row>
    <row r="1256" spans="1:14" ht="15.75" hidden="1" customHeight="1" x14ac:dyDescent="0.25">
      <c r="A1256" s="773"/>
      <c r="B1256" s="684"/>
      <c r="C1256" s="687"/>
      <c r="D1256" s="737"/>
      <c r="E1256" s="117"/>
      <c r="F1256" s="117"/>
      <c r="G1256" s="297"/>
      <c r="H1256" s="298"/>
      <c r="I1256" s="209"/>
      <c r="J1256" s="389"/>
      <c r="K1256" s="219"/>
      <c r="L1256" s="299"/>
      <c r="M1256" s="22"/>
      <c r="N1256" s="710"/>
    </row>
    <row r="1257" spans="1:14" ht="15.75" hidden="1" customHeight="1" x14ac:dyDescent="0.25">
      <c r="A1257" s="773"/>
      <c r="B1257" s="684"/>
      <c r="C1257" s="687"/>
      <c r="D1257" s="737"/>
      <c r="E1257" s="117"/>
      <c r="F1257" s="117"/>
      <c r="G1257" s="297"/>
      <c r="H1257" s="298"/>
      <c r="I1257" s="209"/>
      <c r="J1257" s="389"/>
      <c r="K1257" s="219"/>
      <c r="L1257" s="299"/>
      <c r="M1257" s="22"/>
      <c r="N1257" s="710"/>
    </row>
    <row r="1258" spans="1:14" ht="15.75" hidden="1" customHeight="1" x14ac:dyDescent="0.25">
      <c r="A1258" s="773"/>
      <c r="B1258" s="684"/>
      <c r="C1258" s="687"/>
      <c r="D1258" s="737"/>
      <c r="E1258" s="117"/>
      <c r="F1258" s="117"/>
      <c r="G1258" s="297"/>
      <c r="H1258" s="298"/>
      <c r="I1258" s="209"/>
      <c r="J1258" s="389"/>
      <c r="K1258" s="219"/>
      <c r="L1258" s="299"/>
      <c r="M1258" s="22"/>
      <c r="N1258" s="710"/>
    </row>
    <row r="1259" spans="1:14" ht="15.75" hidden="1" customHeight="1" x14ac:dyDescent="0.25">
      <c r="A1259" s="773"/>
      <c r="B1259" s="684"/>
      <c r="C1259" s="687"/>
      <c r="D1259" s="737"/>
      <c r="E1259" s="117"/>
      <c r="F1259" s="117"/>
      <c r="G1259" s="297"/>
      <c r="H1259" s="298"/>
      <c r="I1259" s="209"/>
      <c r="J1259" s="389"/>
      <c r="K1259" s="219"/>
      <c r="L1259" s="299"/>
      <c r="M1259" s="22"/>
      <c r="N1259" s="710"/>
    </row>
    <row r="1260" spans="1:14" ht="15.75" hidden="1" customHeight="1" x14ac:dyDescent="0.25">
      <c r="A1260" s="773"/>
      <c r="B1260" s="684"/>
      <c r="C1260" s="687"/>
      <c r="D1260" s="737"/>
      <c r="E1260" s="117"/>
      <c r="F1260" s="117"/>
      <c r="G1260" s="297"/>
      <c r="H1260" s="298"/>
      <c r="I1260" s="209"/>
      <c r="J1260" s="389"/>
      <c r="K1260" s="219"/>
      <c r="L1260" s="299"/>
      <c r="M1260" s="22"/>
      <c r="N1260" s="710"/>
    </row>
    <row r="1261" spans="1:14" ht="15.75" hidden="1" customHeight="1" x14ac:dyDescent="0.25">
      <c r="A1261" s="773"/>
      <c r="B1261" s="684"/>
      <c r="C1261" s="687"/>
      <c r="D1261" s="737"/>
      <c r="E1261" s="117"/>
      <c r="F1261" s="117"/>
      <c r="G1261" s="297"/>
      <c r="H1261" s="298"/>
      <c r="I1261" s="209"/>
      <c r="J1261" s="389"/>
      <c r="K1261" s="219"/>
      <c r="L1261" s="299"/>
      <c r="M1261" s="22"/>
      <c r="N1261" s="710"/>
    </row>
    <row r="1262" spans="1:14" ht="15.75" hidden="1" customHeight="1" x14ac:dyDescent="0.25">
      <c r="A1262" s="773"/>
      <c r="B1262" s="684"/>
      <c r="C1262" s="687"/>
      <c r="D1262" s="737"/>
      <c r="E1262" s="117"/>
      <c r="F1262" s="117"/>
      <c r="G1262" s="297"/>
      <c r="H1262" s="298"/>
      <c r="I1262" s="209"/>
      <c r="J1262" s="389"/>
      <c r="K1262" s="219"/>
      <c r="L1262" s="299"/>
      <c r="M1262" s="22"/>
      <c r="N1262" s="710"/>
    </row>
    <row r="1263" spans="1:14" ht="15.75" hidden="1" customHeight="1" x14ac:dyDescent="0.25">
      <c r="A1263" s="773"/>
      <c r="B1263" s="684"/>
      <c r="C1263" s="687"/>
      <c r="D1263" s="737"/>
      <c r="E1263" s="117"/>
      <c r="F1263" s="117"/>
      <c r="G1263" s="297"/>
      <c r="H1263" s="298"/>
      <c r="I1263" s="209"/>
      <c r="J1263" s="389"/>
      <c r="K1263" s="219"/>
      <c r="L1263" s="299"/>
      <c r="M1263" s="22"/>
      <c r="N1263" s="710"/>
    </row>
    <row r="1264" spans="1:14" ht="15.75" hidden="1" customHeight="1" x14ac:dyDescent="0.25">
      <c r="A1264" s="773"/>
      <c r="B1264" s="684"/>
      <c r="C1264" s="687"/>
      <c r="D1264" s="737"/>
      <c r="E1264" s="117"/>
      <c r="F1264" s="117"/>
      <c r="G1264" s="297"/>
      <c r="H1264" s="298"/>
      <c r="I1264" s="209"/>
      <c r="J1264" s="389"/>
      <c r="K1264" s="219"/>
      <c r="L1264" s="299"/>
      <c r="M1264" s="22"/>
      <c r="N1264" s="710"/>
    </row>
    <row r="1265" spans="1:14" ht="15.75" hidden="1" customHeight="1" x14ac:dyDescent="0.25">
      <c r="A1265" s="773"/>
      <c r="B1265" s="684"/>
      <c r="C1265" s="687"/>
      <c r="D1265" s="737"/>
      <c r="E1265" s="117"/>
      <c r="F1265" s="117"/>
      <c r="G1265" s="297"/>
      <c r="H1265" s="298"/>
      <c r="I1265" s="209"/>
      <c r="J1265" s="389"/>
      <c r="K1265" s="219"/>
      <c r="L1265" s="299"/>
      <c r="M1265" s="22"/>
      <c r="N1265" s="710"/>
    </row>
    <row r="1266" spans="1:14" ht="15.75" hidden="1" customHeight="1" x14ac:dyDescent="0.25">
      <c r="A1266" s="773"/>
      <c r="B1266" s="684"/>
      <c r="C1266" s="687"/>
      <c r="D1266" s="737"/>
      <c r="E1266" s="117"/>
      <c r="F1266" s="117"/>
      <c r="G1266" s="297"/>
      <c r="H1266" s="298"/>
      <c r="I1266" s="209"/>
      <c r="J1266" s="389"/>
      <c r="K1266" s="219"/>
      <c r="L1266" s="299"/>
      <c r="M1266" s="22"/>
      <c r="N1266" s="710"/>
    </row>
    <row r="1267" spans="1:14" ht="15.75" hidden="1" customHeight="1" x14ac:dyDescent="0.25">
      <c r="A1267" s="773"/>
      <c r="B1267" s="684"/>
      <c r="C1267" s="687"/>
      <c r="D1267" s="737"/>
      <c r="E1267" s="117"/>
      <c r="F1267" s="117"/>
      <c r="G1267" s="297"/>
      <c r="H1267" s="298"/>
      <c r="I1267" s="209"/>
      <c r="J1267" s="389"/>
      <c r="K1267" s="219"/>
      <c r="L1267" s="299"/>
      <c r="M1267" s="22"/>
      <c r="N1267" s="710"/>
    </row>
    <row r="1268" spans="1:14" ht="15.75" hidden="1" customHeight="1" x14ac:dyDescent="0.25">
      <c r="A1268" s="773"/>
      <c r="B1268" s="684"/>
      <c r="C1268" s="687"/>
      <c r="D1268" s="737"/>
      <c r="E1268" s="117"/>
      <c r="F1268" s="117"/>
      <c r="G1268" s="297"/>
      <c r="H1268" s="298"/>
      <c r="I1268" s="209"/>
      <c r="J1268" s="389"/>
      <c r="K1268" s="219"/>
      <c r="L1268" s="299"/>
      <c r="M1268" s="22"/>
      <c r="N1268" s="710"/>
    </row>
    <row r="1269" spans="1:14" ht="15.75" hidden="1" customHeight="1" x14ac:dyDescent="0.25">
      <c r="A1269" s="773"/>
      <c r="B1269" s="684"/>
      <c r="C1269" s="687"/>
      <c r="D1269" s="737"/>
      <c r="E1269" s="117"/>
      <c r="F1269" s="117"/>
      <c r="G1269" s="297"/>
      <c r="H1269" s="298"/>
      <c r="I1269" s="209"/>
      <c r="J1269" s="389"/>
      <c r="K1269" s="219"/>
      <c r="L1269" s="299"/>
      <c r="M1269" s="22"/>
      <c r="N1269" s="710"/>
    </row>
    <row r="1270" spans="1:14" ht="15.75" hidden="1" customHeight="1" x14ac:dyDescent="0.25">
      <c r="A1270" s="773"/>
      <c r="B1270" s="684"/>
      <c r="C1270" s="687"/>
      <c r="D1270" s="737"/>
      <c r="E1270" s="117"/>
      <c r="F1270" s="117"/>
      <c r="G1270" s="297"/>
      <c r="H1270" s="298"/>
      <c r="I1270" s="209"/>
      <c r="J1270" s="389"/>
      <c r="K1270" s="219"/>
      <c r="L1270" s="299"/>
      <c r="M1270" s="22"/>
      <c r="N1270" s="710"/>
    </row>
    <row r="1271" spans="1:14" ht="15.75" hidden="1" customHeight="1" x14ac:dyDescent="0.25">
      <c r="A1271" s="773"/>
      <c r="B1271" s="684"/>
      <c r="C1271" s="687"/>
      <c r="D1271" s="737"/>
      <c r="E1271" s="117"/>
      <c r="F1271" s="117"/>
      <c r="G1271" s="297"/>
      <c r="H1271" s="298"/>
      <c r="I1271" s="209"/>
      <c r="J1271" s="389"/>
      <c r="K1271" s="219"/>
      <c r="L1271" s="299"/>
      <c r="M1271" s="22"/>
      <c r="N1271" s="710"/>
    </row>
    <row r="1272" spans="1:14" ht="15.75" hidden="1" customHeight="1" x14ac:dyDescent="0.25">
      <c r="A1272" s="773"/>
      <c r="B1272" s="684"/>
      <c r="C1272" s="687"/>
      <c r="D1272" s="737"/>
      <c r="E1272" s="117"/>
      <c r="F1272" s="117"/>
      <c r="G1272" s="297"/>
      <c r="H1272" s="298"/>
      <c r="I1272" s="209"/>
      <c r="J1272" s="389"/>
      <c r="K1272" s="219"/>
      <c r="L1272" s="299"/>
      <c r="M1272" s="22"/>
      <c r="N1272" s="710"/>
    </row>
    <row r="1273" spans="1:14" ht="15.75" hidden="1" customHeight="1" x14ac:dyDescent="0.25">
      <c r="A1273" s="773"/>
      <c r="B1273" s="684"/>
      <c r="C1273" s="687"/>
      <c r="D1273" s="737"/>
      <c r="E1273" s="117"/>
      <c r="F1273" s="117"/>
      <c r="G1273" s="297"/>
      <c r="H1273" s="298"/>
      <c r="I1273" s="209"/>
      <c r="J1273" s="389"/>
      <c r="K1273" s="219"/>
      <c r="L1273" s="299"/>
      <c r="M1273" s="22"/>
      <c r="N1273" s="710"/>
    </row>
    <row r="1274" spans="1:14" ht="15.75" hidden="1" customHeight="1" x14ac:dyDescent="0.25">
      <c r="A1274" s="773"/>
      <c r="B1274" s="684"/>
      <c r="C1274" s="687"/>
      <c r="D1274" s="737"/>
      <c r="E1274" s="117"/>
      <c r="F1274" s="117"/>
      <c r="G1274" s="297"/>
      <c r="H1274" s="298"/>
      <c r="I1274" s="209"/>
      <c r="J1274" s="389"/>
      <c r="K1274" s="219"/>
      <c r="L1274" s="299"/>
      <c r="M1274" s="22"/>
      <c r="N1274" s="710"/>
    </row>
    <row r="1275" spans="1:14" ht="15.75" hidden="1" customHeight="1" x14ac:dyDescent="0.25">
      <c r="A1275" s="773"/>
      <c r="B1275" s="684"/>
      <c r="C1275" s="687"/>
      <c r="D1275" s="737"/>
      <c r="E1275" s="117"/>
      <c r="F1275" s="117"/>
      <c r="G1275" s="297"/>
      <c r="H1275" s="298"/>
      <c r="I1275" s="209"/>
      <c r="J1275" s="389"/>
      <c r="K1275" s="219"/>
      <c r="L1275" s="299"/>
      <c r="M1275" s="22"/>
      <c r="N1275" s="710"/>
    </row>
    <row r="1276" spans="1:14" ht="15.75" hidden="1" customHeight="1" x14ac:dyDescent="0.25">
      <c r="A1276" s="773"/>
      <c r="B1276" s="684"/>
      <c r="C1276" s="687"/>
      <c r="D1276" s="737"/>
      <c r="E1276" s="117"/>
      <c r="F1276" s="117"/>
      <c r="G1276" s="297"/>
      <c r="H1276" s="298"/>
      <c r="I1276" s="209"/>
      <c r="J1276" s="389"/>
      <c r="K1276" s="219"/>
      <c r="L1276" s="299"/>
      <c r="M1276" s="22"/>
      <c r="N1276" s="710"/>
    </row>
    <row r="1277" spans="1:14" ht="15.75" hidden="1" customHeight="1" x14ac:dyDescent="0.25">
      <c r="A1277" s="773"/>
      <c r="B1277" s="684"/>
      <c r="C1277" s="687"/>
      <c r="D1277" s="737"/>
      <c r="E1277" s="117"/>
      <c r="F1277" s="117"/>
      <c r="G1277" s="297"/>
      <c r="H1277" s="298"/>
      <c r="I1277" s="209"/>
      <c r="J1277" s="389"/>
      <c r="K1277" s="219"/>
      <c r="L1277" s="299"/>
      <c r="M1277" s="22"/>
      <c r="N1277" s="710"/>
    </row>
    <row r="1278" spans="1:14" ht="15.75" hidden="1" customHeight="1" x14ac:dyDescent="0.25">
      <c r="A1278" s="773"/>
      <c r="B1278" s="684"/>
      <c r="C1278" s="687"/>
      <c r="D1278" s="737"/>
      <c r="E1278" s="117"/>
      <c r="F1278" s="117"/>
      <c r="G1278" s="297"/>
      <c r="H1278" s="298"/>
      <c r="I1278" s="209"/>
      <c r="J1278" s="389"/>
      <c r="K1278" s="219"/>
      <c r="L1278" s="299"/>
      <c r="M1278" s="22"/>
      <c r="N1278" s="710"/>
    </row>
    <row r="1279" spans="1:14" ht="15.75" hidden="1" customHeight="1" x14ac:dyDescent="0.25">
      <c r="A1279" s="773"/>
      <c r="B1279" s="684"/>
      <c r="C1279" s="687"/>
      <c r="D1279" s="737"/>
      <c r="E1279" s="117"/>
      <c r="F1279" s="117"/>
      <c r="G1279" s="297"/>
      <c r="H1279" s="298"/>
      <c r="I1279" s="209"/>
      <c r="J1279" s="389"/>
      <c r="K1279" s="219"/>
      <c r="L1279" s="299"/>
      <c r="M1279" s="22"/>
      <c r="N1279" s="710"/>
    </row>
    <row r="1280" spans="1:14" ht="15.75" hidden="1" customHeight="1" x14ac:dyDescent="0.25">
      <c r="A1280" s="773"/>
      <c r="B1280" s="684"/>
      <c r="C1280" s="687"/>
      <c r="D1280" s="737"/>
      <c r="E1280" s="117"/>
      <c r="F1280" s="117"/>
      <c r="G1280" s="297"/>
      <c r="H1280" s="298"/>
      <c r="I1280" s="209"/>
      <c r="J1280" s="389"/>
      <c r="K1280" s="219"/>
      <c r="L1280" s="299"/>
      <c r="M1280" s="22"/>
      <c r="N1280" s="710"/>
    </row>
    <row r="1281" spans="1:14" ht="15.75" hidden="1" customHeight="1" x14ac:dyDescent="0.25">
      <c r="A1281" s="773"/>
      <c r="B1281" s="684"/>
      <c r="C1281" s="687"/>
      <c r="D1281" s="737"/>
      <c r="E1281" s="117"/>
      <c r="F1281" s="117"/>
      <c r="G1281" s="297"/>
      <c r="H1281" s="298"/>
      <c r="I1281" s="209"/>
      <c r="J1281" s="389"/>
      <c r="K1281" s="219"/>
      <c r="L1281" s="299"/>
      <c r="M1281" s="22"/>
      <c r="N1281" s="710"/>
    </row>
    <row r="1282" spans="1:14" ht="15.75" hidden="1" customHeight="1" x14ac:dyDescent="0.25">
      <c r="A1282" s="773"/>
      <c r="B1282" s="684"/>
      <c r="C1282" s="687"/>
      <c r="D1282" s="737"/>
      <c r="E1282" s="117"/>
      <c r="F1282" s="117"/>
      <c r="G1282" s="297"/>
      <c r="H1282" s="298"/>
      <c r="I1282" s="209"/>
      <c r="J1282" s="389"/>
      <c r="K1282" s="219"/>
      <c r="L1282" s="299"/>
      <c r="M1282" s="22"/>
      <c r="N1282" s="710"/>
    </row>
    <row r="1283" spans="1:14" ht="15.75" hidden="1" customHeight="1" x14ac:dyDescent="0.25">
      <c r="A1283" s="773"/>
      <c r="B1283" s="684"/>
      <c r="C1283" s="687"/>
      <c r="D1283" s="737"/>
      <c r="E1283" s="117"/>
      <c r="F1283" s="117"/>
      <c r="G1283" s="297"/>
      <c r="H1283" s="298"/>
      <c r="I1283" s="209"/>
      <c r="J1283" s="389"/>
      <c r="K1283" s="219"/>
      <c r="L1283" s="299"/>
      <c r="M1283" s="22"/>
      <c r="N1283" s="710"/>
    </row>
    <row r="1284" spans="1:14" ht="15.75" hidden="1" customHeight="1" x14ac:dyDescent="0.25">
      <c r="A1284" s="773"/>
      <c r="B1284" s="684"/>
      <c r="C1284" s="687"/>
      <c r="D1284" s="737"/>
      <c r="E1284" s="117"/>
      <c r="F1284" s="117"/>
      <c r="G1284" s="297"/>
      <c r="H1284" s="298"/>
      <c r="I1284" s="209"/>
      <c r="J1284" s="389"/>
      <c r="K1284" s="219"/>
      <c r="L1284" s="299"/>
      <c r="M1284" s="22"/>
      <c r="N1284" s="710"/>
    </row>
    <row r="1285" spans="1:14" ht="15.75" hidden="1" customHeight="1" x14ac:dyDescent="0.25">
      <c r="A1285" s="773"/>
      <c r="B1285" s="684"/>
      <c r="C1285" s="687"/>
      <c r="D1285" s="737"/>
      <c r="E1285" s="117"/>
      <c r="F1285" s="117"/>
      <c r="G1285" s="297"/>
      <c r="H1285" s="298"/>
      <c r="I1285" s="209"/>
      <c r="J1285" s="389"/>
      <c r="K1285" s="219"/>
      <c r="L1285" s="299"/>
      <c r="M1285" s="22"/>
      <c r="N1285" s="710"/>
    </row>
    <row r="1286" spans="1:14" ht="15.75" hidden="1" customHeight="1" x14ac:dyDescent="0.25">
      <c r="A1286" s="773"/>
      <c r="B1286" s="684"/>
      <c r="C1286" s="687"/>
      <c r="D1286" s="737"/>
      <c r="E1286" s="117"/>
      <c r="F1286" s="117"/>
      <c r="G1286" s="297"/>
      <c r="H1286" s="298"/>
      <c r="I1286" s="209"/>
      <c r="J1286" s="389"/>
      <c r="K1286" s="219"/>
      <c r="L1286" s="299"/>
      <c r="M1286" s="22"/>
      <c r="N1286" s="710"/>
    </row>
    <row r="1287" spans="1:14" ht="15.75" hidden="1" customHeight="1" x14ac:dyDescent="0.25">
      <c r="A1287" s="773"/>
      <c r="B1287" s="684"/>
      <c r="C1287" s="687"/>
      <c r="D1287" s="737"/>
      <c r="E1287" s="117"/>
      <c r="F1287" s="117"/>
      <c r="G1287" s="297"/>
      <c r="H1287" s="298"/>
      <c r="I1287" s="209"/>
      <c r="J1287" s="389"/>
      <c r="K1287" s="219"/>
      <c r="L1287" s="299"/>
      <c r="M1287" s="22"/>
      <c r="N1287" s="710"/>
    </row>
    <row r="1288" spans="1:14" ht="15.75" hidden="1" customHeight="1" x14ac:dyDescent="0.25">
      <c r="A1288" s="773"/>
      <c r="B1288" s="684"/>
      <c r="C1288" s="687"/>
      <c r="D1288" s="737"/>
      <c r="E1288" s="117"/>
      <c r="F1288" s="117"/>
      <c r="G1288" s="297"/>
      <c r="H1288" s="298"/>
      <c r="I1288" s="209"/>
      <c r="J1288" s="389"/>
      <c r="K1288" s="219"/>
      <c r="L1288" s="299"/>
      <c r="M1288" s="22"/>
      <c r="N1288" s="710"/>
    </row>
    <row r="1289" spans="1:14" ht="15.75" hidden="1" customHeight="1" x14ac:dyDescent="0.25">
      <c r="A1289" s="773"/>
      <c r="B1289" s="684"/>
      <c r="C1289" s="687"/>
      <c r="D1289" s="737"/>
      <c r="E1289" s="117"/>
      <c r="F1289" s="117"/>
      <c r="G1289" s="297"/>
      <c r="H1289" s="298"/>
      <c r="I1289" s="209"/>
      <c r="J1289" s="389"/>
      <c r="K1289" s="219"/>
      <c r="L1289" s="299"/>
      <c r="M1289" s="22"/>
      <c r="N1289" s="710"/>
    </row>
    <row r="1290" spans="1:14" ht="15.75" hidden="1" customHeight="1" x14ac:dyDescent="0.25">
      <c r="A1290" s="773"/>
      <c r="B1290" s="684"/>
      <c r="C1290" s="687"/>
      <c r="D1290" s="737"/>
      <c r="E1290" s="117"/>
      <c r="F1290" s="117"/>
      <c r="G1290" s="297"/>
      <c r="H1290" s="298"/>
      <c r="I1290" s="209"/>
      <c r="J1290" s="389"/>
      <c r="K1290" s="219"/>
      <c r="L1290" s="299"/>
      <c r="M1290" s="22"/>
      <c r="N1290" s="710"/>
    </row>
    <row r="1291" spans="1:14" ht="15.75" hidden="1" customHeight="1" x14ac:dyDescent="0.25">
      <c r="A1291" s="773"/>
      <c r="B1291" s="684"/>
      <c r="C1291" s="687"/>
      <c r="D1291" s="737"/>
      <c r="E1291" s="117"/>
      <c r="F1291" s="117"/>
      <c r="G1291" s="297"/>
      <c r="H1291" s="298"/>
      <c r="I1291" s="209"/>
      <c r="J1291" s="389"/>
      <c r="K1291" s="219"/>
      <c r="L1291" s="299"/>
      <c r="M1291" s="22"/>
      <c r="N1291" s="710"/>
    </row>
    <row r="1292" spans="1:14" ht="15.75" hidden="1" customHeight="1" x14ac:dyDescent="0.25">
      <c r="A1292" s="773"/>
      <c r="B1292" s="684"/>
      <c r="C1292" s="687"/>
      <c r="D1292" s="737"/>
      <c r="E1292" s="117"/>
      <c r="F1292" s="117"/>
      <c r="G1292" s="297"/>
      <c r="H1292" s="298"/>
      <c r="I1292" s="209"/>
      <c r="J1292" s="389"/>
      <c r="K1292" s="219"/>
      <c r="L1292" s="299"/>
      <c r="M1292" s="22"/>
      <c r="N1292" s="710"/>
    </row>
    <row r="1293" spans="1:14" ht="15.75" hidden="1" customHeight="1" x14ac:dyDescent="0.25">
      <c r="A1293" s="773"/>
      <c r="B1293" s="684"/>
      <c r="C1293" s="687"/>
      <c r="D1293" s="737"/>
      <c r="E1293" s="117"/>
      <c r="F1293" s="117"/>
      <c r="G1293" s="297"/>
      <c r="H1293" s="298"/>
      <c r="I1293" s="209"/>
      <c r="J1293" s="389"/>
      <c r="K1293" s="219"/>
      <c r="L1293" s="299"/>
      <c r="M1293" s="22"/>
      <c r="N1293" s="710"/>
    </row>
    <row r="1294" spans="1:14" ht="15.75" hidden="1" customHeight="1" x14ac:dyDescent="0.25">
      <c r="A1294" s="773"/>
      <c r="B1294" s="684"/>
      <c r="C1294" s="687"/>
      <c r="D1294" s="737"/>
      <c r="E1294" s="117"/>
      <c r="F1294" s="117"/>
      <c r="G1294" s="297"/>
      <c r="H1294" s="298"/>
      <c r="I1294" s="209"/>
      <c r="J1294" s="389"/>
      <c r="K1294" s="219"/>
      <c r="L1294" s="299"/>
      <c r="M1294" s="22"/>
      <c r="N1294" s="710"/>
    </row>
    <row r="1295" spans="1:14" ht="15.75" hidden="1" customHeight="1" x14ac:dyDescent="0.25">
      <c r="A1295" s="773"/>
      <c r="B1295" s="684"/>
      <c r="C1295" s="687"/>
      <c r="D1295" s="737"/>
      <c r="E1295" s="117"/>
      <c r="F1295" s="117"/>
      <c r="G1295" s="297"/>
      <c r="H1295" s="298"/>
      <c r="I1295" s="209"/>
      <c r="J1295" s="389"/>
      <c r="K1295" s="219"/>
      <c r="L1295" s="299"/>
      <c r="M1295" s="22"/>
      <c r="N1295" s="710"/>
    </row>
    <row r="1296" spans="1:14" ht="15.75" hidden="1" customHeight="1" x14ac:dyDescent="0.25">
      <c r="A1296" s="773"/>
      <c r="B1296" s="684"/>
      <c r="C1296" s="687"/>
      <c r="D1296" s="737"/>
      <c r="E1296" s="117"/>
      <c r="F1296" s="117"/>
      <c r="G1296" s="297"/>
      <c r="H1296" s="298"/>
      <c r="I1296" s="209"/>
      <c r="J1296" s="389"/>
      <c r="K1296" s="219"/>
      <c r="L1296" s="299"/>
      <c r="M1296" s="22"/>
      <c r="N1296" s="710"/>
    </row>
    <row r="1297" spans="1:14" ht="15.75" hidden="1" customHeight="1" x14ac:dyDescent="0.25">
      <c r="A1297" s="773"/>
      <c r="B1297" s="684"/>
      <c r="C1297" s="687"/>
      <c r="D1297" s="737"/>
      <c r="E1297" s="117"/>
      <c r="F1297" s="117"/>
      <c r="G1297" s="297"/>
      <c r="H1297" s="298"/>
      <c r="I1297" s="209"/>
      <c r="J1297" s="389"/>
      <c r="K1297" s="219"/>
      <c r="L1297" s="299"/>
      <c r="M1297" s="22"/>
      <c r="N1297" s="710"/>
    </row>
    <row r="1298" spans="1:14" ht="15.75" hidden="1" customHeight="1" x14ac:dyDescent="0.25">
      <c r="A1298" s="773"/>
      <c r="B1298" s="684"/>
      <c r="C1298" s="687"/>
      <c r="D1298" s="737"/>
      <c r="E1298" s="117"/>
      <c r="F1298" s="117"/>
      <c r="G1298" s="297"/>
      <c r="H1298" s="298"/>
      <c r="I1298" s="209"/>
      <c r="J1298" s="389"/>
      <c r="K1298" s="219"/>
      <c r="L1298" s="299"/>
      <c r="M1298" s="22"/>
      <c r="N1298" s="710"/>
    </row>
    <row r="1299" spans="1:14" ht="15.75" hidden="1" customHeight="1" x14ac:dyDescent="0.25">
      <c r="A1299" s="773"/>
      <c r="B1299" s="684"/>
      <c r="C1299" s="687"/>
      <c r="D1299" s="737"/>
      <c r="E1299" s="117"/>
      <c r="F1299" s="117"/>
      <c r="G1299" s="297"/>
      <c r="H1299" s="298"/>
      <c r="I1299" s="209"/>
      <c r="J1299" s="389"/>
      <c r="K1299" s="219"/>
      <c r="L1299" s="299"/>
      <c r="M1299" s="22"/>
      <c r="N1299" s="710"/>
    </row>
    <row r="1300" spans="1:14" ht="15.75" hidden="1" customHeight="1" x14ac:dyDescent="0.25">
      <c r="A1300" s="773"/>
      <c r="B1300" s="684"/>
      <c r="C1300" s="687"/>
      <c r="D1300" s="737"/>
      <c r="E1300" s="117"/>
      <c r="F1300" s="117"/>
      <c r="G1300" s="297"/>
      <c r="H1300" s="298"/>
      <c r="I1300" s="209"/>
      <c r="J1300" s="389"/>
      <c r="K1300" s="219"/>
      <c r="L1300" s="299"/>
      <c r="M1300" s="22"/>
      <c r="N1300" s="710"/>
    </row>
    <row r="1301" spans="1:14" ht="15.75" hidden="1" customHeight="1" x14ac:dyDescent="0.25">
      <c r="A1301" s="773"/>
      <c r="B1301" s="684"/>
      <c r="C1301" s="687"/>
      <c r="D1301" s="737"/>
      <c r="E1301" s="117"/>
      <c r="F1301" s="117"/>
      <c r="G1301" s="297"/>
      <c r="H1301" s="298"/>
      <c r="I1301" s="209"/>
      <c r="J1301" s="389"/>
      <c r="K1301" s="219"/>
      <c r="L1301" s="299"/>
      <c r="M1301" s="22"/>
      <c r="N1301" s="710"/>
    </row>
    <row r="1302" spans="1:14" ht="15.75" hidden="1" customHeight="1" x14ac:dyDescent="0.25">
      <c r="A1302" s="773"/>
      <c r="B1302" s="684"/>
      <c r="C1302" s="687"/>
      <c r="D1302" s="737"/>
      <c r="E1302" s="117"/>
      <c r="F1302" s="117"/>
      <c r="G1302" s="297"/>
      <c r="H1302" s="298"/>
      <c r="I1302" s="209"/>
      <c r="J1302" s="389"/>
      <c r="K1302" s="219"/>
      <c r="L1302" s="299"/>
      <c r="M1302" s="22"/>
      <c r="N1302" s="710"/>
    </row>
    <row r="1303" spans="1:14" ht="15.75" hidden="1" customHeight="1" x14ac:dyDescent="0.25">
      <c r="A1303" s="773"/>
      <c r="B1303" s="684"/>
      <c r="C1303" s="687"/>
      <c r="D1303" s="737"/>
      <c r="E1303" s="117"/>
      <c r="F1303" s="117"/>
      <c r="G1303" s="297"/>
      <c r="H1303" s="298"/>
      <c r="I1303" s="209"/>
      <c r="J1303" s="389"/>
      <c r="K1303" s="219"/>
      <c r="L1303" s="299"/>
      <c r="M1303" s="22"/>
      <c r="N1303" s="710"/>
    </row>
    <row r="1304" spans="1:14" ht="15.75" hidden="1" customHeight="1" x14ac:dyDescent="0.25">
      <c r="A1304" s="773"/>
      <c r="B1304" s="684"/>
      <c r="C1304" s="687"/>
      <c r="D1304" s="737"/>
      <c r="E1304" s="117"/>
      <c r="F1304" s="117"/>
      <c r="G1304" s="297"/>
      <c r="H1304" s="298"/>
      <c r="I1304" s="209"/>
      <c r="J1304" s="389"/>
      <c r="K1304" s="219"/>
      <c r="L1304" s="299"/>
      <c r="M1304" s="22"/>
      <c r="N1304" s="710"/>
    </row>
    <row r="1305" spans="1:14" ht="15.75" hidden="1" customHeight="1" x14ac:dyDescent="0.25">
      <c r="A1305" s="773"/>
      <c r="B1305" s="684"/>
      <c r="C1305" s="687"/>
      <c r="D1305" s="737"/>
      <c r="E1305" s="117"/>
      <c r="F1305" s="117"/>
      <c r="G1305" s="297"/>
      <c r="H1305" s="298"/>
      <c r="I1305" s="209"/>
      <c r="J1305" s="389"/>
      <c r="K1305" s="219"/>
      <c r="L1305" s="299"/>
      <c r="M1305" s="22"/>
      <c r="N1305" s="710"/>
    </row>
    <row r="1306" spans="1:14" ht="15.75" hidden="1" customHeight="1" x14ac:dyDescent="0.25">
      <c r="A1306" s="773"/>
      <c r="B1306" s="684"/>
      <c r="C1306" s="687"/>
      <c r="D1306" s="737"/>
      <c r="E1306" s="117"/>
      <c r="F1306" s="117"/>
      <c r="G1306" s="297"/>
      <c r="H1306" s="298"/>
      <c r="I1306" s="209"/>
      <c r="J1306" s="389"/>
      <c r="K1306" s="219"/>
      <c r="L1306" s="299"/>
      <c r="M1306" s="22"/>
      <c r="N1306" s="710"/>
    </row>
    <row r="1307" spans="1:14" ht="15.75" hidden="1" customHeight="1" x14ac:dyDescent="0.25">
      <c r="A1307" s="773"/>
      <c r="B1307" s="684"/>
      <c r="C1307" s="687"/>
      <c r="D1307" s="737"/>
      <c r="E1307" s="117"/>
      <c r="F1307" s="117"/>
      <c r="G1307" s="297"/>
      <c r="H1307" s="298"/>
      <c r="I1307" s="209"/>
      <c r="J1307" s="389"/>
      <c r="K1307" s="219"/>
      <c r="L1307" s="299"/>
      <c r="M1307" s="22"/>
      <c r="N1307" s="710"/>
    </row>
    <row r="1308" spans="1:14" ht="15.75" hidden="1" customHeight="1" x14ac:dyDescent="0.25">
      <c r="A1308" s="773"/>
      <c r="B1308" s="684"/>
      <c r="C1308" s="687"/>
      <c r="D1308" s="737"/>
      <c r="E1308" s="117"/>
      <c r="F1308" s="117"/>
      <c r="G1308" s="297"/>
      <c r="H1308" s="298"/>
      <c r="I1308" s="209"/>
      <c r="J1308" s="389"/>
      <c r="K1308" s="219"/>
      <c r="L1308" s="299"/>
      <c r="M1308" s="22"/>
      <c r="N1308" s="710"/>
    </row>
    <row r="1309" spans="1:14" ht="15.75" hidden="1" customHeight="1" x14ac:dyDescent="0.25">
      <c r="A1309" s="773"/>
      <c r="B1309" s="684"/>
      <c r="C1309" s="687"/>
      <c r="D1309" s="737"/>
      <c r="E1309" s="117"/>
      <c r="F1309" s="117"/>
      <c r="G1309" s="297"/>
      <c r="H1309" s="298"/>
      <c r="I1309" s="209"/>
      <c r="J1309" s="389"/>
      <c r="K1309" s="219"/>
      <c r="L1309" s="299"/>
      <c r="M1309" s="22"/>
      <c r="N1309" s="710"/>
    </row>
    <row r="1310" spans="1:14" ht="15.75" hidden="1" customHeight="1" x14ac:dyDescent="0.25">
      <c r="A1310" s="773"/>
      <c r="B1310" s="684"/>
      <c r="C1310" s="687"/>
      <c r="D1310" s="737"/>
      <c r="E1310" s="117"/>
      <c r="F1310" s="117"/>
      <c r="G1310" s="297"/>
      <c r="H1310" s="298"/>
      <c r="I1310" s="209"/>
      <c r="J1310" s="389"/>
      <c r="K1310" s="219"/>
      <c r="L1310" s="299"/>
      <c r="M1310" s="22"/>
      <c r="N1310" s="710"/>
    </row>
    <row r="1311" spans="1:14" ht="15.75" hidden="1" customHeight="1" x14ac:dyDescent="0.25">
      <c r="A1311" s="773"/>
      <c r="B1311" s="684"/>
      <c r="C1311" s="687"/>
      <c r="D1311" s="737"/>
      <c r="E1311" s="117"/>
      <c r="F1311" s="117"/>
      <c r="G1311" s="297"/>
      <c r="H1311" s="298"/>
      <c r="I1311" s="209"/>
      <c r="J1311" s="389"/>
      <c r="K1311" s="219"/>
      <c r="L1311" s="299"/>
      <c r="M1311" s="22"/>
      <c r="N1311" s="710"/>
    </row>
    <row r="1312" spans="1:14" ht="15.75" hidden="1" customHeight="1" x14ac:dyDescent="0.25">
      <c r="A1312" s="773"/>
      <c r="B1312" s="684"/>
      <c r="C1312" s="687"/>
      <c r="D1312" s="737"/>
      <c r="E1312" s="117"/>
      <c r="F1312" s="117"/>
      <c r="G1312" s="297"/>
      <c r="H1312" s="298"/>
      <c r="I1312" s="209"/>
      <c r="J1312" s="389"/>
      <c r="K1312" s="219"/>
      <c r="L1312" s="299"/>
      <c r="M1312" s="22"/>
      <c r="N1312" s="710"/>
    </row>
    <row r="1313" spans="1:14" ht="15.75" hidden="1" customHeight="1" x14ac:dyDescent="0.25">
      <c r="A1313" s="773"/>
      <c r="B1313" s="684"/>
      <c r="C1313" s="687"/>
      <c r="D1313" s="737"/>
      <c r="E1313" s="117"/>
      <c r="F1313" s="117"/>
      <c r="G1313" s="297"/>
      <c r="H1313" s="298"/>
      <c r="I1313" s="209"/>
      <c r="J1313" s="389"/>
      <c r="K1313" s="219"/>
      <c r="L1313" s="299"/>
      <c r="M1313" s="22"/>
      <c r="N1313" s="710"/>
    </row>
    <row r="1314" spans="1:14" ht="15.75" hidden="1" customHeight="1" x14ac:dyDescent="0.25">
      <c r="A1314" s="773"/>
      <c r="B1314" s="684"/>
      <c r="C1314" s="687"/>
      <c r="D1314" s="737"/>
      <c r="E1314" s="117"/>
      <c r="F1314" s="117"/>
      <c r="G1314" s="297"/>
      <c r="H1314" s="298"/>
      <c r="I1314" s="209"/>
      <c r="J1314" s="389"/>
      <c r="K1314" s="219"/>
      <c r="L1314" s="299"/>
      <c r="M1314" s="22"/>
      <c r="N1314" s="710"/>
    </row>
    <row r="1315" spans="1:14" ht="15.75" hidden="1" customHeight="1" x14ac:dyDescent="0.25">
      <c r="A1315" s="773"/>
      <c r="B1315" s="684"/>
      <c r="C1315" s="687"/>
      <c r="D1315" s="737"/>
      <c r="E1315" s="117"/>
      <c r="F1315" s="117"/>
      <c r="G1315" s="297"/>
      <c r="H1315" s="298"/>
      <c r="I1315" s="209"/>
      <c r="J1315" s="389"/>
      <c r="K1315" s="219"/>
      <c r="L1315" s="299"/>
      <c r="M1315" s="22"/>
      <c r="N1315" s="710"/>
    </row>
    <row r="1316" spans="1:14" ht="15.75" hidden="1" customHeight="1" x14ac:dyDescent="0.25">
      <c r="A1316" s="773"/>
      <c r="B1316" s="684"/>
      <c r="C1316" s="687"/>
      <c r="D1316" s="737"/>
      <c r="E1316" s="117"/>
      <c r="F1316" s="117"/>
      <c r="G1316" s="297"/>
      <c r="H1316" s="298"/>
      <c r="I1316" s="209"/>
      <c r="J1316" s="389"/>
      <c r="K1316" s="219"/>
      <c r="L1316" s="299"/>
      <c r="M1316" s="22"/>
      <c r="N1316" s="710"/>
    </row>
    <row r="1317" spans="1:14" ht="15.75" hidden="1" customHeight="1" x14ac:dyDescent="0.25">
      <c r="A1317" s="773"/>
      <c r="B1317" s="684"/>
      <c r="C1317" s="687"/>
      <c r="D1317" s="737"/>
      <c r="E1317" s="117"/>
      <c r="F1317" s="117"/>
      <c r="G1317" s="297"/>
      <c r="H1317" s="298"/>
      <c r="I1317" s="209"/>
      <c r="J1317" s="389"/>
      <c r="K1317" s="219"/>
      <c r="L1317" s="299"/>
      <c r="M1317" s="22"/>
      <c r="N1317" s="710"/>
    </row>
    <row r="1318" spans="1:14" ht="15.75" hidden="1" customHeight="1" x14ac:dyDescent="0.25">
      <c r="A1318" s="773"/>
      <c r="B1318" s="684"/>
      <c r="C1318" s="687"/>
      <c r="D1318" s="737"/>
      <c r="E1318" s="117"/>
      <c r="F1318" s="117"/>
      <c r="G1318" s="297"/>
      <c r="H1318" s="298"/>
      <c r="I1318" s="209"/>
      <c r="J1318" s="389"/>
      <c r="K1318" s="219"/>
      <c r="L1318" s="299"/>
      <c r="M1318" s="22"/>
      <c r="N1318" s="710"/>
    </row>
    <row r="1319" spans="1:14" ht="15.75" hidden="1" customHeight="1" x14ac:dyDescent="0.25">
      <c r="A1319" s="773"/>
      <c r="B1319" s="684"/>
      <c r="C1319" s="687"/>
      <c r="D1319" s="737"/>
      <c r="E1319" s="117"/>
      <c r="F1319" s="117"/>
      <c r="G1319" s="297"/>
      <c r="H1319" s="298"/>
      <c r="I1319" s="209"/>
      <c r="J1319" s="389"/>
      <c r="K1319" s="219"/>
      <c r="L1319" s="299"/>
      <c r="M1319" s="22"/>
      <c r="N1319" s="710"/>
    </row>
    <row r="1320" spans="1:14" ht="15.75" hidden="1" customHeight="1" x14ac:dyDescent="0.25">
      <c r="A1320" s="773"/>
      <c r="B1320" s="684"/>
      <c r="C1320" s="687"/>
      <c r="D1320" s="737"/>
      <c r="E1320" s="117"/>
      <c r="F1320" s="117"/>
      <c r="G1320" s="297"/>
      <c r="H1320" s="298"/>
      <c r="I1320" s="209"/>
      <c r="J1320" s="389"/>
      <c r="K1320" s="219"/>
      <c r="L1320" s="299"/>
      <c r="M1320" s="22"/>
      <c r="N1320" s="710"/>
    </row>
    <row r="1321" spans="1:14" ht="15.75" hidden="1" customHeight="1" x14ac:dyDescent="0.25">
      <c r="A1321" s="773"/>
      <c r="B1321" s="684"/>
      <c r="C1321" s="687"/>
      <c r="D1321" s="737"/>
      <c r="E1321" s="117"/>
      <c r="F1321" s="117"/>
      <c r="G1321" s="297"/>
      <c r="H1321" s="298"/>
      <c r="I1321" s="209"/>
      <c r="J1321" s="389"/>
      <c r="K1321" s="219"/>
      <c r="L1321" s="299"/>
      <c r="M1321" s="22"/>
      <c r="N1321" s="710"/>
    </row>
    <row r="1322" spans="1:14" ht="15.75" hidden="1" customHeight="1" x14ac:dyDescent="0.25">
      <c r="A1322" s="773"/>
      <c r="B1322" s="684"/>
      <c r="C1322" s="687"/>
      <c r="D1322" s="737"/>
      <c r="E1322" s="117"/>
      <c r="F1322" s="117"/>
      <c r="G1322" s="297"/>
      <c r="H1322" s="298"/>
      <c r="I1322" s="209"/>
      <c r="J1322" s="389"/>
      <c r="K1322" s="219"/>
      <c r="L1322" s="299"/>
      <c r="M1322" s="22"/>
      <c r="N1322" s="710"/>
    </row>
    <row r="1323" spans="1:14" ht="15.75" hidden="1" customHeight="1" x14ac:dyDescent="0.25">
      <c r="A1323" s="773"/>
      <c r="B1323" s="684"/>
      <c r="C1323" s="687"/>
      <c r="D1323" s="737"/>
      <c r="E1323" s="117"/>
      <c r="F1323" s="117"/>
      <c r="G1323" s="297"/>
      <c r="H1323" s="298"/>
      <c r="I1323" s="209"/>
      <c r="J1323" s="389"/>
      <c r="K1323" s="219"/>
      <c r="L1323" s="299"/>
      <c r="M1323" s="22"/>
      <c r="N1323" s="710"/>
    </row>
    <row r="1324" spans="1:14" ht="15.75" hidden="1" customHeight="1" x14ac:dyDescent="0.25">
      <c r="A1324" s="773"/>
      <c r="B1324" s="684"/>
      <c r="C1324" s="687"/>
      <c r="D1324" s="737"/>
      <c r="E1324" s="117"/>
      <c r="F1324" s="117"/>
      <c r="G1324" s="297"/>
      <c r="H1324" s="298"/>
      <c r="I1324" s="209"/>
      <c r="J1324" s="389"/>
      <c r="K1324" s="219"/>
      <c r="L1324" s="299"/>
      <c r="M1324" s="22"/>
      <c r="N1324" s="710"/>
    </row>
    <row r="1325" spans="1:14" ht="15.75" hidden="1" customHeight="1" x14ac:dyDescent="0.25">
      <c r="A1325" s="773"/>
      <c r="B1325" s="684"/>
      <c r="C1325" s="687"/>
      <c r="D1325" s="737"/>
      <c r="E1325" s="117"/>
      <c r="F1325" s="117"/>
      <c r="G1325" s="297"/>
      <c r="H1325" s="298"/>
      <c r="I1325" s="209"/>
      <c r="J1325" s="389"/>
      <c r="K1325" s="219"/>
      <c r="L1325" s="299"/>
      <c r="M1325" s="22"/>
      <c r="N1325" s="710"/>
    </row>
    <row r="1326" spans="1:14" ht="15.75" hidden="1" customHeight="1" x14ac:dyDescent="0.25">
      <c r="A1326" s="773"/>
      <c r="B1326" s="684"/>
      <c r="C1326" s="687"/>
      <c r="D1326" s="737"/>
      <c r="E1326" s="117"/>
      <c r="F1326" s="117"/>
      <c r="G1326" s="297"/>
      <c r="H1326" s="298"/>
      <c r="I1326" s="209"/>
      <c r="J1326" s="389"/>
      <c r="K1326" s="219"/>
      <c r="L1326" s="299"/>
      <c r="M1326" s="22"/>
      <c r="N1326" s="710"/>
    </row>
    <row r="1327" spans="1:14" ht="15.75" hidden="1" customHeight="1" x14ac:dyDescent="0.25">
      <c r="A1327" s="773"/>
      <c r="B1327" s="684"/>
      <c r="C1327" s="687"/>
      <c r="D1327" s="737"/>
      <c r="E1327" s="117"/>
      <c r="F1327" s="117"/>
      <c r="G1327" s="297"/>
      <c r="H1327" s="298"/>
      <c r="I1327" s="209"/>
      <c r="J1327" s="389"/>
      <c r="K1327" s="219"/>
      <c r="L1327" s="299"/>
      <c r="M1327" s="22"/>
      <c r="N1327" s="710"/>
    </row>
    <row r="1328" spans="1:14" ht="15.75" hidden="1" customHeight="1" x14ac:dyDescent="0.25">
      <c r="A1328" s="773"/>
      <c r="B1328" s="684"/>
      <c r="C1328" s="687"/>
      <c r="D1328" s="737"/>
      <c r="E1328" s="117"/>
      <c r="F1328" s="117"/>
      <c r="G1328" s="297"/>
      <c r="H1328" s="298"/>
      <c r="I1328" s="209"/>
      <c r="J1328" s="389"/>
      <c r="K1328" s="219"/>
      <c r="L1328" s="299"/>
      <c r="M1328" s="22"/>
      <c r="N1328" s="710"/>
    </row>
    <row r="1329" spans="1:14" ht="15.75" hidden="1" customHeight="1" x14ac:dyDescent="0.25">
      <c r="A1329" s="773"/>
      <c r="B1329" s="684"/>
      <c r="C1329" s="687"/>
      <c r="D1329" s="737"/>
      <c r="E1329" s="117"/>
      <c r="F1329" s="117"/>
      <c r="G1329" s="297"/>
      <c r="H1329" s="298"/>
      <c r="I1329" s="209"/>
      <c r="J1329" s="389"/>
      <c r="K1329" s="219"/>
      <c r="L1329" s="299"/>
      <c r="M1329" s="22"/>
      <c r="N1329" s="710"/>
    </row>
    <row r="1330" spans="1:14" ht="15.75" hidden="1" customHeight="1" x14ac:dyDescent="0.25">
      <c r="A1330" s="773"/>
      <c r="B1330" s="684"/>
      <c r="C1330" s="687"/>
      <c r="D1330" s="737"/>
      <c r="E1330" s="117"/>
      <c r="F1330" s="117"/>
      <c r="G1330" s="297"/>
      <c r="H1330" s="298"/>
      <c r="I1330" s="209"/>
      <c r="J1330" s="389"/>
      <c r="K1330" s="219"/>
      <c r="L1330" s="299"/>
      <c r="M1330" s="22"/>
      <c r="N1330" s="710"/>
    </row>
    <row r="1331" spans="1:14" ht="15.75" hidden="1" customHeight="1" x14ac:dyDescent="0.25">
      <c r="A1331" s="773"/>
      <c r="B1331" s="684"/>
      <c r="C1331" s="687"/>
      <c r="D1331" s="737"/>
      <c r="E1331" s="117"/>
      <c r="F1331" s="117"/>
      <c r="G1331" s="297"/>
      <c r="H1331" s="298"/>
      <c r="I1331" s="209"/>
      <c r="J1331" s="389"/>
      <c r="K1331" s="219"/>
      <c r="L1331" s="299"/>
      <c r="M1331" s="22"/>
      <c r="N1331" s="710"/>
    </row>
    <row r="1332" spans="1:14" ht="15.75" hidden="1" customHeight="1" x14ac:dyDescent="0.25">
      <c r="A1332" s="773"/>
      <c r="B1332" s="684"/>
      <c r="C1332" s="687"/>
      <c r="D1332" s="737"/>
      <c r="E1332" s="117"/>
      <c r="F1332" s="117"/>
      <c r="G1332" s="297"/>
      <c r="H1332" s="298"/>
      <c r="I1332" s="209"/>
      <c r="J1332" s="389"/>
      <c r="K1332" s="219"/>
      <c r="L1332" s="299"/>
      <c r="M1332" s="22"/>
      <c r="N1332" s="710"/>
    </row>
    <row r="1333" spans="1:14" ht="15.75" hidden="1" customHeight="1" x14ac:dyDescent="0.25">
      <c r="A1333" s="773"/>
      <c r="B1333" s="684"/>
      <c r="C1333" s="687"/>
      <c r="D1333" s="737"/>
      <c r="E1333" s="117"/>
      <c r="F1333" s="117"/>
      <c r="G1333" s="297"/>
      <c r="H1333" s="298"/>
      <c r="I1333" s="209"/>
      <c r="J1333" s="389"/>
      <c r="K1333" s="219"/>
      <c r="L1333" s="299"/>
      <c r="M1333" s="22"/>
      <c r="N1333" s="710"/>
    </row>
    <row r="1334" spans="1:14" ht="15.75" hidden="1" customHeight="1" x14ac:dyDescent="0.25">
      <c r="A1334" s="773"/>
      <c r="B1334" s="684"/>
      <c r="C1334" s="687"/>
      <c r="D1334" s="737"/>
      <c r="E1334" s="117"/>
      <c r="F1334" s="117"/>
      <c r="G1334" s="297"/>
      <c r="H1334" s="298"/>
      <c r="I1334" s="209"/>
      <c r="J1334" s="389"/>
      <c r="K1334" s="219"/>
      <c r="L1334" s="299"/>
      <c r="M1334" s="22"/>
      <c r="N1334" s="710"/>
    </row>
    <row r="1335" spans="1:14" ht="15.75" hidden="1" customHeight="1" x14ac:dyDescent="0.25">
      <c r="A1335" s="773"/>
      <c r="B1335" s="684"/>
      <c r="C1335" s="687"/>
      <c r="D1335" s="737"/>
      <c r="E1335" s="117"/>
      <c r="F1335" s="117"/>
      <c r="G1335" s="297"/>
      <c r="H1335" s="298"/>
      <c r="I1335" s="209"/>
      <c r="J1335" s="389"/>
      <c r="K1335" s="219"/>
      <c r="L1335" s="299"/>
      <c r="M1335" s="22"/>
      <c r="N1335" s="710"/>
    </row>
    <row r="1336" spans="1:14" ht="15.75" hidden="1" customHeight="1" x14ac:dyDescent="0.25">
      <c r="A1336" s="773"/>
      <c r="B1336" s="684"/>
      <c r="C1336" s="687"/>
      <c r="D1336" s="737"/>
      <c r="E1336" s="117"/>
      <c r="F1336" s="117"/>
      <c r="G1336" s="297"/>
      <c r="H1336" s="298"/>
      <c r="I1336" s="209"/>
      <c r="J1336" s="389"/>
      <c r="K1336" s="219"/>
      <c r="L1336" s="299"/>
      <c r="M1336" s="22"/>
      <c r="N1336" s="710"/>
    </row>
    <row r="1337" spans="1:14" ht="15.75" hidden="1" customHeight="1" x14ac:dyDescent="0.25">
      <c r="A1337" s="773"/>
      <c r="B1337" s="684"/>
      <c r="C1337" s="687"/>
      <c r="D1337" s="737"/>
      <c r="E1337" s="117"/>
      <c r="F1337" s="117"/>
      <c r="G1337" s="297"/>
      <c r="H1337" s="298"/>
      <c r="I1337" s="209"/>
      <c r="J1337" s="389"/>
      <c r="K1337" s="219"/>
      <c r="L1337" s="299"/>
      <c r="M1337" s="22"/>
      <c r="N1337" s="710"/>
    </row>
    <row r="1338" spans="1:14" ht="15.75" hidden="1" customHeight="1" x14ac:dyDescent="0.25">
      <c r="A1338" s="773"/>
      <c r="B1338" s="684"/>
      <c r="C1338" s="687"/>
      <c r="D1338" s="737"/>
      <c r="E1338" s="117"/>
      <c r="F1338" s="117"/>
      <c r="G1338" s="297"/>
      <c r="H1338" s="298"/>
      <c r="I1338" s="209"/>
      <c r="J1338" s="389"/>
      <c r="K1338" s="219"/>
      <c r="L1338" s="299"/>
      <c r="M1338" s="22"/>
      <c r="N1338" s="710"/>
    </row>
    <row r="1339" spans="1:14" ht="15.75" hidden="1" customHeight="1" x14ac:dyDescent="0.25">
      <c r="A1339" s="773"/>
      <c r="B1339" s="684"/>
      <c r="C1339" s="687"/>
      <c r="D1339" s="737"/>
      <c r="E1339" s="117"/>
      <c r="F1339" s="117"/>
      <c r="G1339" s="297"/>
      <c r="H1339" s="298"/>
      <c r="I1339" s="209"/>
      <c r="J1339" s="389"/>
      <c r="K1339" s="219"/>
      <c r="L1339" s="299"/>
      <c r="M1339" s="22"/>
      <c r="N1339" s="710"/>
    </row>
    <row r="1340" spans="1:14" ht="15.75" hidden="1" customHeight="1" x14ac:dyDescent="0.25">
      <c r="A1340" s="773"/>
      <c r="B1340" s="684"/>
      <c r="C1340" s="687"/>
      <c r="D1340" s="737"/>
      <c r="E1340" s="117"/>
      <c r="F1340" s="117"/>
      <c r="G1340" s="297"/>
      <c r="H1340" s="298"/>
      <c r="I1340" s="209"/>
      <c r="J1340" s="389"/>
      <c r="K1340" s="219"/>
      <c r="L1340" s="299"/>
      <c r="M1340" s="22"/>
      <c r="N1340" s="710"/>
    </row>
    <row r="1341" spans="1:14" ht="15.75" hidden="1" customHeight="1" x14ac:dyDescent="0.25">
      <c r="A1341" s="773"/>
      <c r="B1341" s="684"/>
      <c r="C1341" s="687"/>
      <c r="D1341" s="737"/>
      <c r="E1341" s="117"/>
      <c r="F1341" s="117"/>
      <c r="G1341" s="297"/>
      <c r="H1341" s="298"/>
      <c r="I1341" s="209"/>
      <c r="J1341" s="389"/>
      <c r="K1341" s="219"/>
      <c r="L1341" s="299"/>
      <c r="M1341" s="22"/>
      <c r="N1341" s="710"/>
    </row>
    <row r="1342" spans="1:14" ht="15.75" hidden="1" customHeight="1" x14ac:dyDescent="0.25">
      <c r="A1342" s="773"/>
      <c r="B1342" s="684"/>
      <c r="C1342" s="687"/>
      <c r="D1342" s="737"/>
      <c r="E1342" s="117"/>
      <c r="F1342" s="117"/>
      <c r="G1342" s="297"/>
      <c r="H1342" s="298"/>
      <c r="I1342" s="209"/>
      <c r="J1342" s="389"/>
      <c r="K1342" s="219"/>
      <c r="L1342" s="299"/>
      <c r="M1342" s="22"/>
      <c r="N1342" s="710"/>
    </row>
    <row r="1343" spans="1:14" ht="15.75" hidden="1" customHeight="1" x14ac:dyDescent="0.25">
      <c r="A1343" s="773"/>
      <c r="B1343" s="684"/>
      <c r="C1343" s="687"/>
      <c r="D1343" s="737"/>
      <c r="E1343" s="117"/>
      <c r="F1343" s="117"/>
      <c r="G1343" s="297"/>
      <c r="H1343" s="298"/>
      <c r="I1343" s="209"/>
      <c r="J1343" s="389"/>
      <c r="K1343" s="219"/>
      <c r="L1343" s="299"/>
      <c r="M1343" s="22"/>
      <c r="N1343" s="710"/>
    </row>
    <row r="1344" spans="1:14" ht="15.75" hidden="1" customHeight="1" x14ac:dyDescent="0.25">
      <c r="A1344" s="773"/>
      <c r="B1344" s="684"/>
      <c r="C1344" s="687"/>
      <c r="D1344" s="737"/>
      <c r="E1344" s="117"/>
      <c r="F1344" s="117"/>
      <c r="G1344" s="297"/>
      <c r="H1344" s="298"/>
      <c r="I1344" s="209"/>
      <c r="J1344" s="389"/>
      <c r="K1344" s="219"/>
      <c r="L1344" s="299"/>
      <c r="M1344" s="22"/>
      <c r="N1344" s="710"/>
    </row>
    <row r="1345" spans="1:14" ht="15.75" hidden="1" customHeight="1" x14ac:dyDescent="0.25">
      <c r="A1345" s="773"/>
      <c r="B1345" s="684"/>
      <c r="C1345" s="687"/>
      <c r="D1345" s="737"/>
      <c r="E1345" s="117"/>
      <c r="F1345" s="117"/>
      <c r="G1345" s="297"/>
      <c r="H1345" s="298"/>
      <c r="I1345" s="209"/>
      <c r="J1345" s="389"/>
      <c r="K1345" s="219"/>
      <c r="L1345" s="299"/>
      <c r="M1345" s="22"/>
      <c r="N1345" s="710"/>
    </row>
    <row r="1346" spans="1:14" ht="15.75" hidden="1" customHeight="1" x14ac:dyDescent="0.25">
      <c r="A1346" s="773"/>
      <c r="B1346" s="684"/>
      <c r="C1346" s="687"/>
      <c r="D1346" s="737"/>
      <c r="E1346" s="117"/>
      <c r="F1346" s="117"/>
      <c r="G1346" s="297"/>
      <c r="H1346" s="298"/>
      <c r="I1346" s="209"/>
      <c r="J1346" s="389"/>
      <c r="K1346" s="219"/>
      <c r="L1346" s="299"/>
      <c r="M1346" s="22"/>
      <c r="N1346" s="710"/>
    </row>
    <row r="1347" spans="1:14" ht="15.75" hidden="1" customHeight="1" x14ac:dyDescent="0.25">
      <c r="A1347" s="773"/>
      <c r="B1347" s="684"/>
      <c r="C1347" s="687"/>
      <c r="D1347" s="737"/>
      <c r="E1347" s="117"/>
      <c r="F1347" s="117"/>
      <c r="G1347" s="297"/>
      <c r="H1347" s="298"/>
      <c r="I1347" s="209"/>
      <c r="J1347" s="389"/>
      <c r="K1347" s="219"/>
      <c r="L1347" s="299"/>
      <c r="M1347" s="22"/>
      <c r="N1347" s="710"/>
    </row>
    <row r="1348" spans="1:14" ht="15.75" hidden="1" customHeight="1" x14ac:dyDescent="0.25">
      <c r="A1348" s="773"/>
      <c r="B1348" s="684"/>
      <c r="C1348" s="687"/>
      <c r="D1348" s="737"/>
      <c r="E1348" s="117"/>
      <c r="F1348" s="117"/>
      <c r="G1348" s="297"/>
      <c r="H1348" s="298"/>
      <c r="I1348" s="209"/>
      <c r="J1348" s="389"/>
      <c r="K1348" s="219"/>
      <c r="L1348" s="299"/>
      <c r="M1348" s="22"/>
      <c r="N1348" s="710"/>
    </row>
    <row r="1349" spans="1:14" ht="15.75" hidden="1" customHeight="1" x14ac:dyDescent="0.25">
      <c r="A1349" s="773"/>
      <c r="B1349" s="684"/>
      <c r="C1349" s="687"/>
      <c r="D1349" s="737"/>
      <c r="E1349" s="117"/>
      <c r="F1349" s="117"/>
      <c r="G1349" s="297"/>
      <c r="H1349" s="298"/>
      <c r="I1349" s="209"/>
      <c r="J1349" s="389"/>
      <c r="K1349" s="219"/>
      <c r="L1349" s="299"/>
      <c r="M1349" s="22"/>
      <c r="N1349" s="710"/>
    </row>
    <row r="1350" spans="1:14" ht="15.75" hidden="1" customHeight="1" x14ac:dyDescent="0.25">
      <c r="A1350" s="773"/>
      <c r="B1350" s="684"/>
      <c r="C1350" s="687"/>
      <c r="D1350" s="737"/>
      <c r="E1350" s="117"/>
      <c r="F1350" s="117"/>
      <c r="G1350" s="297"/>
      <c r="H1350" s="298"/>
      <c r="I1350" s="209"/>
      <c r="J1350" s="389"/>
      <c r="K1350" s="219"/>
      <c r="L1350" s="299"/>
      <c r="M1350" s="22"/>
      <c r="N1350" s="710"/>
    </row>
    <row r="1351" spans="1:14" ht="15.75" hidden="1" customHeight="1" x14ac:dyDescent="0.25">
      <c r="A1351" s="773"/>
      <c r="B1351" s="684"/>
      <c r="C1351" s="687"/>
      <c r="D1351" s="737"/>
      <c r="E1351" s="117"/>
      <c r="F1351" s="117"/>
      <c r="G1351" s="297"/>
      <c r="H1351" s="298"/>
      <c r="I1351" s="209"/>
      <c r="J1351" s="389"/>
      <c r="K1351" s="219"/>
      <c r="L1351" s="299"/>
      <c r="M1351" s="22"/>
      <c r="N1351" s="710"/>
    </row>
    <row r="1352" spans="1:14" ht="15.75" hidden="1" customHeight="1" x14ac:dyDescent="0.25">
      <c r="A1352" s="773"/>
      <c r="B1352" s="684"/>
      <c r="C1352" s="687"/>
      <c r="D1352" s="737"/>
      <c r="E1352" s="117"/>
      <c r="F1352" s="117"/>
      <c r="G1352" s="297"/>
      <c r="H1352" s="298"/>
      <c r="I1352" s="209"/>
      <c r="J1352" s="389"/>
      <c r="K1352" s="219"/>
      <c r="L1352" s="299"/>
      <c r="M1352" s="22"/>
      <c r="N1352" s="710"/>
    </row>
    <row r="1353" spans="1:14" ht="15.75" hidden="1" customHeight="1" x14ac:dyDescent="0.25">
      <c r="A1353" s="773"/>
      <c r="B1353" s="684"/>
      <c r="C1353" s="687"/>
      <c r="D1353" s="737"/>
      <c r="E1353" s="117"/>
      <c r="F1353" s="117"/>
      <c r="G1353" s="297"/>
      <c r="H1353" s="298"/>
      <c r="I1353" s="209"/>
      <c r="J1353" s="389"/>
      <c r="K1353" s="219"/>
      <c r="L1353" s="299"/>
      <c r="M1353" s="22"/>
      <c r="N1353" s="710"/>
    </row>
    <row r="1354" spans="1:14" ht="15.75" hidden="1" customHeight="1" x14ac:dyDescent="0.25">
      <c r="A1354" s="773"/>
      <c r="B1354" s="684"/>
      <c r="C1354" s="687"/>
      <c r="D1354" s="737"/>
      <c r="E1354" s="117"/>
      <c r="F1354" s="117"/>
      <c r="G1354" s="297"/>
      <c r="H1354" s="298"/>
      <c r="I1354" s="209"/>
      <c r="J1354" s="389"/>
      <c r="K1354" s="219"/>
      <c r="L1354" s="299"/>
      <c r="M1354" s="22"/>
      <c r="N1354" s="710"/>
    </row>
    <row r="1355" spans="1:14" ht="15.75" hidden="1" customHeight="1" x14ac:dyDescent="0.25">
      <c r="A1355" s="773"/>
      <c r="B1355" s="684"/>
      <c r="C1355" s="687"/>
      <c r="D1355" s="737"/>
      <c r="E1355" s="117"/>
      <c r="F1355" s="117"/>
      <c r="G1355" s="297"/>
      <c r="H1355" s="298"/>
      <c r="I1355" s="209"/>
      <c r="J1355" s="389"/>
      <c r="K1355" s="219"/>
      <c r="L1355" s="299"/>
      <c r="M1355" s="22"/>
      <c r="N1355" s="710"/>
    </row>
    <row r="1356" spans="1:14" ht="15.75" hidden="1" customHeight="1" x14ac:dyDescent="0.25">
      <c r="A1356" s="773"/>
      <c r="B1356" s="684"/>
      <c r="C1356" s="687"/>
      <c r="D1356" s="737"/>
      <c r="E1356" s="117"/>
      <c r="F1356" s="117"/>
      <c r="G1356" s="297"/>
      <c r="H1356" s="298"/>
      <c r="I1356" s="209"/>
      <c r="J1356" s="389"/>
      <c r="K1356" s="219"/>
      <c r="L1356" s="299"/>
      <c r="M1356" s="22"/>
      <c r="N1356" s="710"/>
    </row>
    <row r="1357" spans="1:14" ht="15.75" hidden="1" customHeight="1" x14ac:dyDescent="0.25">
      <c r="A1357" s="773"/>
      <c r="B1357" s="684"/>
      <c r="C1357" s="687"/>
      <c r="D1357" s="737"/>
      <c r="E1357" s="117"/>
      <c r="F1357" s="117"/>
      <c r="G1357" s="297"/>
      <c r="H1357" s="298"/>
      <c r="I1357" s="209"/>
      <c r="J1357" s="389"/>
      <c r="K1357" s="219"/>
      <c r="L1357" s="299"/>
      <c r="M1357" s="22"/>
      <c r="N1357" s="710"/>
    </row>
    <row r="1358" spans="1:14" ht="15.75" hidden="1" customHeight="1" x14ac:dyDescent="0.25">
      <c r="A1358" s="773"/>
      <c r="B1358" s="684"/>
      <c r="C1358" s="687"/>
      <c r="D1358" s="737"/>
      <c r="E1358" s="117"/>
      <c r="F1358" s="117"/>
      <c r="G1358" s="297"/>
      <c r="H1358" s="298"/>
      <c r="I1358" s="209"/>
      <c r="J1358" s="389"/>
      <c r="K1358" s="219"/>
      <c r="L1358" s="299"/>
      <c r="M1358" s="22"/>
      <c r="N1358" s="710"/>
    </row>
    <row r="1359" spans="1:14" ht="15.75" hidden="1" customHeight="1" x14ac:dyDescent="0.25">
      <c r="A1359" s="773"/>
      <c r="B1359" s="684"/>
      <c r="C1359" s="687"/>
      <c r="D1359" s="737"/>
      <c r="E1359" s="117"/>
      <c r="F1359" s="117"/>
      <c r="G1359" s="297"/>
      <c r="H1359" s="298"/>
      <c r="I1359" s="209"/>
      <c r="J1359" s="389"/>
      <c r="K1359" s="219"/>
      <c r="L1359" s="299"/>
      <c r="M1359" s="22"/>
      <c r="N1359" s="710"/>
    </row>
    <row r="1360" spans="1:14" ht="15.75" hidden="1" customHeight="1" x14ac:dyDescent="0.25">
      <c r="A1360" s="773"/>
      <c r="B1360" s="684"/>
      <c r="C1360" s="687"/>
      <c r="D1360" s="737"/>
      <c r="E1360" s="117"/>
      <c r="F1360" s="117"/>
      <c r="G1360" s="297"/>
      <c r="H1360" s="298"/>
      <c r="I1360" s="209"/>
      <c r="J1360" s="389"/>
      <c r="K1360" s="219"/>
      <c r="L1360" s="299"/>
      <c r="M1360" s="22"/>
      <c r="N1360" s="710"/>
    </row>
    <row r="1361" spans="1:14" ht="15.75" hidden="1" customHeight="1" x14ac:dyDescent="0.25">
      <c r="A1361" s="773"/>
      <c r="B1361" s="684"/>
      <c r="C1361" s="687"/>
      <c r="D1361" s="737"/>
      <c r="E1361" s="117"/>
      <c r="F1361" s="117"/>
      <c r="G1361" s="297"/>
      <c r="H1361" s="298"/>
      <c r="I1361" s="209"/>
      <c r="J1361" s="389"/>
      <c r="K1361" s="219"/>
      <c r="L1361" s="299"/>
      <c r="M1361" s="22"/>
      <c r="N1361" s="710"/>
    </row>
    <row r="1362" spans="1:14" ht="15.75" hidden="1" customHeight="1" x14ac:dyDescent="0.25">
      <c r="A1362" s="773"/>
      <c r="B1362" s="684"/>
      <c r="C1362" s="687"/>
      <c r="D1362" s="737"/>
      <c r="E1362" s="117"/>
      <c r="F1362" s="117"/>
      <c r="G1362" s="297"/>
      <c r="H1362" s="298"/>
      <c r="I1362" s="209"/>
      <c r="J1362" s="389"/>
      <c r="K1362" s="219"/>
      <c r="L1362" s="299"/>
      <c r="M1362" s="22"/>
      <c r="N1362" s="710"/>
    </row>
    <row r="1363" spans="1:14" ht="15.75" hidden="1" customHeight="1" x14ac:dyDescent="0.25">
      <c r="A1363" s="773"/>
      <c r="B1363" s="684"/>
      <c r="C1363" s="687"/>
      <c r="D1363" s="737"/>
      <c r="E1363" s="117"/>
      <c r="F1363" s="117"/>
      <c r="G1363" s="297"/>
      <c r="H1363" s="298"/>
      <c r="I1363" s="209"/>
      <c r="J1363" s="389"/>
      <c r="K1363" s="219"/>
      <c r="L1363" s="299"/>
      <c r="M1363" s="22"/>
      <c r="N1363" s="710"/>
    </row>
    <row r="1364" spans="1:14" ht="15.75" hidden="1" customHeight="1" x14ac:dyDescent="0.25">
      <c r="A1364" s="773"/>
      <c r="B1364" s="684"/>
      <c r="C1364" s="687"/>
      <c r="D1364" s="737"/>
      <c r="E1364" s="117"/>
      <c r="F1364" s="117"/>
      <c r="G1364" s="297"/>
      <c r="H1364" s="298"/>
      <c r="I1364" s="209"/>
      <c r="J1364" s="389"/>
      <c r="K1364" s="219"/>
      <c r="L1364" s="299"/>
      <c r="M1364" s="22"/>
      <c r="N1364" s="710"/>
    </row>
    <row r="1365" spans="1:14" ht="15.75" hidden="1" customHeight="1" x14ac:dyDescent="0.25">
      <c r="A1365" s="773"/>
      <c r="B1365" s="684"/>
      <c r="C1365" s="687"/>
      <c r="D1365" s="737"/>
      <c r="E1365" s="117"/>
      <c r="F1365" s="117"/>
      <c r="G1365" s="297"/>
      <c r="H1365" s="298"/>
      <c r="I1365" s="209"/>
      <c r="J1365" s="389"/>
      <c r="K1365" s="219"/>
      <c r="L1365" s="299"/>
      <c r="M1365" s="22"/>
      <c r="N1365" s="710"/>
    </row>
    <row r="1366" spans="1:14" ht="15.75" hidden="1" customHeight="1" x14ac:dyDescent="0.25">
      <c r="A1366" s="773"/>
      <c r="B1366" s="684"/>
      <c r="C1366" s="687"/>
      <c r="D1366" s="737"/>
      <c r="E1366" s="117"/>
      <c r="F1366" s="117"/>
      <c r="G1366" s="297"/>
      <c r="H1366" s="298"/>
      <c r="I1366" s="209"/>
      <c r="J1366" s="389"/>
      <c r="K1366" s="219"/>
      <c r="L1366" s="299"/>
      <c r="M1366" s="22"/>
      <c r="N1366" s="710"/>
    </row>
    <row r="1367" spans="1:14" ht="15.75" hidden="1" customHeight="1" x14ac:dyDescent="0.25">
      <c r="A1367" s="773"/>
      <c r="B1367" s="684"/>
      <c r="C1367" s="687"/>
      <c r="D1367" s="737"/>
      <c r="E1367" s="117"/>
      <c r="F1367" s="117"/>
      <c r="G1367" s="297"/>
      <c r="H1367" s="298"/>
      <c r="I1367" s="209"/>
      <c r="J1367" s="389"/>
      <c r="K1367" s="219"/>
      <c r="L1367" s="299"/>
      <c r="M1367" s="22"/>
      <c r="N1367" s="710"/>
    </row>
    <row r="1368" spans="1:14" ht="15.75" hidden="1" customHeight="1" x14ac:dyDescent="0.25">
      <c r="A1368" s="773"/>
      <c r="B1368" s="684"/>
      <c r="C1368" s="687"/>
      <c r="D1368" s="737"/>
      <c r="E1368" s="117"/>
      <c r="F1368" s="117"/>
      <c r="G1368" s="297"/>
      <c r="H1368" s="298"/>
      <c r="I1368" s="209"/>
      <c r="J1368" s="389"/>
      <c r="K1368" s="219"/>
      <c r="L1368" s="299"/>
      <c r="M1368" s="22"/>
      <c r="N1368" s="710"/>
    </row>
    <row r="1369" spans="1:14" ht="15.75" hidden="1" customHeight="1" x14ac:dyDescent="0.25">
      <c r="A1369" s="773"/>
      <c r="B1369" s="684"/>
      <c r="C1369" s="687"/>
      <c r="D1369" s="737"/>
      <c r="E1369" s="117"/>
      <c r="F1369" s="117"/>
      <c r="G1369" s="297"/>
      <c r="H1369" s="298"/>
      <c r="I1369" s="209"/>
      <c r="J1369" s="389"/>
      <c r="K1369" s="219"/>
      <c r="L1369" s="299"/>
      <c r="M1369" s="22"/>
      <c r="N1369" s="710"/>
    </row>
    <row r="1370" spans="1:14" ht="15.75" hidden="1" customHeight="1" x14ac:dyDescent="0.25">
      <c r="A1370" s="773"/>
      <c r="B1370" s="684"/>
      <c r="C1370" s="687"/>
      <c r="D1370" s="737"/>
      <c r="E1370" s="117"/>
      <c r="F1370" s="117"/>
      <c r="G1370" s="297"/>
      <c r="H1370" s="298"/>
      <c r="I1370" s="209"/>
      <c r="J1370" s="389"/>
      <c r="K1370" s="219"/>
      <c r="L1370" s="299"/>
      <c r="M1370" s="22"/>
      <c r="N1370" s="710"/>
    </row>
    <row r="1371" spans="1:14" ht="15.75" hidden="1" customHeight="1" x14ac:dyDescent="0.25">
      <c r="A1371" s="773"/>
      <c r="B1371" s="684"/>
      <c r="C1371" s="687"/>
      <c r="D1371" s="737"/>
      <c r="E1371" s="117"/>
      <c r="F1371" s="117"/>
      <c r="G1371" s="297"/>
      <c r="H1371" s="298"/>
      <c r="I1371" s="209"/>
      <c r="J1371" s="389"/>
      <c r="K1371" s="219"/>
      <c r="L1371" s="299"/>
      <c r="M1371" s="22"/>
      <c r="N1371" s="710"/>
    </row>
    <row r="1372" spans="1:14" ht="15.75" hidden="1" customHeight="1" x14ac:dyDescent="0.25">
      <c r="A1372" s="773"/>
      <c r="B1372" s="684"/>
      <c r="C1372" s="687"/>
      <c r="D1372" s="737"/>
      <c r="E1372" s="117"/>
      <c r="F1372" s="117"/>
      <c r="G1372" s="297"/>
      <c r="H1372" s="298"/>
      <c r="I1372" s="209"/>
      <c r="J1372" s="389"/>
      <c r="K1372" s="219"/>
      <c r="L1372" s="299"/>
      <c r="M1372" s="22"/>
      <c r="N1372" s="710"/>
    </row>
    <row r="1373" spans="1:14" ht="15.75" hidden="1" customHeight="1" x14ac:dyDescent="0.25">
      <c r="A1373" s="773"/>
      <c r="B1373" s="684"/>
      <c r="C1373" s="687"/>
      <c r="D1373" s="737"/>
      <c r="E1373" s="117"/>
      <c r="F1373" s="117"/>
      <c r="G1373" s="297"/>
      <c r="H1373" s="298"/>
      <c r="I1373" s="209"/>
      <c r="J1373" s="389"/>
      <c r="K1373" s="219"/>
      <c r="L1373" s="299"/>
      <c r="M1373" s="22"/>
      <c r="N1373" s="710"/>
    </row>
    <row r="1374" spans="1:14" ht="15.75" hidden="1" customHeight="1" x14ac:dyDescent="0.25">
      <c r="A1374" s="773"/>
      <c r="B1374" s="684"/>
      <c r="C1374" s="687"/>
      <c r="D1374" s="737"/>
      <c r="E1374" s="117"/>
      <c r="F1374" s="117"/>
      <c r="G1374" s="297"/>
      <c r="H1374" s="298"/>
      <c r="I1374" s="209"/>
      <c r="J1374" s="389"/>
      <c r="K1374" s="219"/>
      <c r="L1374" s="299"/>
      <c r="M1374" s="22"/>
      <c r="N1374" s="710"/>
    </row>
    <row r="1375" spans="1:14" ht="15.75" hidden="1" customHeight="1" x14ac:dyDescent="0.25">
      <c r="A1375" s="773"/>
      <c r="B1375" s="684"/>
      <c r="C1375" s="687"/>
      <c r="D1375" s="737"/>
      <c r="E1375" s="117"/>
      <c r="F1375" s="117"/>
      <c r="G1375" s="297"/>
      <c r="H1375" s="298"/>
      <c r="I1375" s="209"/>
      <c r="J1375" s="389"/>
      <c r="K1375" s="219"/>
      <c r="L1375" s="299"/>
      <c r="M1375" s="22"/>
      <c r="N1375" s="710"/>
    </row>
    <row r="1376" spans="1:14" ht="15.75" hidden="1" customHeight="1" x14ac:dyDescent="0.25">
      <c r="A1376" s="773"/>
      <c r="B1376" s="684"/>
      <c r="C1376" s="687"/>
      <c r="D1376" s="737"/>
      <c r="E1376" s="117"/>
      <c r="F1376" s="117"/>
      <c r="G1376" s="297"/>
      <c r="H1376" s="298"/>
      <c r="I1376" s="209"/>
      <c r="J1376" s="389"/>
      <c r="K1376" s="219"/>
      <c r="L1376" s="299"/>
      <c r="M1376" s="22"/>
      <c r="N1376" s="710"/>
    </row>
    <row r="1377" spans="1:14" ht="15.75" hidden="1" customHeight="1" x14ac:dyDescent="0.25">
      <c r="A1377" s="773"/>
      <c r="B1377" s="684"/>
      <c r="C1377" s="687"/>
      <c r="D1377" s="737"/>
      <c r="E1377" s="117"/>
      <c r="F1377" s="117"/>
      <c r="G1377" s="297"/>
      <c r="H1377" s="298"/>
      <c r="I1377" s="209"/>
      <c r="J1377" s="389"/>
      <c r="K1377" s="219"/>
      <c r="L1377" s="299"/>
      <c r="M1377" s="22"/>
      <c r="N1377" s="710"/>
    </row>
    <row r="1378" spans="1:14" ht="15.75" hidden="1" customHeight="1" x14ac:dyDescent="0.25">
      <c r="A1378" s="773"/>
      <c r="B1378" s="684"/>
      <c r="C1378" s="687"/>
      <c r="D1378" s="737"/>
      <c r="E1378" s="117"/>
      <c r="F1378" s="117"/>
      <c r="G1378" s="297"/>
      <c r="H1378" s="298"/>
      <c r="I1378" s="209"/>
      <c r="J1378" s="389"/>
      <c r="K1378" s="219"/>
      <c r="L1378" s="299"/>
      <c r="M1378" s="22"/>
      <c r="N1378" s="710"/>
    </row>
    <row r="1379" spans="1:14" ht="15.75" hidden="1" customHeight="1" x14ac:dyDescent="0.25">
      <c r="A1379" s="773"/>
      <c r="B1379" s="684"/>
      <c r="C1379" s="687"/>
      <c r="D1379" s="737"/>
      <c r="E1379" s="117"/>
      <c r="F1379" s="117"/>
      <c r="G1379" s="297"/>
      <c r="H1379" s="298"/>
      <c r="I1379" s="209"/>
      <c r="J1379" s="389"/>
      <c r="K1379" s="219"/>
      <c r="L1379" s="299"/>
      <c r="M1379" s="22"/>
      <c r="N1379" s="710"/>
    </row>
    <row r="1380" spans="1:14" ht="15.75" hidden="1" customHeight="1" x14ac:dyDescent="0.25">
      <c r="A1380" s="773"/>
      <c r="B1380" s="684"/>
      <c r="C1380" s="687"/>
      <c r="D1380" s="737"/>
      <c r="E1380" s="117"/>
      <c r="F1380" s="117"/>
      <c r="G1380" s="297"/>
      <c r="H1380" s="298"/>
      <c r="I1380" s="209"/>
      <c r="J1380" s="389"/>
      <c r="K1380" s="219"/>
      <c r="L1380" s="299"/>
      <c r="M1380" s="22"/>
      <c r="N1380" s="710"/>
    </row>
    <row r="1381" spans="1:14" ht="15.75" hidden="1" customHeight="1" x14ac:dyDescent="0.25">
      <c r="A1381" s="773"/>
      <c r="B1381" s="684"/>
      <c r="C1381" s="687"/>
      <c r="D1381" s="737"/>
      <c r="E1381" s="117"/>
      <c r="F1381" s="117"/>
      <c r="G1381" s="297"/>
      <c r="H1381" s="298"/>
      <c r="I1381" s="209"/>
      <c r="J1381" s="389"/>
      <c r="K1381" s="219"/>
      <c r="L1381" s="299"/>
      <c r="M1381" s="22"/>
      <c r="N1381" s="710"/>
    </row>
    <row r="1382" spans="1:14" ht="15.75" hidden="1" customHeight="1" x14ac:dyDescent="0.25">
      <c r="A1382" s="773"/>
      <c r="B1382" s="684"/>
      <c r="C1382" s="687"/>
      <c r="D1382" s="737"/>
      <c r="E1382" s="117"/>
      <c r="F1382" s="117"/>
      <c r="G1382" s="297"/>
      <c r="H1382" s="298"/>
      <c r="I1382" s="209"/>
      <c r="J1382" s="389"/>
      <c r="K1382" s="219"/>
      <c r="L1382" s="299"/>
      <c r="M1382" s="22"/>
      <c r="N1382" s="710"/>
    </row>
    <row r="1383" spans="1:14" ht="15.75" hidden="1" customHeight="1" x14ac:dyDescent="0.25">
      <c r="A1383" s="773"/>
      <c r="B1383" s="684"/>
      <c r="C1383" s="687"/>
      <c r="D1383" s="737"/>
      <c r="E1383" s="117"/>
      <c r="F1383" s="117"/>
      <c r="G1383" s="297"/>
      <c r="H1383" s="298"/>
      <c r="I1383" s="209"/>
      <c r="J1383" s="389"/>
      <c r="K1383" s="219"/>
      <c r="L1383" s="299"/>
      <c r="M1383" s="22"/>
      <c r="N1383" s="710"/>
    </row>
    <row r="1384" spans="1:14" ht="15.75" hidden="1" customHeight="1" x14ac:dyDescent="0.25">
      <c r="A1384" s="773"/>
      <c r="B1384" s="684"/>
      <c r="C1384" s="687"/>
      <c r="D1384" s="737"/>
      <c r="E1384" s="117"/>
      <c r="F1384" s="117"/>
      <c r="G1384" s="297"/>
      <c r="H1384" s="298"/>
      <c r="I1384" s="209"/>
      <c r="J1384" s="389"/>
      <c r="K1384" s="219"/>
      <c r="L1384" s="299"/>
      <c r="M1384" s="22"/>
      <c r="N1384" s="710"/>
    </row>
    <row r="1385" spans="1:14" ht="15.75" hidden="1" customHeight="1" x14ac:dyDescent="0.25">
      <c r="A1385" s="773"/>
      <c r="B1385" s="684"/>
      <c r="C1385" s="687"/>
      <c r="D1385" s="737"/>
      <c r="E1385" s="117"/>
      <c r="F1385" s="117"/>
      <c r="G1385" s="297"/>
      <c r="H1385" s="298"/>
      <c r="I1385" s="209"/>
      <c r="J1385" s="389"/>
      <c r="K1385" s="219"/>
      <c r="L1385" s="299"/>
      <c r="M1385" s="22"/>
      <c r="N1385" s="710"/>
    </row>
    <row r="1386" spans="1:14" ht="15.75" hidden="1" customHeight="1" x14ac:dyDescent="0.25">
      <c r="A1386" s="773"/>
      <c r="B1386" s="684"/>
      <c r="C1386" s="687"/>
      <c r="D1386" s="737"/>
      <c r="E1386" s="117"/>
      <c r="F1386" s="117"/>
      <c r="G1386" s="297"/>
      <c r="H1386" s="298"/>
      <c r="I1386" s="209"/>
      <c r="J1386" s="389"/>
      <c r="K1386" s="219"/>
      <c r="L1386" s="299"/>
      <c r="M1386" s="22"/>
      <c r="N1386" s="710"/>
    </row>
    <row r="1387" spans="1:14" ht="15.75" hidden="1" customHeight="1" x14ac:dyDescent="0.25">
      <c r="A1387" s="773"/>
      <c r="B1387" s="684"/>
      <c r="C1387" s="687"/>
      <c r="D1387" s="737"/>
      <c r="E1387" s="117"/>
      <c r="F1387" s="117"/>
      <c r="G1387" s="297"/>
      <c r="H1387" s="298"/>
      <c r="I1387" s="209"/>
      <c r="J1387" s="389"/>
      <c r="K1387" s="219"/>
      <c r="L1387" s="299"/>
      <c r="M1387" s="22"/>
      <c r="N1387" s="710"/>
    </row>
    <row r="1388" spans="1:14" ht="15.75" hidden="1" customHeight="1" x14ac:dyDescent="0.25">
      <c r="A1388" s="773"/>
      <c r="B1388" s="684"/>
      <c r="C1388" s="687"/>
      <c r="D1388" s="737"/>
      <c r="E1388" s="117"/>
      <c r="F1388" s="117"/>
      <c r="G1388" s="297"/>
      <c r="H1388" s="298"/>
      <c r="I1388" s="209"/>
      <c r="J1388" s="389"/>
      <c r="K1388" s="219"/>
      <c r="L1388" s="299"/>
      <c r="M1388" s="22"/>
      <c r="N1388" s="710"/>
    </row>
    <row r="1389" spans="1:14" ht="15.75" hidden="1" customHeight="1" x14ac:dyDescent="0.25">
      <c r="A1389" s="773"/>
      <c r="B1389" s="684"/>
      <c r="C1389" s="687"/>
      <c r="D1389" s="737"/>
      <c r="E1389" s="117"/>
      <c r="F1389" s="117"/>
      <c r="G1389" s="297"/>
      <c r="H1389" s="298"/>
      <c r="I1389" s="209"/>
      <c r="J1389" s="389"/>
      <c r="K1389" s="219"/>
      <c r="L1389" s="299"/>
      <c r="M1389" s="22"/>
      <c r="N1389" s="710"/>
    </row>
    <row r="1390" spans="1:14" ht="15.75" hidden="1" customHeight="1" x14ac:dyDescent="0.25">
      <c r="A1390" s="773"/>
      <c r="B1390" s="684"/>
      <c r="C1390" s="687"/>
      <c r="D1390" s="737"/>
      <c r="E1390" s="117"/>
      <c r="F1390" s="117"/>
      <c r="G1390" s="297"/>
      <c r="H1390" s="298"/>
      <c r="I1390" s="209"/>
      <c r="J1390" s="389"/>
      <c r="K1390" s="219"/>
      <c r="L1390" s="299"/>
      <c r="M1390" s="22"/>
      <c r="N1390" s="710"/>
    </row>
    <row r="1391" spans="1:14" ht="15.75" hidden="1" customHeight="1" x14ac:dyDescent="0.25">
      <c r="A1391" s="773"/>
      <c r="B1391" s="684"/>
      <c r="C1391" s="687"/>
      <c r="D1391" s="737"/>
      <c r="E1391" s="117"/>
      <c r="F1391" s="117"/>
      <c r="G1391" s="297"/>
      <c r="H1391" s="298"/>
      <c r="I1391" s="209"/>
      <c r="J1391" s="389"/>
      <c r="K1391" s="219"/>
      <c r="L1391" s="299"/>
      <c r="M1391" s="22"/>
      <c r="N1391" s="710"/>
    </row>
    <row r="1392" spans="1:14" ht="15.75" hidden="1" customHeight="1" x14ac:dyDescent="0.25">
      <c r="A1392" s="773"/>
      <c r="B1392" s="684"/>
      <c r="C1392" s="687"/>
      <c r="D1392" s="737"/>
      <c r="E1392" s="117"/>
      <c r="F1392" s="117"/>
      <c r="G1392" s="297"/>
      <c r="H1392" s="298"/>
      <c r="I1392" s="209"/>
      <c r="J1392" s="389"/>
      <c r="K1392" s="219"/>
      <c r="L1392" s="299"/>
      <c r="M1392" s="22"/>
      <c r="N1392" s="710"/>
    </row>
    <row r="1393" spans="1:14" ht="15.75" hidden="1" customHeight="1" x14ac:dyDescent="0.25">
      <c r="A1393" s="773"/>
      <c r="B1393" s="684"/>
      <c r="C1393" s="687"/>
      <c r="D1393" s="737"/>
      <c r="E1393" s="117"/>
      <c r="F1393" s="117"/>
      <c r="G1393" s="297"/>
      <c r="H1393" s="298"/>
      <c r="I1393" s="209"/>
      <c r="J1393" s="389"/>
      <c r="K1393" s="219"/>
      <c r="L1393" s="299"/>
      <c r="M1393" s="22"/>
      <c r="N1393" s="710"/>
    </row>
    <row r="1394" spans="1:14" ht="15.75" hidden="1" customHeight="1" x14ac:dyDescent="0.25">
      <c r="A1394" s="773"/>
      <c r="B1394" s="684"/>
      <c r="C1394" s="687"/>
      <c r="D1394" s="737"/>
      <c r="E1394" s="117"/>
      <c r="F1394" s="117"/>
      <c r="G1394" s="297"/>
      <c r="H1394" s="298"/>
      <c r="I1394" s="209"/>
      <c r="J1394" s="389"/>
      <c r="K1394" s="219"/>
      <c r="L1394" s="299"/>
      <c r="M1394" s="22"/>
      <c r="N1394" s="710"/>
    </row>
    <row r="1395" spans="1:14" ht="15.75" hidden="1" customHeight="1" x14ac:dyDescent="0.25">
      <c r="A1395" s="773"/>
      <c r="B1395" s="684"/>
      <c r="C1395" s="687"/>
      <c r="D1395" s="737"/>
      <c r="E1395" s="117"/>
      <c r="F1395" s="117"/>
      <c r="G1395" s="297"/>
      <c r="H1395" s="298"/>
      <c r="I1395" s="209"/>
      <c r="J1395" s="389"/>
      <c r="K1395" s="219"/>
      <c r="L1395" s="299"/>
      <c r="M1395" s="22"/>
      <c r="N1395" s="710"/>
    </row>
    <row r="1396" spans="1:14" ht="15.75" hidden="1" customHeight="1" x14ac:dyDescent="0.25">
      <c r="A1396" s="773"/>
      <c r="B1396" s="684"/>
      <c r="C1396" s="687"/>
      <c r="D1396" s="737"/>
      <c r="E1396" s="117"/>
      <c r="F1396" s="117"/>
      <c r="G1396" s="297"/>
      <c r="H1396" s="298"/>
      <c r="I1396" s="209"/>
      <c r="J1396" s="389"/>
      <c r="K1396" s="219"/>
      <c r="L1396" s="299"/>
      <c r="M1396" s="22"/>
      <c r="N1396" s="710"/>
    </row>
    <row r="1397" spans="1:14" ht="15.75" hidden="1" customHeight="1" x14ac:dyDescent="0.25">
      <c r="A1397" s="773"/>
      <c r="B1397" s="684"/>
      <c r="C1397" s="687"/>
      <c r="D1397" s="737"/>
      <c r="E1397" s="117"/>
      <c r="F1397" s="117"/>
      <c r="G1397" s="297"/>
      <c r="H1397" s="298"/>
      <c r="I1397" s="209"/>
      <c r="J1397" s="389"/>
      <c r="K1397" s="219"/>
      <c r="L1397" s="299"/>
      <c r="M1397" s="22"/>
      <c r="N1397" s="710"/>
    </row>
    <row r="1398" spans="1:14" ht="15.75" hidden="1" customHeight="1" x14ac:dyDescent="0.25">
      <c r="A1398" s="773"/>
      <c r="B1398" s="684"/>
      <c r="C1398" s="687"/>
      <c r="D1398" s="737"/>
      <c r="E1398" s="117"/>
      <c r="F1398" s="117"/>
      <c r="G1398" s="297"/>
      <c r="H1398" s="298"/>
      <c r="I1398" s="209"/>
      <c r="J1398" s="389"/>
      <c r="K1398" s="219"/>
      <c r="L1398" s="299"/>
      <c r="M1398" s="22"/>
      <c r="N1398" s="710"/>
    </row>
    <row r="1399" spans="1:14" ht="15.75" hidden="1" customHeight="1" x14ac:dyDescent="0.25">
      <c r="A1399" s="773"/>
      <c r="B1399" s="684"/>
      <c r="C1399" s="687"/>
      <c r="D1399" s="737"/>
      <c r="E1399" s="117"/>
      <c r="F1399" s="117"/>
      <c r="G1399" s="297"/>
      <c r="H1399" s="298"/>
      <c r="I1399" s="209"/>
      <c r="J1399" s="389"/>
      <c r="K1399" s="219"/>
      <c r="L1399" s="299"/>
      <c r="M1399" s="22"/>
      <c r="N1399" s="710"/>
    </row>
    <row r="1400" spans="1:14" ht="15.75" hidden="1" customHeight="1" x14ac:dyDescent="0.25">
      <c r="A1400" s="773"/>
      <c r="B1400" s="684"/>
      <c r="C1400" s="687"/>
      <c r="D1400" s="737"/>
      <c r="E1400" s="117"/>
      <c r="F1400" s="117"/>
      <c r="G1400" s="297"/>
      <c r="H1400" s="298"/>
      <c r="I1400" s="209"/>
      <c r="J1400" s="389"/>
      <c r="K1400" s="219"/>
      <c r="L1400" s="299"/>
      <c r="M1400" s="22"/>
      <c r="N1400" s="710"/>
    </row>
    <row r="1401" spans="1:14" ht="15.75" hidden="1" customHeight="1" x14ac:dyDescent="0.25">
      <c r="A1401" s="773"/>
      <c r="B1401" s="684"/>
      <c r="C1401" s="687"/>
      <c r="D1401" s="737"/>
      <c r="E1401" s="117"/>
      <c r="F1401" s="117"/>
      <c r="G1401" s="297"/>
      <c r="H1401" s="298"/>
      <c r="I1401" s="209"/>
      <c r="J1401" s="389"/>
      <c r="K1401" s="219"/>
      <c r="L1401" s="299"/>
      <c r="M1401" s="22"/>
      <c r="N1401" s="710"/>
    </row>
    <row r="1402" spans="1:14" ht="15.75" hidden="1" customHeight="1" x14ac:dyDescent="0.25">
      <c r="A1402" s="773"/>
      <c r="B1402" s="684"/>
      <c r="C1402" s="687"/>
      <c r="D1402" s="737"/>
      <c r="E1402" s="117"/>
      <c r="F1402" s="117"/>
      <c r="G1402" s="297"/>
      <c r="H1402" s="298"/>
      <c r="I1402" s="209"/>
      <c r="J1402" s="389"/>
      <c r="K1402" s="219"/>
      <c r="L1402" s="299"/>
      <c r="M1402" s="22"/>
      <c r="N1402" s="710"/>
    </row>
    <row r="1403" spans="1:14" ht="15.75" hidden="1" customHeight="1" x14ac:dyDescent="0.25">
      <c r="A1403" s="773"/>
      <c r="B1403" s="684"/>
      <c r="C1403" s="687"/>
      <c r="D1403" s="737"/>
      <c r="E1403" s="117"/>
      <c r="F1403" s="117"/>
      <c r="G1403" s="297"/>
      <c r="H1403" s="298"/>
      <c r="I1403" s="209"/>
      <c r="J1403" s="389"/>
      <c r="K1403" s="219"/>
      <c r="L1403" s="299"/>
      <c r="M1403" s="22"/>
      <c r="N1403" s="710"/>
    </row>
    <row r="1404" spans="1:14" ht="15.75" hidden="1" customHeight="1" x14ac:dyDescent="0.25">
      <c r="A1404" s="773"/>
      <c r="B1404" s="684"/>
      <c r="C1404" s="687"/>
      <c r="D1404" s="737"/>
      <c r="E1404" s="117"/>
      <c r="F1404" s="117"/>
      <c r="G1404" s="297"/>
      <c r="H1404" s="298"/>
      <c r="I1404" s="209"/>
      <c r="J1404" s="389"/>
      <c r="K1404" s="219"/>
      <c r="L1404" s="299"/>
      <c r="M1404" s="22"/>
      <c r="N1404" s="710"/>
    </row>
    <row r="1405" spans="1:14" ht="15.75" hidden="1" customHeight="1" x14ac:dyDescent="0.25">
      <c r="A1405" s="773"/>
      <c r="B1405" s="684"/>
      <c r="C1405" s="687"/>
      <c r="D1405" s="737"/>
      <c r="E1405" s="117"/>
      <c r="F1405" s="117"/>
      <c r="G1405" s="297"/>
      <c r="H1405" s="298"/>
      <c r="I1405" s="209"/>
      <c r="J1405" s="389"/>
      <c r="K1405" s="219"/>
      <c r="L1405" s="299"/>
      <c r="M1405" s="22"/>
      <c r="N1405" s="710"/>
    </row>
    <row r="1406" spans="1:14" ht="15.75" hidden="1" customHeight="1" x14ac:dyDescent="0.25">
      <c r="A1406" s="773"/>
      <c r="B1406" s="684"/>
      <c r="C1406" s="687"/>
      <c r="D1406" s="737"/>
      <c r="E1406" s="117"/>
      <c r="F1406" s="117"/>
      <c r="G1406" s="297"/>
      <c r="H1406" s="298"/>
      <c r="I1406" s="209"/>
      <c r="J1406" s="389"/>
      <c r="K1406" s="219"/>
      <c r="L1406" s="299"/>
      <c r="M1406" s="22"/>
      <c r="N1406" s="710"/>
    </row>
    <row r="1407" spans="1:14" ht="15.75" hidden="1" customHeight="1" x14ac:dyDescent="0.25">
      <c r="A1407" s="773"/>
      <c r="B1407" s="684"/>
      <c r="C1407" s="687"/>
      <c r="D1407" s="737"/>
      <c r="E1407" s="117"/>
      <c r="F1407" s="117"/>
      <c r="G1407" s="297"/>
      <c r="H1407" s="298"/>
      <c r="I1407" s="209"/>
      <c r="J1407" s="389"/>
      <c r="K1407" s="219"/>
      <c r="L1407" s="299"/>
      <c r="M1407" s="22"/>
      <c r="N1407" s="710"/>
    </row>
    <row r="1408" spans="1:14" ht="15.75" hidden="1" customHeight="1" x14ac:dyDescent="0.25">
      <c r="A1408" s="773"/>
      <c r="B1408" s="684"/>
      <c r="C1408" s="687"/>
      <c r="D1408" s="737"/>
      <c r="E1408" s="117"/>
      <c r="F1408" s="117"/>
      <c r="G1408" s="297"/>
      <c r="H1408" s="298"/>
      <c r="I1408" s="209"/>
      <c r="J1408" s="389"/>
      <c r="K1408" s="219"/>
      <c r="L1408" s="299"/>
      <c r="M1408" s="22"/>
      <c r="N1408" s="710"/>
    </row>
    <row r="1409" spans="1:14" ht="15.75" hidden="1" customHeight="1" x14ac:dyDescent="0.25">
      <c r="A1409" s="773"/>
      <c r="B1409" s="684"/>
      <c r="C1409" s="687"/>
      <c r="D1409" s="737"/>
      <c r="E1409" s="117"/>
      <c r="F1409" s="117"/>
      <c r="G1409" s="297"/>
      <c r="H1409" s="298"/>
      <c r="I1409" s="209"/>
      <c r="J1409" s="389"/>
      <c r="K1409" s="219"/>
      <c r="L1409" s="299"/>
      <c r="M1409" s="22"/>
      <c r="N1409" s="710"/>
    </row>
    <row r="1410" spans="1:14" ht="15.75" hidden="1" customHeight="1" x14ac:dyDescent="0.25">
      <c r="A1410" s="773"/>
      <c r="B1410" s="684"/>
      <c r="C1410" s="687"/>
      <c r="D1410" s="737"/>
      <c r="E1410" s="117"/>
      <c r="F1410" s="117"/>
      <c r="G1410" s="297"/>
      <c r="H1410" s="298"/>
      <c r="I1410" s="209"/>
      <c r="J1410" s="389"/>
      <c r="K1410" s="219"/>
      <c r="L1410" s="299"/>
      <c r="M1410" s="22"/>
      <c r="N1410" s="710"/>
    </row>
    <row r="1411" spans="1:14" ht="15.75" hidden="1" customHeight="1" x14ac:dyDescent="0.25">
      <c r="A1411" s="773"/>
      <c r="B1411" s="684"/>
      <c r="C1411" s="687"/>
      <c r="D1411" s="737"/>
      <c r="E1411" s="117"/>
      <c r="F1411" s="117"/>
      <c r="G1411" s="297"/>
      <c r="H1411" s="298"/>
      <c r="I1411" s="209"/>
      <c r="J1411" s="389"/>
      <c r="K1411" s="219"/>
      <c r="L1411" s="299"/>
      <c r="M1411" s="22"/>
      <c r="N1411" s="710"/>
    </row>
    <row r="1412" spans="1:14" ht="15.75" hidden="1" customHeight="1" x14ac:dyDescent="0.25">
      <c r="A1412" s="773"/>
      <c r="B1412" s="684"/>
      <c r="C1412" s="687"/>
      <c r="D1412" s="737"/>
      <c r="E1412" s="117"/>
      <c r="F1412" s="117"/>
      <c r="G1412" s="297"/>
      <c r="H1412" s="298"/>
      <c r="I1412" s="209"/>
      <c r="J1412" s="389"/>
      <c r="K1412" s="219"/>
      <c r="L1412" s="299"/>
      <c r="M1412" s="22"/>
      <c r="N1412" s="710"/>
    </row>
    <row r="1413" spans="1:14" ht="15.75" hidden="1" customHeight="1" x14ac:dyDescent="0.25">
      <c r="A1413" s="773"/>
      <c r="B1413" s="684"/>
      <c r="C1413" s="687"/>
      <c r="D1413" s="737"/>
      <c r="E1413" s="117"/>
      <c r="F1413" s="117"/>
      <c r="G1413" s="297"/>
      <c r="H1413" s="298"/>
      <c r="I1413" s="209"/>
      <c r="J1413" s="389"/>
      <c r="K1413" s="219"/>
      <c r="L1413" s="299"/>
      <c r="M1413" s="22"/>
      <c r="N1413" s="710"/>
    </row>
    <row r="1414" spans="1:14" ht="15.75" hidden="1" customHeight="1" x14ac:dyDescent="0.25">
      <c r="A1414" s="773"/>
      <c r="B1414" s="684"/>
      <c r="C1414" s="687"/>
      <c r="D1414" s="737"/>
      <c r="E1414" s="117"/>
      <c r="F1414" s="117"/>
      <c r="G1414" s="297"/>
      <c r="H1414" s="298"/>
      <c r="I1414" s="209"/>
      <c r="J1414" s="389"/>
      <c r="K1414" s="219"/>
      <c r="L1414" s="299"/>
      <c r="M1414" s="22"/>
      <c r="N1414" s="710"/>
    </row>
    <row r="1415" spans="1:14" ht="15.75" hidden="1" customHeight="1" x14ac:dyDescent="0.25">
      <c r="A1415" s="773"/>
      <c r="B1415" s="684"/>
      <c r="C1415" s="687"/>
      <c r="D1415" s="737"/>
      <c r="E1415" s="117"/>
      <c r="F1415" s="117"/>
      <c r="G1415" s="297"/>
      <c r="H1415" s="298"/>
      <c r="I1415" s="209"/>
      <c r="J1415" s="389"/>
      <c r="K1415" s="219"/>
      <c r="L1415" s="299"/>
      <c r="M1415" s="22"/>
      <c r="N1415" s="710"/>
    </row>
    <row r="1416" spans="1:14" ht="15.75" hidden="1" customHeight="1" x14ac:dyDescent="0.25">
      <c r="A1416" s="773"/>
      <c r="B1416" s="684"/>
      <c r="C1416" s="687"/>
      <c r="D1416" s="737"/>
      <c r="E1416" s="117"/>
      <c r="F1416" s="117"/>
      <c r="G1416" s="297"/>
      <c r="H1416" s="298"/>
      <c r="I1416" s="209"/>
      <c r="J1416" s="389"/>
      <c r="K1416" s="219"/>
      <c r="L1416" s="299"/>
      <c r="M1416" s="22"/>
      <c r="N1416" s="710"/>
    </row>
    <row r="1417" spans="1:14" ht="15.75" hidden="1" customHeight="1" x14ac:dyDescent="0.25">
      <c r="A1417" s="773"/>
      <c r="B1417" s="684"/>
      <c r="C1417" s="687"/>
      <c r="D1417" s="737"/>
      <c r="E1417" s="117"/>
      <c r="F1417" s="117"/>
      <c r="G1417" s="297"/>
      <c r="H1417" s="298"/>
      <c r="I1417" s="209"/>
      <c r="J1417" s="389"/>
      <c r="K1417" s="219"/>
      <c r="L1417" s="299"/>
      <c r="M1417" s="22"/>
      <c r="N1417" s="710"/>
    </row>
    <row r="1418" spans="1:14" ht="15.75" hidden="1" customHeight="1" x14ac:dyDescent="0.25">
      <c r="A1418" s="773"/>
      <c r="B1418" s="684"/>
      <c r="C1418" s="687"/>
      <c r="D1418" s="737"/>
      <c r="E1418" s="117"/>
      <c r="F1418" s="117"/>
      <c r="G1418" s="297"/>
      <c r="H1418" s="298"/>
      <c r="I1418" s="209"/>
      <c r="J1418" s="389"/>
      <c r="K1418" s="219"/>
      <c r="L1418" s="299"/>
      <c r="M1418" s="22"/>
      <c r="N1418" s="710"/>
    </row>
    <row r="1419" spans="1:14" ht="15.75" hidden="1" customHeight="1" x14ac:dyDescent="0.25">
      <c r="A1419" s="773"/>
      <c r="B1419" s="684"/>
      <c r="C1419" s="687"/>
      <c r="D1419" s="737"/>
      <c r="E1419" s="117"/>
      <c r="F1419" s="117"/>
      <c r="G1419" s="297"/>
      <c r="H1419" s="298"/>
      <c r="I1419" s="209"/>
      <c r="J1419" s="389"/>
      <c r="K1419" s="219"/>
      <c r="L1419" s="299"/>
      <c r="M1419" s="22"/>
      <c r="N1419" s="710"/>
    </row>
    <row r="1420" spans="1:14" ht="15.75" hidden="1" customHeight="1" x14ac:dyDescent="0.25">
      <c r="A1420" s="773"/>
      <c r="B1420" s="684"/>
      <c r="C1420" s="687"/>
      <c r="D1420" s="737"/>
      <c r="E1420" s="117"/>
      <c r="F1420" s="117"/>
      <c r="G1420" s="297"/>
      <c r="H1420" s="298"/>
      <c r="I1420" s="209"/>
      <c r="J1420" s="389"/>
      <c r="K1420" s="219"/>
      <c r="L1420" s="299"/>
      <c r="M1420" s="22"/>
      <c r="N1420" s="710"/>
    </row>
    <row r="1421" spans="1:14" ht="15.75" hidden="1" customHeight="1" x14ac:dyDescent="0.25">
      <c r="A1421" s="773"/>
      <c r="B1421" s="684"/>
      <c r="C1421" s="687"/>
      <c r="D1421" s="737"/>
      <c r="E1421" s="117"/>
      <c r="F1421" s="117"/>
      <c r="G1421" s="297"/>
      <c r="H1421" s="298"/>
      <c r="I1421" s="209"/>
      <c r="J1421" s="389"/>
      <c r="K1421" s="219"/>
      <c r="L1421" s="299"/>
      <c r="M1421" s="22"/>
      <c r="N1421" s="710"/>
    </row>
    <row r="1422" spans="1:14" ht="15.75" hidden="1" customHeight="1" x14ac:dyDescent="0.25">
      <c r="A1422" s="773"/>
      <c r="B1422" s="684"/>
      <c r="C1422" s="687"/>
      <c r="D1422" s="737"/>
      <c r="E1422" s="117"/>
      <c r="F1422" s="117"/>
      <c r="G1422" s="297"/>
      <c r="H1422" s="298"/>
      <c r="I1422" s="209"/>
      <c r="J1422" s="389"/>
      <c r="K1422" s="219"/>
      <c r="L1422" s="299"/>
      <c r="M1422" s="22"/>
      <c r="N1422" s="710"/>
    </row>
    <row r="1423" spans="1:14" ht="15.75" hidden="1" customHeight="1" x14ac:dyDescent="0.25">
      <c r="A1423" s="773"/>
      <c r="B1423" s="684"/>
      <c r="C1423" s="687"/>
      <c r="D1423" s="737"/>
      <c r="E1423" s="117"/>
      <c r="F1423" s="117"/>
      <c r="G1423" s="297"/>
      <c r="H1423" s="298"/>
      <c r="I1423" s="209"/>
      <c r="J1423" s="389"/>
      <c r="K1423" s="219"/>
      <c r="L1423" s="299"/>
      <c r="M1423" s="22"/>
      <c r="N1423" s="710"/>
    </row>
    <row r="1424" spans="1:14" ht="15.75" hidden="1" customHeight="1" x14ac:dyDescent="0.25">
      <c r="A1424" s="773"/>
      <c r="B1424" s="684"/>
      <c r="C1424" s="687"/>
      <c r="D1424" s="737"/>
      <c r="E1424" s="117"/>
      <c r="F1424" s="117"/>
      <c r="G1424" s="297"/>
      <c r="H1424" s="298"/>
      <c r="I1424" s="209"/>
      <c r="J1424" s="389"/>
      <c r="K1424" s="219"/>
      <c r="L1424" s="299"/>
      <c r="M1424" s="22"/>
      <c r="N1424" s="710"/>
    </row>
    <row r="1425" spans="1:14" ht="15.75" hidden="1" customHeight="1" x14ac:dyDescent="0.25">
      <c r="A1425" s="773"/>
      <c r="B1425" s="684"/>
      <c r="C1425" s="687"/>
      <c r="D1425" s="737"/>
      <c r="E1425" s="117"/>
      <c r="F1425" s="117"/>
      <c r="G1425" s="297"/>
      <c r="H1425" s="298"/>
      <c r="I1425" s="209"/>
      <c r="J1425" s="389"/>
      <c r="K1425" s="219"/>
      <c r="L1425" s="299"/>
      <c r="M1425" s="22"/>
      <c r="N1425" s="710"/>
    </row>
    <row r="1426" spans="1:14" ht="15.75" hidden="1" customHeight="1" x14ac:dyDescent="0.25">
      <c r="A1426" s="773"/>
      <c r="B1426" s="684"/>
      <c r="C1426" s="687"/>
      <c r="D1426" s="737"/>
      <c r="E1426" s="117"/>
      <c r="F1426" s="117"/>
      <c r="G1426" s="297"/>
      <c r="H1426" s="298"/>
      <c r="I1426" s="209"/>
      <c r="J1426" s="389"/>
      <c r="K1426" s="219"/>
      <c r="L1426" s="299"/>
      <c r="M1426" s="22"/>
      <c r="N1426" s="710"/>
    </row>
    <row r="1427" spans="1:14" ht="15.75" hidden="1" customHeight="1" x14ac:dyDescent="0.25">
      <c r="A1427" s="773"/>
      <c r="B1427" s="684"/>
      <c r="C1427" s="687"/>
      <c r="D1427" s="737"/>
      <c r="E1427" s="117"/>
      <c r="F1427" s="117"/>
      <c r="G1427" s="297"/>
      <c r="H1427" s="298"/>
      <c r="I1427" s="209"/>
      <c r="J1427" s="389"/>
      <c r="K1427" s="219"/>
      <c r="L1427" s="299"/>
      <c r="M1427" s="22"/>
      <c r="N1427" s="710"/>
    </row>
    <row r="1428" spans="1:14" ht="15.75" hidden="1" customHeight="1" x14ac:dyDescent="0.25">
      <c r="A1428" s="773"/>
      <c r="B1428" s="684"/>
      <c r="C1428" s="687"/>
      <c r="D1428" s="737"/>
      <c r="E1428" s="117"/>
      <c r="F1428" s="117"/>
      <c r="G1428" s="297"/>
      <c r="H1428" s="298"/>
      <c r="I1428" s="209"/>
      <c r="J1428" s="389"/>
      <c r="K1428" s="219"/>
      <c r="L1428" s="299"/>
      <c r="M1428" s="22"/>
      <c r="N1428" s="710"/>
    </row>
    <row r="1429" spans="1:14" ht="15.75" hidden="1" customHeight="1" x14ac:dyDescent="0.25">
      <c r="A1429" s="773"/>
      <c r="B1429" s="684"/>
      <c r="C1429" s="687"/>
      <c r="D1429" s="737"/>
      <c r="E1429" s="117"/>
      <c r="F1429" s="117"/>
      <c r="G1429" s="297"/>
      <c r="H1429" s="298"/>
      <c r="I1429" s="209"/>
      <c r="J1429" s="389"/>
      <c r="K1429" s="219"/>
      <c r="L1429" s="299"/>
      <c r="M1429" s="22"/>
      <c r="N1429" s="710"/>
    </row>
    <row r="1430" spans="1:14" ht="15.75" hidden="1" customHeight="1" x14ac:dyDescent="0.25">
      <c r="A1430" s="773"/>
      <c r="B1430" s="684"/>
      <c r="C1430" s="687"/>
      <c r="D1430" s="737"/>
      <c r="E1430" s="117"/>
      <c r="F1430" s="117"/>
      <c r="G1430" s="297"/>
      <c r="H1430" s="298"/>
      <c r="I1430" s="209"/>
      <c r="J1430" s="389"/>
      <c r="K1430" s="219"/>
      <c r="L1430" s="299"/>
      <c r="M1430" s="22"/>
      <c r="N1430" s="710"/>
    </row>
    <row r="1431" spans="1:14" ht="15.75" hidden="1" customHeight="1" x14ac:dyDescent="0.25">
      <c r="A1431" s="773"/>
      <c r="B1431" s="684"/>
      <c r="C1431" s="687"/>
      <c r="D1431" s="737"/>
      <c r="E1431" s="117"/>
      <c r="F1431" s="117"/>
      <c r="G1431" s="297"/>
      <c r="H1431" s="298"/>
      <c r="I1431" s="209"/>
      <c r="J1431" s="389"/>
      <c r="K1431" s="219"/>
      <c r="L1431" s="299"/>
      <c r="M1431" s="22"/>
      <c r="N1431" s="710"/>
    </row>
    <row r="1432" spans="1:14" ht="15.75" hidden="1" customHeight="1" x14ac:dyDescent="0.25">
      <c r="A1432" s="773"/>
      <c r="B1432" s="684"/>
      <c r="C1432" s="687"/>
      <c r="D1432" s="737"/>
      <c r="E1432" s="117"/>
      <c r="F1432" s="117"/>
      <c r="G1432" s="297"/>
      <c r="H1432" s="298"/>
      <c r="I1432" s="209"/>
      <c r="J1432" s="389"/>
      <c r="K1432" s="219"/>
      <c r="L1432" s="299"/>
      <c r="M1432" s="22"/>
      <c r="N1432" s="710"/>
    </row>
    <row r="1433" spans="1:14" ht="15.75" hidden="1" customHeight="1" x14ac:dyDescent="0.25">
      <c r="A1433" s="773"/>
      <c r="B1433" s="684"/>
      <c r="C1433" s="687"/>
      <c r="D1433" s="737"/>
      <c r="E1433" s="117"/>
      <c r="F1433" s="117"/>
      <c r="G1433" s="297"/>
      <c r="H1433" s="298"/>
      <c r="I1433" s="209"/>
      <c r="J1433" s="389"/>
      <c r="K1433" s="219"/>
      <c r="L1433" s="299"/>
      <c r="M1433" s="22"/>
      <c r="N1433" s="710"/>
    </row>
    <row r="1434" spans="1:14" ht="15.75" hidden="1" customHeight="1" x14ac:dyDescent="0.25">
      <c r="A1434" s="773"/>
      <c r="B1434" s="684"/>
      <c r="C1434" s="687"/>
      <c r="D1434" s="737"/>
      <c r="E1434" s="117"/>
      <c r="F1434" s="117"/>
      <c r="G1434" s="297"/>
      <c r="H1434" s="298"/>
      <c r="I1434" s="209"/>
      <c r="J1434" s="389"/>
      <c r="K1434" s="219"/>
      <c r="L1434" s="299"/>
      <c r="M1434" s="22"/>
      <c r="N1434" s="710"/>
    </row>
    <row r="1435" spans="1:14" ht="15.75" hidden="1" customHeight="1" x14ac:dyDescent="0.25">
      <c r="A1435" s="773"/>
      <c r="B1435" s="684"/>
      <c r="C1435" s="687"/>
      <c r="D1435" s="737"/>
      <c r="E1435" s="117"/>
      <c r="F1435" s="117"/>
      <c r="G1435" s="297"/>
      <c r="H1435" s="298"/>
      <c r="I1435" s="209"/>
      <c r="J1435" s="389"/>
      <c r="K1435" s="219"/>
      <c r="L1435" s="299"/>
      <c r="M1435" s="22"/>
      <c r="N1435" s="710"/>
    </row>
    <row r="1436" spans="1:14" ht="15.75" hidden="1" customHeight="1" x14ac:dyDescent="0.25">
      <c r="A1436" s="773"/>
      <c r="B1436" s="684"/>
      <c r="C1436" s="687"/>
      <c r="D1436" s="737"/>
      <c r="E1436" s="117"/>
      <c r="F1436" s="117"/>
      <c r="G1436" s="297"/>
      <c r="H1436" s="298"/>
      <c r="I1436" s="209"/>
      <c r="J1436" s="389"/>
      <c r="K1436" s="219"/>
      <c r="L1436" s="299"/>
      <c r="M1436" s="22"/>
      <c r="N1436" s="710"/>
    </row>
    <row r="1437" spans="1:14" ht="15.75" hidden="1" customHeight="1" x14ac:dyDescent="0.25">
      <c r="A1437" s="773"/>
      <c r="B1437" s="684"/>
      <c r="C1437" s="687"/>
      <c r="D1437" s="737"/>
      <c r="E1437" s="117"/>
      <c r="F1437" s="117"/>
      <c r="G1437" s="297"/>
      <c r="H1437" s="298"/>
      <c r="I1437" s="209"/>
      <c r="J1437" s="389"/>
      <c r="K1437" s="219"/>
      <c r="L1437" s="299"/>
      <c r="M1437" s="22"/>
      <c r="N1437" s="710"/>
    </row>
    <row r="1438" spans="1:14" ht="15.75" hidden="1" customHeight="1" x14ac:dyDescent="0.25">
      <c r="A1438" s="773"/>
      <c r="B1438" s="684"/>
      <c r="C1438" s="687"/>
      <c r="D1438" s="737"/>
      <c r="E1438" s="117"/>
      <c r="F1438" s="117"/>
      <c r="G1438" s="297"/>
      <c r="H1438" s="298"/>
      <c r="I1438" s="209"/>
      <c r="J1438" s="389"/>
      <c r="K1438" s="219"/>
      <c r="L1438" s="299"/>
      <c r="M1438" s="22"/>
      <c r="N1438" s="710"/>
    </row>
    <row r="1439" spans="1:14" ht="15.75" hidden="1" customHeight="1" x14ac:dyDescent="0.25">
      <c r="A1439" s="773"/>
      <c r="B1439" s="684"/>
      <c r="C1439" s="687"/>
      <c r="D1439" s="737"/>
      <c r="E1439" s="117"/>
      <c r="F1439" s="117"/>
      <c r="G1439" s="297"/>
      <c r="H1439" s="298"/>
      <c r="I1439" s="209"/>
      <c r="J1439" s="389"/>
      <c r="K1439" s="219"/>
      <c r="L1439" s="299"/>
      <c r="M1439" s="22"/>
      <c r="N1439" s="710"/>
    </row>
    <row r="1440" spans="1:14" ht="15.75" hidden="1" customHeight="1" x14ac:dyDescent="0.25">
      <c r="A1440" s="773"/>
      <c r="B1440" s="684"/>
      <c r="C1440" s="687"/>
      <c r="D1440" s="737"/>
      <c r="E1440" s="117"/>
      <c r="F1440" s="117"/>
      <c r="G1440" s="297"/>
      <c r="H1440" s="298"/>
      <c r="I1440" s="209"/>
      <c r="J1440" s="389"/>
      <c r="K1440" s="219"/>
      <c r="L1440" s="299"/>
      <c r="M1440" s="22"/>
      <c r="N1440" s="710"/>
    </row>
    <row r="1441" spans="1:14" ht="15.75" hidden="1" customHeight="1" x14ac:dyDescent="0.25">
      <c r="A1441" s="773"/>
      <c r="B1441" s="684"/>
      <c r="C1441" s="687"/>
      <c r="D1441" s="737"/>
      <c r="E1441" s="117"/>
      <c r="F1441" s="117"/>
      <c r="G1441" s="297"/>
      <c r="H1441" s="298"/>
      <c r="I1441" s="209"/>
      <c r="J1441" s="389"/>
      <c r="K1441" s="219"/>
      <c r="L1441" s="299"/>
      <c r="M1441" s="22"/>
      <c r="N1441" s="710"/>
    </row>
    <row r="1442" spans="1:14" ht="15.75" hidden="1" customHeight="1" x14ac:dyDescent="0.25">
      <c r="A1442" s="773"/>
      <c r="B1442" s="684"/>
      <c r="C1442" s="687"/>
      <c r="D1442" s="737"/>
      <c r="E1442" s="117"/>
      <c r="F1442" s="117"/>
      <c r="G1442" s="297"/>
      <c r="H1442" s="298"/>
      <c r="I1442" s="209"/>
      <c r="J1442" s="389"/>
      <c r="K1442" s="219"/>
      <c r="L1442" s="299"/>
      <c r="M1442" s="22"/>
      <c r="N1442" s="710"/>
    </row>
    <row r="1443" spans="1:14" ht="15.75" hidden="1" customHeight="1" x14ac:dyDescent="0.25">
      <c r="A1443" s="773"/>
      <c r="B1443" s="684"/>
      <c r="C1443" s="687"/>
      <c r="D1443" s="737"/>
      <c r="E1443" s="117"/>
      <c r="F1443" s="117"/>
      <c r="G1443" s="297"/>
      <c r="H1443" s="298"/>
      <c r="I1443" s="209"/>
      <c r="J1443" s="389"/>
      <c r="K1443" s="219"/>
      <c r="L1443" s="299"/>
      <c r="M1443" s="22"/>
      <c r="N1443" s="710"/>
    </row>
    <row r="1444" spans="1:14" ht="15.75" hidden="1" customHeight="1" x14ac:dyDescent="0.25">
      <c r="A1444" s="773"/>
      <c r="B1444" s="684"/>
      <c r="C1444" s="687"/>
      <c r="D1444" s="737"/>
      <c r="E1444" s="117"/>
      <c r="F1444" s="117"/>
      <c r="G1444" s="297"/>
      <c r="H1444" s="298"/>
      <c r="I1444" s="209"/>
      <c r="J1444" s="389"/>
      <c r="K1444" s="219"/>
      <c r="L1444" s="299"/>
      <c r="M1444" s="22"/>
      <c r="N1444" s="710"/>
    </row>
    <row r="1445" spans="1:14" ht="15.75" hidden="1" customHeight="1" x14ac:dyDescent="0.25">
      <c r="A1445" s="773"/>
      <c r="B1445" s="684"/>
      <c r="C1445" s="687"/>
      <c r="D1445" s="737"/>
      <c r="E1445" s="117"/>
      <c r="F1445" s="117"/>
      <c r="G1445" s="297"/>
      <c r="H1445" s="298"/>
      <c r="I1445" s="209"/>
      <c r="J1445" s="389"/>
      <c r="K1445" s="219"/>
      <c r="L1445" s="299"/>
      <c r="M1445" s="22"/>
      <c r="N1445" s="710"/>
    </row>
    <row r="1446" spans="1:14" ht="15.75" hidden="1" customHeight="1" x14ac:dyDescent="0.25">
      <c r="A1446" s="773"/>
      <c r="B1446" s="684"/>
      <c r="C1446" s="687"/>
      <c r="D1446" s="737"/>
      <c r="E1446" s="117"/>
      <c r="F1446" s="117"/>
      <c r="G1446" s="297"/>
      <c r="H1446" s="298"/>
      <c r="I1446" s="209"/>
      <c r="J1446" s="389"/>
      <c r="K1446" s="219"/>
      <c r="L1446" s="299"/>
      <c r="M1446" s="22"/>
      <c r="N1446" s="710"/>
    </row>
    <row r="1447" spans="1:14" ht="15.75" hidden="1" customHeight="1" x14ac:dyDescent="0.25">
      <c r="A1447" s="773"/>
      <c r="B1447" s="684"/>
      <c r="C1447" s="687"/>
      <c r="D1447" s="737"/>
      <c r="E1447" s="117"/>
      <c r="F1447" s="117"/>
      <c r="G1447" s="297"/>
      <c r="H1447" s="298"/>
      <c r="I1447" s="209"/>
      <c r="J1447" s="389"/>
      <c r="K1447" s="219"/>
      <c r="L1447" s="299"/>
      <c r="M1447" s="22"/>
      <c r="N1447" s="710"/>
    </row>
    <row r="1448" spans="1:14" ht="15.75" hidden="1" customHeight="1" x14ac:dyDescent="0.25">
      <c r="A1448" s="773"/>
      <c r="B1448" s="684"/>
      <c r="C1448" s="687"/>
      <c r="D1448" s="737"/>
      <c r="E1448" s="117"/>
      <c r="F1448" s="117"/>
      <c r="G1448" s="297"/>
      <c r="H1448" s="298"/>
      <c r="I1448" s="209"/>
      <c r="J1448" s="389"/>
      <c r="K1448" s="219"/>
      <c r="L1448" s="299"/>
      <c r="M1448" s="22"/>
      <c r="N1448" s="710"/>
    </row>
    <row r="1449" spans="1:14" ht="15.75" hidden="1" customHeight="1" x14ac:dyDescent="0.25">
      <c r="A1449" s="773"/>
      <c r="B1449" s="684"/>
      <c r="C1449" s="687"/>
      <c r="D1449" s="737"/>
      <c r="E1449" s="117"/>
      <c r="F1449" s="117"/>
      <c r="G1449" s="297"/>
      <c r="H1449" s="298"/>
      <c r="I1449" s="209"/>
      <c r="J1449" s="389"/>
      <c r="K1449" s="219"/>
      <c r="L1449" s="299"/>
      <c r="M1449" s="22"/>
      <c r="N1449" s="710"/>
    </row>
    <row r="1450" spans="1:14" ht="15.75" hidden="1" customHeight="1" x14ac:dyDescent="0.25">
      <c r="A1450" s="773"/>
      <c r="B1450" s="684"/>
      <c r="C1450" s="687"/>
      <c r="D1450" s="737"/>
      <c r="E1450" s="117"/>
      <c r="F1450" s="117"/>
      <c r="G1450" s="297"/>
      <c r="H1450" s="298"/>
      <c r="I1450" s="209"/>
      <c r="J1450" s="389"/>
      <c r="K1450" s="219"/>
      <c r="L1450" s="299"/>
      <c r="M1450" s="22"/>
      <c r="N1450" s="710"/>
    </row>
    <row r="1451" spans="1:14" ht="15.75" hidden="1" customHeight="1" x14ac:dyDescent="0.25">
      <c r="A1451" s="773"/>
      <c r="B1451" s="684"/>
      <c r="C1451" s="687"/>
      <c r="D1451" s="737"/>
      <c r="E1451" s="117"/>
      <c r="F1451" s="117"/>
      <c r="G1451" s="297"/>
      <c r="H1451" s="298"/>
      <c r="I1451" s="209"/>
      <c r="J1451" s="389"/>
      <c r="K1451" s="219"/>
      <c r="L1451" s="299"/>
      <c r="M1451" s="22"/>
      <c r="N1451" s="710"/>
    </row>
    <row r="1452" spans="1:14" ht="15.75" hidden="1" customHeight="1" x14ac:dyDescent="0.25">
      <c r="A1452" s="773"/>
      <c r="B1452" s="684"/>
      <c r="C1452" s="687"/>
      <c r="D1452" s="737"/>
      <c r="E1452" s="117"/>
      <c r="F1452" s="117"/>
      <c r="G1452" s="297"/>
      <c r="H1452" s="298"/>
      <c r="I1452" s="209"/>
      <c r="J1452" s="389"/>
      <c r="K1452" s="219"/>
      <c r="L1452" s="299"/>
      <c r="M1452" s="22"/>
      <c r="N1452" s="710"/>
    </row>
    <row r="1453" spans="1:14" ht="15.75" hidden="1" customHeight="1" x14ac:dyDescent="0.25">
      <c r="A1453" s="773"/>
      <c r="B1453" s="684"/>
      <c r="C1453" s="687"/>
      <c r="D1453" s="737"/>
      <c r="E1453" s="117"/>
      <c r="F1453" s="117"/>
      <c r="G1453" s="297"/>
      <c r="H1453" s="298"/>
      <c r="I1453" s="209"/>
      <c r="J1453" s="389"/>
      <c r="K1453" s="219"/>
      <c r="L1453" s="299"/>
      <c r="M1453" s="22"/>
      <c r="N1453" s="710"/>
    </row>
    <row r="1454" spans="1:14" ht="15.75" hidden="1" customHeight="1" x14ac:dyDescent="0.25">
      <c r="A1454" s="773"/>
      <c r="B1454" s="684"/>
      <c r="C1454" s="687"/>
      <c r="D1454" s="737"/>
      <c r="E1454" s="117"/>
      <c r="F1454" s="117"/>
      <c r="G1454" s="297"/>
      <c r="H1454" s="298"/>
      <c r="I1454" s="209"/>
      <c r="J1454" s="389"/>
      <c r="K1454" s="219"/>
      <c r="L1454" s="299"/>
      <c r="M1454" s="22"/>
      <c r="N1454" s="710"/>
    </row>
    <row r="1455" spans="1:14" ht="15.75" hidden="1" customHeight="1" x14ac:dyDescent="0.25">
      <c r="A1455" s="773"/>
      <c r="B1455" s="684"/>
      <c r="C1455" s="687"/>
      <c r="D1455" s="737"/>
      <c r="E1455" s="117"/>
      <c r="F1455" s="117"/>
      <c r="G1455" s="297"/>
      <c r="H1455" s="298"/>
      <c r="I1455" s="209"/>
      <c r="J1455" s="389"/>
      <c r="K1455" s="219"/>
      <c r="L1455" s="299"/>
      <c r="M1455" s="22"/>
      <c r="N1455" s="710"/>
    </row>
    <row r="1456" spans="1:14" ht="15.75" hidden="1" customHeight="1" x14ac:dyDescent="0.25">
      <c r="A1456" s="773"/>
      <c r="B1456" s="684"/>
      <c r="C1456" s="687"/>
      <c r="D1456" s="737"/>
      <c r="E1456" s="117"/>
      <c r="F1456" s="117"/>
      <c r="G1456" s="297"/>
      <c r="H1456" s="298"/>
      <c r="I1456" s="209"/>
      <c r="J1456" s="389"/>
      <c r="K1456" s="219"/>
      <c r="L1456" s="299"/>
      <c r="M1456" s="22"/>
      <c r="N1456" s="710"/>
    </row>
    <row r="1457" spans="1:14" ht="15.75" hidden="1" customHeight="1" x14ac:dyDescent="0.25">
      <c r="A1457" s="773"/>
      <c r="B1457" s="684"/>
      <c r="C1457" s="687"/>
      <c r="D1457" s="737"/>
      <c r="E1457" s="117"/>
      <c r="F1457" s="117"/>
      <c r="G1457" s="297"/>
      <c r="H1457" s="298"/>
      <c r="I1457" s="209"/>
      <c r="J1457" s="389"/>
      <c r="K1457" s="219"/>
      <c r="L1457" s="299"/>
      <c r="M1457" s="22"/>
      <c r="N1457" s="710"/>
    </row>
    <row r="1458" spans="1:14" ht="15.75" hidden="1" customHeight="1" x14ac:dyDescent="0.25">
      <c r="A1458" s="773"/>
      <c r="B1458" s="684"/>
      <c r="C1458" s="687"/>
      <c r="D1458" s="737"/>
      <c r="E1458" s="117"/>
      <c r="F1458" s="117"/>
      <c r="G1458" s="297"/>
      <c r="H1458" s="298"/>
      <c r="I1458" s="209"/>
      <c r="J1458" s="389"/>
      <c r="K1458" s="219"/>
      <c r="L1458" s="299"/>
      <c r="M1458" s="22"/>
      <c r="N1458" s="710"/>
    </row>
    <row r="1459" spans="1:14" ht="15.75" hidden="1" customHeight="1" x14ac:dyDescent="0.25">
      <c r="A1459" s="773"/>
      <c r="B1459" s="684"/>
      <c r="C1459" s="687"/>
      <c r="D1459" s="737"/>
      <c r="E1459" s="117"/>
      <c r="F1459" s="117"/>
      <c r="G1459" s="297"/>
      <c r="H1459" s="298"/>
      <c r="I1459" s="209"/>
      <c r="J1459" s="389"/>
      <c r="K1459" s="219"/>
      <c r="L1459" s="299"/>
      <c r="M1459" s="22"/>
      <c r="N1459" s="710"/>
    </row>
    <row r="1460" spans="1:14" ht="15.75" hidden="1" customHeight="1" x14ac:dyDescent="0.25">
      <c r="A1460" s="773"/>
      <c r="B1460" s="684"/>
      <c r="C1460" s="687"/>
      <c r="D1460" s="737"/>
      <c r="E1460" s="117"/>
      <c r="F1460" s="117"/>
      <c r="G1460" s="297"/>
      <c r="H1460" s="298"/>
      <c r="I1460" s="209"/>
      <c r="J1460" s="389"/>
      <c r="K1460" s="219"/>
      <c r="L1460" s="299"/>
      <c r="M1460" s="22"/>
      <c r="N1460" s="710"/>
    </row>
    <row r="1461" spans="1:14" ht="15.75" hidden="1" customHeight="1" x14ac:dyDescent="0.25">
      <c r="A1461" s="773"/>
      <c r="B1461" s="684"/>
      <c r="C1461" s="687"/>
      <c r="D1461" s="737"/>
      <c r="E1461" s="117"/>
      <c r="F1461" s="117"/>
      <c r="G1461" s="297"/>
      <c r="H1461" s="298"/>
      <c r="I1461" s="209"/>
      <c r="J1461" s="389"/>
      <c r="K1461" s="219"/>
      <c r="L1461" s="299"/>
      <c r="M1461" s="22"/>
      <c r="N1461" s="710"/>
    </row>
    <row r="1462" spans="1:14" ht="15.75" hidden="1" customHeight="1" x14ac:dyDescent="0.25">
      <c r="A1462" s="773"/>
      <c r="B1462" s="684"/>
      <c r="C1462" s="687"/>
      <c r="D1462" s="737"/>
      <c r="E1462" s="117"/>
      <c r="F1462" s="117"/>
      <c r="G1462" s="297"/>
      <c r="H1462" s="298"/>
      <c r="I1462" s="209"/>
      <c r="J1462" s="389"/>
      <c r="K1462" s="219"/>
      <c r="L1462" s="299"/>
      <c r="M1462" s="22"/>
      <c r="N1462" s="710"/>
    </row>
    <row r="1463" spans="1:14" ht="15.75" hidden="1" customHeight="1" x14ac:dyDescent="0.25">
      <c r="A1463" s="773"/>
      <c r="B1463" s="684"/>
      <c r="C1463" s="687"/>
      <c r="D1463" s="737"/>
      <c r="E1463" s="117"/>
      <c r="F1463" s="117"/>
      <c r="G1463" s="297"/>
      <c r="H1463" s="298"/>
      <c r="I1463" s="209"/>
      <c r="J1463" s="389"/>
      <c r="K1463" s="219"/>
      <c r="L1463" s="299"/>
      <c r="M1463" s="22"/>
      <c r="N1463" s="710"/>
    </row>
    <row r="1464" spans="1:14" ht="15.75" hidden="1" customHeight="1" x14ac:dyDescent="0.25">
      <c r="A1464" s="773"/>
      <c r="B1464" s="684"/>
      <c r="C1464" s="687"/>
      <c r="D1464" s="737"/>
      <c r="E1464" s="117"/>
      <c r="F1464" s="117"/>
      <c r="G1464" s="297"/>
      <c r="H1464" s="298"/>
      <c r="I1464" s="209"/>
      <c r="J1464" s="389"/>
      <c r="K1464" s="219"/>
      <c r="L1464" s="299"/>
      <c r="M1464" s="22"/>
      <c r="N1464" s="710"/>
    </row>
    <row r="1465" spans="1:14" ht="15.75" hidden="1" customHeight="1" x14ac:dyDescent="0.25">
      <c r="A1465" s="773"/>
      <c r="B1465" s="684"/>
      <c r="C1465" s="687"/>
      <c r="D1465" s="737"/>
      <c r="E1465" s="117"/>
      <c r="F1465" s="117"/>
      <c r="G1465" s="297"/>
      <c r="H1465" s="298"/>
      <c r="I1465" s="209"/>
      <c r="J1465" s="389"/>
      <c r="K1465" s="219"/>
      <c r="L1465" s="299"/>
      <c r="M1465" s="22"/>
      <c r="N1465" s="710"/>
    </row>
    <row r="1466" spans="1:14" ht="15.75" hidden="1" customHeight="1" x14ac:dyDescent="0.25">
      <c r="A1466" s="773"/>
      <c r="B1466" s="684"/>
      <c r="C1466" s="687"/>
      <c r="D1466" s="737"/>
      <c r="E1466" s="117"/>
      <c r="F1466" s="117"/>
      <c r="G1466" s="297"/>
      <c r="H1466" s="298"/>
      <c r="I1466" s="209"/>
      <c r="J1466" s="389"/>
      <c r="K1466" s="219"/>
      <c r="L1466" s="299"/>
      <c r="M1466" s="22"/>
      <c r="N1466" s="710"/>
    </row>
    <row r="1467" spans="1:14" ht="15.75" hidden="1" customHeight="1" x14ac:dyDescent="0.25">
      <c r="A1467" s="773"/>
      <c r="B1467" s="684"/>
      <c r="C1467" s="687"/>
      <c r="D1467" s="737"/>
      <c r="E1467" s="117"/>
      <c r="F1467" s="117"/>
      <c r="G1467" s="297"/>
      <c r="H1467" s="298"/>
      <c r="I1467" s="209"/>
      <c r="J1467" s="389"/>
      <c r="K1467" s="219"/>
      <c r="L1467" s="299"/>
      <c r="M1467" s="22"/>
      <c r="N1467" s="710"/>
    </row>
    <row r="1468" spans="1:14" ht="15.75" hidden="1" customHeight="1" x14ac:dyDescent="0.25">
      <c r="A1468" s="773"/>
      <c r="B1468" s="684"/>
      <c r="C1468" s="687"/>
      <c r="D1468" s="737"/>
      <c r="E1468" s="117"/>
      <c r="F1468" s="117"/>
      <c r="G1468" s="297"/>
      <c r="H1468" s="298"/>
      <c r="I1468" s="209"/>
      <c r="J1468" s="389"/>
      <c r="K1468" s="219"/>
      <c r="L1468" s="299"/>
      <c r="M1468" s="22"/>
      <c r="N1468" s="710"/>
    </row>
    <row r="1469" spans="1:14" ht="15.75" hidden="1" customHeight="1" x14ac:dyDescent="0.25">
      <c r="A1469" s="773"/>
      <c r="B1469" s="684"/>
      <c r="C1469" s="687"/>
      <c r="D1469" s="737"/>
      <c r="E1469" s="117"/>
      <c r="F1469" s="117"/>
      <c r="G1469" s="297"/>
      <c r="H1469" s="298"/>
      <c r="I1469" s="209"/>
      <c r="J1469" s="389"/>
      <c r="K1469" s="219"/>
      <c r="L1469" s="299"/>
      <c r="M1469" s="22"/>
      <c r="N1469" s="710"/>
    </row>
    <row r="1470" spans="1:14" ht="15.75" hidden="1" customHeight="1" x14ac:dyDescent="0.25">
      <c r="A1470" s="773"/>
      <c r="B1470" s="684"/>
      <c r="C1470" s="687"/>
      <c r="D1470" s="737"/>
      <c r="E1470" s="117"/>
      <c r="F1470" s="117"/>
      <c r="G1470" s="297"/>
      <c r="H1470" s="298"/>
      <c r="I1470" s="209"/>
      <c r="J1470" s="389"/>
      <c r="K1470" s="219"/>
      <c r="L1470" s="299"/>
      <c r="M1470" s="22"/>
      <c r="N1470" s="710"/>
    </row>
    <row r="1471" spans="1:14" ht="15.75" hidden="1" customHeight="1" x14ac:dyDescent="0.25">
      <c r="A1471" s="773"/>
      <c r="B1471" s="684"/>
      <c r="C1471" s="687"/>
      <c r="D1471" s="737"/>
      <c r="E1471" s="117"/>
      <c r="F1471" s="117"/>
      <c r="G1471" s="297"/>
      <c r="H1471" s="298"/>
      <c r="I1471" s="209"/>
      <c r="J1471" s="389"/>
      <c r="K1471" s="219"/>
      <c r="L1471" s="299"/>
      <c r="M1471" s="22"/>
      <c r="N1471" s="710"/>
    </row>
    <row r="1472" spans="1:14" ht="15.75" hidden="1" customHeight="1" x14ac:dyDescent="0.25">
      <c r="A1472" s="773"/>
      <c r="B1472" s="684"/>
      <c r="C1472" s="687"/>
      <c r="D1472" s="737"/>
      <c r="E1472" s="117"/>
      <c r="F1472" s="117"/>
      <c r="G1472" s="297"/>
      <c r="H1472" s="298"/>
      <c r="I1472" s="209"/>
      <c r="J1472" s="389"/>
      <c r="K1472" s="219"/>
      <c r="L1472" s="299"/>
      <c r="M1472" s="22"/>
      <c r="N1472" s="710"/>
    </row>
    <row r="1473" spans="1:14" ht="15.75" hidden="1" customHeight="1" x14ac:dyDescent="0.25">
      <c r="A1473" s="773"/>
      <c r="B1473" s="684"/>
      <c r="C1473" s="687"/>
      <c r="D1473" s="737"/>
      <c r="E1473" s="117"/>
      <c r="F1473" s="117"/>
      <c r="G1473" s="297"/>
      <c r="H1473" s="298"/>
      <c r="I1473" s="209"/>
      <c r="J1473" s="389"/>
      <c r="K1473" s="219"/>
      <c r="L1473" s="299"/>
      <c r="M1473" s="22"/>
      <c r="N1473" s="710"/>
    </row>
    <row r="1474" spans="1:14" ht="15.75" hidden="1" customHeight="1" x14ac:dyDescent="0.25">
      <c r="A1474" s="773"/>
      <c r="B1474" s="684"/>
      <c r="C1474" s="687"/>
      <c r="D1474" s="737"/>
      <c r="E1474" s="117"/>
      <c r="F1474" s="117"/>
      <c r="G1474" s="297"/>
      <c r="H1474" s="298"/>
      <c r="I1474" s="209"/>
      <c r="J1474" s="389"/>
      <c r="K1474" s="219"/>
      <c r="L1474" s="299"/>
      <c r="M1474" s="22"/>
      <c r="N1474" s="710"/>
    </row>
    <row r="1475" spans="1:14" ht="15.75" hidden="1" customHeight="1" x14ac:dyDescent="0.25">
      <c r="A1475" s="773"/>
      <c r="B1475" s="684"/>
      <c r="C1475" s="687"/>
      <c r="D1475" s="737"/>
      <c r="E1475" s="117"/>
      <c r="F1475" s="117"/>
      <c r="G1475" s="297"/>
      <c r="H1475" s="298"/>
      <c r="I1475" s="209"/>
      <c r="J1475" s="389"/>
      <c r="K1475" s="219"/>
      <c r="L1475" s="299"/>
      <c r="M1475" s="22"/>
      <c r="N1475" s="710"/>
    </row>
    <row r="1476" spans="1:14" ht="15.75" hidden="1" customHeight="1" x14ac:dyDescent="0.25">
      <c r="A1476" s="773"/>
      <c r="B1476" s="684"/>
      <c r="C1476" s="687"/>
      <c r="D1476" s="737"/>
      <c r="E1476" s="117"/>
      <c r="F1476" s="117"/>
      <c r="G1476" s="297"/>
      <c r="H1476" s="298"/>
      <c r="I1476" s="209"/>
      <c r="J1476" s="389"/>
      <c r="K1476" s="219"/>
      <c r="L1476" s="299"/>
      <c r="M1476" s="22"/>
      <c r="N1476" s="710"/>
    </row>
    <row r="1477" spans="1:14" ht="15.75" hidden="1" customHeight="1" x14ac:dyDescent="0.25">
      <c r="A1477" s="773"/>
      <c r="B1477" s="684"/>
      <c r="C1477" s="687"/>
      <c r="D1477" s="737"/>
      <c r="E1477" s="117"/>
      <c r="F1477" s="117"/>
      <c r="G1477" s="297"/>
      <c r="H1477" s="298"/>
      <c r="I1477" s="209"/>
      <c r="J1477" s="389"/>
      <c r="K1477" s="219"/>
      <c r="L1477" s="299"/>
      <c r="M1477" s="22"/>
      <c r="N1477" s="710"/>
    </row>
    <row r="1478" spans="1:14" ht="15.75" hidden="1" customHeight="1" x14ac:dyDescent="0.25">
      <c r="A1478" s="773"/>
      <c r="B1478" s="684"/>
      <c r="C1478" s="687"/>
      <c r="D1478" s="737"/>
      <c r="E1478" s="117"/>
      <c r="F1478" s="117"/>
      <c r="G1478" s="297"/>
      <c r="H1478" s="298"/>
      <c r="I1478" s="209"/>
      <c r="J1478" s="389"/>
      <c r="K1478" s="219"/>
      <c r="L1478" s="299"/>
      <c r="M1478" s="22"/>
      <c r="N1478" s="710"/>
    </row>
    <row r="1479" spans="1:14" ht="15.75" hidden="1" customHeight="1" x14ac:dyDescent="0.25">
      <c r="A1479" s="773"/>
      <c r="B1479" s="684"/>
      <c r="C1479" s="687"/>
      <c r="D1479" s="737"/>
      <c r="E1479" s="117"/>
      <c r="F1479" s="117"/>
      <c r="G1479" s="297"/>
      <c r="H1479" s="298"/>
      <c r="I1479" s="209"/>
      <c r="J1479" s="389"/>
      <c r="K1479" s="219"/>
      <c r="L1479" s="299"/>
      <c r="M1479" s="22"/>
      <c r="N1479" s="710"/>
    </row>
    <row r="1480" spans="1:14" ht="15.75" hidden="1" customHeight="1" x14ac:dyDescent="0.25">
      <c r="A1480" s="773"/>
      <c r="B1480" s="684"/>
      <c r="C1480" s="687"/>
      <c r="D1480" s="737"/>
      <c r="E1480" s="117"/>
      <c r="F1480" s="117"/>
      <c r="G1480" s="297"/>
      <c r="H1480" s="298"/>
      <c r="I1480" s="209"/>
      <c r="J1480" s="389"/>
      <c r="K1480" s="219"/>
      <c r="L1480" s="299"/>
      <c r="M1480" s="22"/>
      <c r="N1480" s="710"/>
    </row>
    <row r="1481" spans="1:14" ht="15.75" hidden="1" customHeight="1" x14ac:dyDescent="0.25">
      <c r="A1481" s="773"/>
      <c r="B1481" s="684"/>
      <c r="C1481" s="687"/>
      <c r="D1481" s="737"/>
      <c r="E1481" s="117"/>
      <c r="F1481" s="117"/>
      <c r="G1481" s="297"/>
      <c r="H1481" s="298"/>
      <c r="I1481" s="209"/>
      <c r="J1481" s="389"/>
      <c r="K1481" s="219"/>
      <c r="L1481" s="299"/>
      <c r="M1481" s="22"/>
      <c r="N1481" s="710"/>
    </row>
    <row r="1482" spans="1:14" ht="15.75" hidden="1" customHeight="1" x14ac:dyDescent="0.25">
      <c r="A1482" s="773"/>
      <c r="B1482" s="684"/>
      <c r="C1482" s="687"/>
      <c r="D1482" s="737"/>
      <c r="E1482" s="117"/>
      <c r="F1482" s="117"/>
      <c r="G1482" s="297"/>
      <c r="H1482" s="298"/>
      <c r="I1482" s="209"/>
      <c r="J1482" s="389"/>
      <c r="K1482" s="219"/>
      <c r="L1482" s="299"/>
      <c r="M1482" s="22"/>
      <c r="N1482" s="710"/>
    </row>
    <row r="1483" spans="1:14" ht="15.75" hidden="1" customHeight="1" x14ac:dyDescent="0.25">
      <c r="A1483" s="773"/>
      <c r="B1483" s="684"/>
      <c r="C1483" s="687"/>
      <c r="D1483" s="737"/>
      <c r="E1483" s="117"/>
      <c r="F1483" s="117"/>
      <c r="G1483" s="297"/>
      <c r="H1483" s="298"/>
      <c r="I1483" s="209"/>
      <c r="J1483" s="389"/>
      <c r="K1483" s="219"/>
      <c r="L1483" s="299"/>
      <c r="M1483" s="22"/>
      <c r="N1483" s="710"/>
    </row>
    <row r="1484" spans="1:14" ht="15.75" hidden="1" customHeight="1" x14ac:dyDescent="0.25">
      <c r="A1484" s="773"/>
      <c r="B1484" s="684"/>
      <c r="C1484" s="687"/>
      <c r="D1484" s="737"/>
      <c r="E1484" s="117"/>
      <c r="F1484" s="117"/>
      <c r="G1484" s="297"/>
      <c r="H1484" s="298"/>
      <c r="I1484" s="209"/>
      <c r="J1484" s="389"/>
      <c r="K1484" s="219"/>
      <c r="L1484" s="299"/>
      <c r="M1484" s="22"/>
      <c r="N1484" s="710"/>
    </row>
    <row r="1485" spans="1:14" ht="15.75" hidden="1" customHeight="1" x14ac:dyDescent="0.25">
      <c r="A1485" s="773"/>
      <c r="B1485" s="684"/>
      <c r="C1485" s="687"/>
      <c r="D1485" s="737"/>
      <c r="E1485" s="117"/>
      <c r="F1485" s="117"/>
      <c r="G1485" s="297"/>
      <c r="H1485" s="298"/>
      <c r="I1485" s="209"/>
      <c r="J1485" s="389"/>
      <c r="K1485" s="219"/>
      <c r="L1485" s="299"/>
      <c r="M1485" s="22"/>
      <c r="N1485" s="710"/>
    </row>
    <row r="1486" spans="1:14" ht="15.75" hidden="1" customHeight="1" x14ac:dyDescent="0.25">
      <c r="A1486" s="773"/>
      <c r="B1486" s="684"/>
      <c r="C1486" s="687"/>
      <c r="D1486" s="737"/>
      <c r="E1486" s="117"/>
      <c r="F1486" s="117"/>
      <c r="G1486" s="297"/>
      <c r="H1486" s="298"/>
      <c r="I1486" s="209"/>
      <c r="J1486" s="389"/>
      <c r="K1486" s="219"/>
      <c r="L1486" s="299"/>
      <c r="M1486" s="22"/>
      <c r="N1486" s="710"/>
    </row>
    <row r="1487" spans="1:14" ht="15.75" hidden="1" customHeight="1" x14ac:dyDescent="0.25">
      <c r="A1487" s="773"/>
      <c r="B1487" s="684"/>
      <c r="C1487" s="687"/>
      <c r="D1487" s="737"/>
      <c r="E1487" s="117"/>
      <c r="F1487" s="117"/>
      <c r="G1487" s="297"/>
      <c r="H1487" s="298"/>
      <c r="I1487" s="209"/>
      <c r="J1487" s="389"/>
      <c r="K1487" s="219"/>
      <c r="L1487" s="299"/>
      <c r="M1487" s="22"/>
      <c r="N1487" s="710"/>
    </row>
    <row r="1488" spans="1:14" ht="15.75" hidden="1" customHeight="1" x14ac:dyDescent="0.25">
      <c r="A1488" s="773"/>
      <c r="B1488" s="684"/>
      <c r="C1488" s="687"/>
      <c r="D1488" s="737"/>
      <c r="E1488" s="117"/>
      <c r="F1488" s="117"/>
      <c r="G1488" s="297"/>
      <c r="H1488" s="298"/>
      <c r="I1488" s="209"/>
      <c r="J1488" s="389"/>
      <c r="K1488" s="219"/>
      <c r="L1488" s="299"/>
      <c r="M1488" s="22"/>
      <c r="N1488" s="710"/>
    </row>
    <row r="1489" spans="1:14" ht="15.75" hidden="1" customHeight="1" x14ac:dyDescent="0.25">
      <c r="A1489" s="773"/>
      <c r="B1489" s="684"/>
      <c r="C1489" s="687"/>
      <c r="D1489" s="737"/>
      <c r="E1489" s="117"/>
      <c r="F1489" s="117"/>
      <c r="G1489" s="297"/>
      <c r="H1489" s="298"/>
      <c r="I1489" s="209"/>
      <c r="J1489" s="389"/>
      <c r="K1489" s="219"/>
      <c r="L1489" s="299"/>
      <c r="M1489" s="22"/>
      <c r="N1489" s="710"/>
    </row>
    <row r="1490" spans="1:14" ht="15.75" hidden="1" customHeight="1" x14ac:dyDescent="0.25">
      <c r="A1490" s="773"/>
      <c r="B1490" s="684"/>
      <c r="C1490" s="687"/>
      <c r="D1490" s="737"/>
      <c r="E1490" s="117"/>
      <c r="F1490" s="117"/>
      <c r="G1490" s="297"/>
      <c r="H1490" s="298"/>
      <c r="I1490" s="209"/>
      <c r="J1490" s="389"/>
      <c r="K1490" s="219"/>
      <c r="L1490" s="299"/>
      <c r="M1490" s="22"/>
      <c r="N1490" s="710"/>
    </row>
    <row r="1491" spans="1:14" ht="15.75" hidden="1" customHeight="1" x14ac:dyDescent="0.25">
      <c r="A1491" s="773"/>
      <c r="B1491" s="684"/>
      <c r="C1491" s="687"/>
      <c r="D1491" s="737"/>
      <c r="E1491" s="117"/>
      <c r="F1491" s="117"/>
      <c r="G1491" s="297"/>
      <c r="H1491" s="298"/>
      <c r="I1491" s="209"/>
      <c r="J1491" s="389"/>
      <c r="K1491" s="219"/>
      <c r="L1491" s="299"/>
      <c r="M1491" s="22"/>
      <c r="N1491" s="710"/>
    </row>
    <row r="1492" spans="1:14" ht="15.75" hidden="1" customHeight="1" x14ac:dyDescent="0.25">
      <c r="A1492" s="773"/>
      <c r="B1492" s="684"/>
      <c r="C1492" s="687"/>
      <c r="D1492" s="737"/>
      <c r="E1492" s="117"/>
      <c r="F1492" s="117"/>
      <c r="G1492" s="297"/>
      <c r="H1492" s="298"/>
      <c r="I1492" s="209"/>
      <c r="J1492" s="389"/>
      <c r="K1492" s="219"/>
      <c r="L1492" s="299"/>
      <c r="M1492" s="22"/>
      <c r="N1492" s="710"/>
    </row>
    <row r="1493" spans="1:14" ht="15.75" hidden="1" customHeight="1" x14ac:dyDescent="0.25">
      <c r="A1493" s="773"/>
      <c r="B1493" s="684"/>
      <c r="C1493" s="687"/>
      <c r="D1493" s="737"/>
      <c r="E1493" s="117"/>
      <c r="F1493" s="117"/>
      <c r="G1493" s="297"/>
      <c r="H1493" s="298"/>
      <c r="I1493" s="209"/>
      <c r="J1493" s="389"/>
      <c r="K1493" s="219"/>
      <c r="L1493" s="299"/>
      <c r="M1493" s="22"/>
      <c r="N1493" s="710"/>
    </row>
    <row r="1494" spans="1:14" ht="15.75" hidden="1" customHeight="1" x14ac:dyDescent="0.25">
      <c r="A1494" s="773"/>
      <c r="B1494" s="684"/>
      <c r="C1494" s="687"/>
      <c r="D1494" s="737"/>
      <c r="E1494" s="117"/>
      <c r="F1494" s="117"/>
      <c r="G1494" s="297"/>
      <c r="H1494" s="298"/>
      <c r="I1494" s="209"/>
      <c r="J1494" s="389"/>
      <c r="K1494" s="219"/>
      <c r="L1494" s="299"/>
      <c r="M1494" s="22"/>
      <c r="N1494" s="710"/>
    </row>
    <row r="1495" spans="1:14" ht="15.75" hidden="1" customHeight="1" x14ac:dyDescent="0.25">
      <c r="A1495" s="773"/>
      <c r="B1495" s="684"/>
      <c r="C1495" s="687"/>
      <c r="D1495" s="737"/>
      <c r="E1495" s="117"/>
      <c r="F1495" s="117"/>
      <c r="G1495" s="297"/>
      <c r="H1495" s="298"/>
      <c r="I1495" s="209"/>
      <c r="J1495" s="389"/>
      <c r="K1495" s="219"/>
      <c r="L1495" s="299"/>
      <c r="M1495" s="22"/>
      <c r="N1495" s="710"/>
    </row>
    <row r="1496" spans="1:14" ht="15.75" hidden="1" customHeight="1" x14ac:dyDescent="0.25">
      <c r="A1496" s="773"/>
      <c r="B1496" s="684"/>
      <c r="C1496" s="687"/>
      <c r="D1496" s="737"/>
      <c r="E1496" s="117"/>
      <c r="F1496" s="117"/>
      <c r="G1496" s="297"/>
      <c r="H1496" s="298"/>
      <c r="I1496" s="209"/>
      <c r="J1496" s="389"/>
      <c r="K1496" s="219"/>
      <c r="L1496" s="299"/>
      <c r="M1496" s="22"/>
      <c r="N1496" s="710"/>
    </row>
    <row r="1497" spans="1:14" ht="15.75" hidden="1" customHeight="1" x14ac:dyDescent="0.25">
      <c r="A1497" s="773"/>
      <c r="B1497" s="684"/>
      <c r="C1497" s="687"/>
      <c r="D1497" s="737"/>
      <c r="E1497" s="117"/>
      <c r="F1497" s="117"/>
      <c r="G1497" s="297"/>
      <c r="H1497" s="298"/>
      <c r="I1497" s="209"/>
      <c r="J1497" s="389"/>
      <c r="K1497" s="219"/>
      <c r="L1497" s="299"/>
      <c r="M1497" s="22"/>
      <c r="N1497" s="710"/>
    </row>
    <row r="1498" spans="1:14" ht="15.75" hidden="1" customHeight="1" x14ac:dyDescent="0.25">
      <c r="A1498" s="773"/>
      <c r="B1498" s="684"/>
      <c r="C1498" s="687"/>
      <c r="D1498" s="737"/>
      <c r="E1498" s="117"/>
      <c r="F1498" s="117"/>
      <c r="G1498" s="297"/>
      <c r="H1498" s="298"/>
      <c r="I1498" s="209"/>
      <c r="J1498" s="389"/>
      <c r="K1498" s="219"/>
      <c r="L1498" s="299"/>
      <c r="M1498" s="22"/>
      <c r="N1498" s="710"/>
    </row>
    <row r="1499" spans="1:14" ht="15.75" hidden="1" customHeight="1" x14ac:dyDescent="0.25">
      <c r="A1499" s="773"/>
      <c r="B1499" s="684"/>
      <c r="C1499" s="687"/>
      <c r="D1499" s="737"/>
      <c r="E1499" s="117"/>
      <c r="F1499" s="117"/>
      <c r="G1499" s="297"/>
      <c r="H1499" s="298"/>
      <c r="I1499" s="209"/>
      <c r="J1499" s="389"/>
      <c r="K1499" s="219"/>
      <c r="L1499" s="299"/>
      <c r="M1499" s="22"/>
      <c r="N1499" s="710"/>
    </row>
    <row r="1500" spans="1:14" ht="15.75" hidden="1" customHeight="1" x14ac:dyDescent="0.25">
      <c r="A1500" s="773"/>
      <c r="B1500" s="684"/>
      <c r="C1500" s="687"/>
      <c r="D1500" s="737"/>
      <c r="E1500" s="117"/>
      <c r="F1500" s="117"/>
      <c r="G1500" s="297"/>
      <c r="H1500" s="298"/>
      <c r="I1500" s="209"/>
      <c r="J1500" s="389"/>
      <c r="K1500" s="219"/>
      <c r="L1500" s="299"/>
      <c r="M1500" s="22"/>
      <c r="N1500" s="710"/>
    </row>
    <row r="1501" spans="1:14" ht="15.75" hidden="1" customHeight="1" x14ac:dyDescent="0.25">
      <c r="A1501" s="773"/>
      <c r="B1501" s="684"/>
      <c r="C1501" s="687"/>
      <c r="D1501" s="737"/>
      <c r="E1501" s="117"/>
      <c r="F1501" s="117"/>
      <c r="G1501" s="297"/>
      <c r="H1501" s="298"/>
      <c r="I1501" s="209"/>
      <c r="J1501" s="389"/>
      <c r="K1501" s="219"/>
      <c r="L1501" s="299"/>
      <c r="M1501" s="22"/>
      <c r="N1501" s="710"/>
    </row>
    <row r="1502" spans="1:14" ht="15.75" hidden="1" customHeight="1" x14ac:dyDescent="0.25">
      <c r="A1502" s="773"/>
      <c r="B1502" s="684"/>
      <c r="C1502" s="687"/>
      <c r="D1502" s="737"/>
      <c r="E1502" s="117"/>
      <c r="F1502" s="117"/>
      <c r="G1502" s="297"/>
      <c r="H1502" s="298"/>
      <c r="I1502" s="209"/>
      <c r="J1502" s="389"/>
      <c r="K1502" s="219"/>
      <c r="L1502" s="299"/>
      <c r="M1502" s="22"/>
      <c r="N1502" s="710"/>
    </row>
    <row r="1503" spans="1:14" ht="15.75" hidden="1" customHeight="1" x14ac:dyDescent="0.25">
      <c r="A1503" s="773"/>
      <c r="B1503" s="684"/>
      <c r="C1503" s="687"/>
      <c r="D1503" s="737"/>
      <c r="E1503" s="117"/>
      <c r="F1503" s="117"/>
      <c r="G1503" s="297"/>
      <c r="H1503" s="298"/>
      <c r="I1503" s="209"/>
      <c r="J1503" s="389"/>
      <c r="K1503" s="219"/>
      <c r="L1503" s="299"/>
      <c r="M1503" s="22"/>
      <c r="N1503" s="710"/>
    </row>
    <row r="1504" spans="1:14" ht="15.75" hidden="1" customHeight="1" x14ac:dyDescent="0.25">
      <c r="A1504" s="773"/>
      <c r="B1504" s="684"/>
      <c r="C1504" s="687"/>
      <c r="D1504" s="737"/>
      <c r="E1504" s="117"/>
      <c r="F1504" s="117"/>
      <c r="G1504" s="297"/>
      <c r="H1504" s="298"/>
      <c r="I1504" s="209"/>
      <c r="J1504" s="389"/>
      <c r="K1504" s="219"/>
      <c r="L1504" s="299"/>
      <c r="M1504" s="22"/>
      <c r="N1504" s="710"/>
    </row>
    <row r="1505" spans="1:14" ht="15.75" hidden="1" customHeight="1" x14ac:dyDescent="0.25">
      <c r="A1505" s="773"/>
      <c r="B1505" s="684"/>
      <c r="C1505" s="687"/>
      <c r="D1505" s="737"/>
      <c r="E1505" s="117"/>
      <c r="F1505" s="117"/>
      <c r="G1505" s="297"/>
      <c r="H1505" s="298"/>
      <c r="I1505" s="209"/>
      <c r="J1505" s="389"/>
      <c r="K1505" s="219"/>
      <c r="L1505" s="299"/>
      <c r="M1505" s="22"/>
      <c r="N1505" s="710"/>
    </row>
    <row r="1506" spans="1:14" ht="15.75" hidden="1" customHeight="1" x14ac:dyDescent="0.25">
      <c r="A1506" s="773"/>
      <c r="B1506" s="684"/>
      <c r="C1506" s="687"/>
      <c r="D1506" s="737"/>
      <c r="E1506" s="117"/>
      <c r="F1506" s="117"/>
      <c r="G1506" s="297"/>
      <c r="H1506" s="298"/>
      <c r="I1506" s="209"/>
      <c r="J1506" s="389"/>
      <c r="K1506" s="219"/>
      <c r="L1506" s="299"/>
      <c r="M1506" s="22"/>
      <c r="N1506" s="710"/>
    </row>
    <row r="1507" spans="1:14" ht="15.75" hidden="1" customHeight="1" x14ac:dyDescent="0.25">
      <c r="A1507" s="773"/>
      <c r="B1507" s="684"/>
      <c r="C1507" s="687"/>
      <c r="D1507" s="737"/>
      <c r="E1507" s="117"/>
      <c r="F1507" s="117"/>
      <c r="G1507" s="297"/>
      <c r="H1507" s="298"/>
      <c r="I1507" s="209"/>
      <c r="J1507" s="389"/>
      <c r="K1507" s="219"/>
      <c r="L1507" s="299"/>
      <c r="M1507" s="22"/>
      <c r="N1507" s="710"/>
    </row>
    <row r="1508" spans="1:14" ht="15.75" hidden="1" customHeight="1" x14ac:dyDescent="0.25">
      <c r="A1508" s="773"/>
      <c r="B1508" s="684"/>
      <c r="C1508" s="687"/>
      <c r="D1508" s="737"/>
      <c r="E1508" s="117"/>
      <c r="F1508" s="117"/>
      <c r="G1508" s="297"/>
      <c r="H1508" s="298"/>
      <c r="I1508" s="209"/>
      <c r="J1508" s="389"/>
      <c r="K1508" s="219"/>
      <c r="L1508" s="299"/>
      <c r="M1508" s="22"/>
      <c r="N1508" s="710"/>
    </row>
    <row r="1509" spans="1:14" ht="15.75" hidden="1" customHeight="1" x14ac:dyDescent="0.25">
      <c r="A1509" s="773"/>
      <c r="B1509" s="684"/>
      <c r="C1509" s="687"/>
      <c r="D1509" s="737"/>
      <c r="E1509" s="117"/>
      <c r="F1509" s="117"/>
      <c r="G1509" s="297"/>
      <c r="H1509" s="298"/>
      <c r="I1509" s="209"/>
      <c r="J1509" s="389"/>
      <c r="K1509" s="219"/>
      <c r="L1509" s="299"/>
      <c r="M1509" s="22"/>
      <c r="N1509" s="710"/>
    </row>
    <row r="1510" spans="1:14" ht="15.75" hidden="1" customHeight="1" x14ac:dyDescent="0.25">
      <c r="A1510" s="773"/>
      <c r="B1510" s="684"/>
      <c r="C1510" s="687"/>
      <c r="D1510" s="737"/>
      <c r="E1510" s="117"/>
      <c r="F1510" s="117"/>
      <c r="G1510" s="297"/>
      <c r="H1510" s="298"/>
      <c r="I1510" s="209"/>
      <c r="J1510" s="389"/>
      <c r="K1510" s="219"/>
      <c r="L1510" s="299"/>
      <c r="M1510" s="22"/>
      <c r="N1510" s="710"/>
    </row>
    <row r="1511" spans="1:14" ht="15.75" hidden="1" customHeight="1" x14ac:dyDescent="0.25">
      <c r="A1511" s="773"/>
      <c r="B1511" s="684"/>
      <c r="C1511" s="687"/>
      <c r="D1511" s="737"/>
      <c r="E1511" s="117"/>
      <c r="F1511" s="117"/>
      <c r="G1511" s="297"/>
      <c r="H1511" s="298"/>
      <c r="I1511" s="209"/>
      <c r="J1511" s="389"/>
      <c r="K1511" s="219"/>
      <c r="L1511" s="299"/>
      <c r="M1511" s="22"/>
      <c r="N1511" s="710"/>
    </row>
    <row r="1512" spans="1:14" ht="15.75" hidden="1" customHeight="1" x14ac:dyDescent="0.25">
      <c r="A1512" s="773"/>
      <c r="B1512" s="684"/>
      <c r="C1512" s="687"/>
      <c r="D1512" s="737"/>
      <c r="E1512" s="117"/>
      <c r="F1512" s="117"/>
      <c r="G1512" s="297"/>
      <c r="H1512" s="298"/>
      <c r="I1512" s="209"/>
      <c r="J1512" s="389"/>
      <c r="K1512" s="219"/>
      <c r="L1512" s="299"/>
      <c r="M1512" s="22"/>
      <c r="N1512" s="710"/>
    </row>
    <row r="1513" spans="1:14" ht="15.75" hidden="1" customHeight="1" x14ac:dyDescent="0.25">
      <c r="A1513" s="773"/>
      <c r="B1513" s="684"/>
      <c r="C1513" s="687"/>
      <c r="D1513" s="737"/>
      <c r="E1513" s="117"/>
      <c r="F1513" s="117"/>
      <c r="G1513" s="297"/>
      <c r="H1513" s="298"/>
      <c r="I1513" s="209"/>
      <c r="J1513" s="389"/>
      <c r="K1513" s="219"/>
      <c r="L1513" s="299"/>
      <c r="M1513" s="22"/>
      <c r="N1513" s="710"/>
    </row>
    <row r="1514" spans="1:14" ht="15.75" hidden="1" customHeight="1" x14ac:dyDescent="0.25">
      <c r="A1514" s="773"/>
      <c r="B1514" s="684"/>
      <c r="C1514" s="687"/>
      <c r="D1514" s="737"/>
      <c r="E1514" s="117"/>
      <c r="F1514" s="117"/>
      <c r="G1514" s="297"/>
      <c r="H1514" s="298"/>
      <c r="I1514" s="209"/>
      <c r="J1514" s="389"/>
      <c r="K1514" s="219"/>
      <c r="L1514" s="299"/>
      <c r="M1514" s="22"/>
      <c r="N1514" s="710"/>
    </row>
    <row r="1515" spans="1:14" ht="15.75" hidden="1" customHeight="1" x14ac:dyDescent="0.25">
      <c r="A1515" s="773"/>
      <c r="B1515" s="684"/>
      <c r="C1515" s="687"/>
      <c r="D1515" s="737"/>
      <c r="E1515" s="117"/>
      <c r="F1515" s="117"/>
      <c r="G1515" s="297"/>
      <c r="H1515" s="298"/>
      <c r="I1515" s="209"/>
      <c r="J1515" s="389"/>
      <c r="K1515" s="219"/>
      <c r="L1515" s="299"/>
      <c r="M1515" s="22"/>
      <c r="N1515" s="710"/>
    </row>
    <row r="1516" spans="1:14" ht="15.75" hidden="1" customHeight="1" x14ac:dyDescent="0.25">
      <c r="A1516" s="773"/>
      <c r="B1516" s="684"/>
      <c r="C1516" s="687"/>
      <c r="D1516" s="737"/>
      <c r="E1516" s="117"/>
      <c r="F1516" s="117"/>
      <c r="G1516" s="297"/>
      <c r="H1516" s="298"/>
      <c r="I1516" s="209"/>
      <c r="J1516" s="389"/>
      <c r="K1516" s="219"/>
      <c r="L1516" s="299"/>
      <c r="M1516" s="22"/>
      <c r="N1516" s="710"/>
    </row>
    <row r="1517" spans="1:14" ht="15.75" hidden="1" customHeight="1" x14ac:dyDescent="0.25">
      <c r="A1517" s="773"/>
      <c r="B1517" s="684"/>
      <c r="C1517" s="687"/>
      <c r="D1517" s="737"/>
      <c r="E1517" s="117"/>
      <c r="F1517" s="117"/>
      <c r="G1517" s="297"/>
      <c r="H1517" s="298"/>
      <c r="I1517" s="209"/>
      <c r="J1517" s="389"/>
      <c r="K1517" s="219"/>
      <c r="L1517" s="299"/>
      <c r="M1517" s="22"/>
      <c r="N1517" s="710"/>
    </row>
    <row r="1518" spans="1:14" ht="15.75" hidden="1" customHeight="1" x14ac:dyDescent="0.25">
      <c r="A1518" s="773"/>
      <c r="B1518" s="684"/>
      <c r="C1518" s="687"/>
      <c r="D1518" s="737"/>
      <c r="E1518" s="117"/>
      <c r="F1518" s="117"/>
      <c r="G1518" s="297"/>
      <c r="H1518" s="298"/>
      <c r="I1518" s="209"/>
      <c r="J1518" s="389"/>
      <c r="K1518" s="219"/>
      <c r="L1518" s="299"/>
      <c r="M1518" s="22"/>
      <c r="N1518" s="710"/>
    </row>
    <row r="1519" spans="1:14" ht="15.75" hidden="1" customHeight="1" x14ac:dyDescent="0.25">
      <c r="A1519" s="773"/>
      <c r="B1519" s="684"/>
      <c r="C1519" s="687"/>
      <c r="D1519" s="737"/>
      <c r="E1519" s="117"/>
      <c r="F1519" s="117"/>
      <c r="G1519" s="297"/>
      <c r="H1519" s="298"/>
      <c r="I1519" s="209"/>
      <c r="J1519" s="389"/>
      <c r="K1519" s="219"/>
      <c r="L1519" s="299"/>
      <c r="M1519" s="22"/>
      <c r="N1519" s="710"/>
    </row>
    <row r="1520" spans="1:14" ht="15.75" hidden="1" customHeight="1" x14ac:dyDescent="0.25">
      <c r="A1520" s="773"/>
      <c r="B1520" s="684"/>
      <c r="C1520" s="687"/>
      <c r="D1520" s="737"/>
      <c r="E1520" s="117"/>
      <c r="F1520" s="117"/>
      <c r="G1520" s="297"/>
      <c r="H1520" s="298"/>
      <c r="I1520" s="209"/>
      <c r="J1520" s="389"/>
      <c r="K1520" s="219"/>
      <c r="L1520" s="299"/>
      <c r="M1520" s="22"/>
      <c r="N1520" s="710"/>
    </row>
    <row r="1521" spans="1:14" ht="15.75" hidden="1" customHeight="1" x14ac:dyDescent="0.25">
      <c r="A1521" s="773"/>
      <c r="B1521" s="684"/>
      <c r="C1521" s="687"/>
      <c r="D1521" s="737"/>
      <c r="E1521" s="117"/>
      <c r="F1521" s="117"/>
      <c r="G1521" s="297"/>
      <c r="H1521" s="298"/>
      <c r="I1521" s="209"/>
      <c r="J1521" s="389"/>
      <c r="K1521" s="219"/>
      <c r="L1521" s="299"/>
      <c r="M1521" s="22"/>
      <c r="N1521" s="710"/>
    </row>
    <row r="1522" spans="1:14" ht="15.75" hidden="1" customHeight="1" x14ac:dyDescent="0.25">
      <c r="A1522" s="773"/>
      <c r="B1522" s="684"/>
      <c r="C1522" s="687"/>
      <c r="D1522" s="737"/>
      <c r="E1522" s="117"/>
      <c r="F1522" s="117"/>
      <c r="G1522" s="297"/>
      <c r="H1522" s="298"/>
      <c r="I1522" s="209"/>
      <c r="J1522" s="389"/>
      <c r="K1522" s="219"/>
      <c r="L1522" s="299"/>
      <c r="M1522" s="22"/>
      <c r="N1522" s="710"/>
    </row>
    <row r="1523" spans="1:14" ht="15.75" hidden="1" customHeight="1" x14ac:dyDescent="0.25">
      <c r="A1523" s="773"/>
      <c r="B1523" s="684"/>
      <c r="C1523" s="687"/>
      <c r="D1523" s="737"/>
      <c r="E1523" s="117"/>
      <c r="F1523" s="117"/>
      <c r="G1523" s="297"/>
      <c r="H1523" s="298"/>
      <c r="I1523" s="209"/>
      <c r="J1523" s="389"/>
      <c r="K1523" s="219"/>
      <c r="L1523" s="299"/>
      <c r="M1523" s="22"/>
      <c r="N1523" s="710"/>
    </row>
    <row r="1524" spans="1:14" ht="15.75" hidden="1" customHeight="1" x14ac:dyDescent="0.25">
      <c r="A1524" s="773"/>
      <c r="B1524" s="684"/>
      <c r="C1524" s="687"/>
      <c r="D1524" s="737"/>
      <c r="E1524" s="117"/>
      <c r="F1524" s="117"/>
      <c r="G1524" s="297"/>
      <c r="H1524" s="298"/>
      <c r="I1524" s="209"/>
      <c r="J1524" s="389"/>
      <c r="K1524" s="219"/>
      <c r="L1524" s="299"/>
      <c r="M1524" s="22"/>
      <c r="N1524" s="710"/>
    </row>
    <row r="1525" spans="1:14" ht="15.75" hidden="1" customHeight="1" x14ac:dyDescent="0.25">
      <c r="A1525" s="773"/>
      <c r="B1525" s="684"/>
      <c r="C1525" s="687"/>
      <c r="D1525" s="737"/>
      <c r="E1525" s="117"/>
      <c r="F1525" s="117"/>
      <c r="G1525" s="297"/>
      <c r="H1525" s="298"/>
      <c r="I1525" s="209"/>
      <c r="J1525" s="389"/>
      <c r="K1525" s="219"/>
      <c r="L1525" s="299"/>
      <c r="M1525" s="22"/>
      <c r="N1525" s="710"/>
    </row>
    <row r="1526" spans="1:14" ht="15.75" hidden="1" customHeight="1" x14ac:dyDescent="0.25">
      <c r="A1526" s="773"/>
      <c r="B1526" s="684"/>
      <c r="C1526" s="687"/>
      <c r="D1526" s="737"/>
      <c r="E1526" s="117"/>
      <c r="F1526" s="117"/>
      <c r="G1526" s="297"/>
      <c r="H1526" s="298"/>
      <c r="I1526" s="209"/>
      <c r="J1526" s="389"/>
      <c r="K1526" s="219"/>
      <c r="L1526" s="299"/>
      <c r="M1526" s="22"/>
      <c r="N1526" s="710"/>
    </row>
    <row r="1527" spans="1:14" ht="15.75" hidden="1" customHeight="1" x14ac:dyDescent="0.25">
      <c r="A1527" s="773"/>
      <c r="B1527" s="684"/>
      <c r="C1527" s="687"/>
      <c r="D1527" s="737"/>
      <c r="E1527" s="117"/>
      <c r="F1527" s="117"/>
      <c r="G1527" s="297"/>
      <c r="H1527" s="298"/>
      <c r="I1527" s="209"/>
      <c r="J1527" s="389"/>
      <c r="K1527" s="219"/>
      <c r="L1527" s="299"/>
      <c r="M1527" s="22"/>
      <c r="N1527" s="710"/>
    </row>
    <row r="1528" spans="1:14" ht="15.75" hidden="1" customHeight="1" x14ac:dyDescent="0.25">
      <c r="A1528" s="773"/>
      <c r="B1528" s="684"/>
      <c r="C1528" s="687"/>
      <c r="D1528" s="737"/>
      <c r="E1528" s="117"/>
      <c r="F1528" s="117"/>
      <c r="G1528" s="297"/>
      <c r="H1528" s="298"/>
      <c r="I1528" s="209"/>
      <c r="J1528" s="389"/>
      <c r="K1528" s="219"/>
      <c r="L1528" s="299"/>
      <c r="M1528" s="22"/>
      <c r="N1528" s="710"/>
    </row>
    <row r="1529" spans="1:14" ht="15.75" hidden="1" customHeight="1" x14ac:dyDescent="0.25">
      <c r="A1529" s="773"/>
      <c r="B1529" s="684"/>
      <c r="C1529" s="687"/>
      <c r="D1529" s="737"/>
      <c r="E1529" s="117"/>
      <c r="F1529" s="117"/>
      <c r="G1529" s="297"/>
      <c r="H1529" s="298"/>
      <c r="I1529" s="209"/>
      <c r="J1529" s="389"/>
      <c r="K1529" s="219"/>
      <c r="L1529" s="299"/>
      <c r="M1529" s="22"/>
      <c r="N1529" s="710"/>
    </row>
    <row r="1530" spans="1:14" ht="15.75" hidden="1" customHeight="1" x14ac:dyDescent="0.25">
      <c r="A1530" s="773"/>
      <c r="B1530" s="684"/>
      <c r="C1530" s="687"/>
      <c r="D1530" s="737"/>
      <c r="E1530" s="117"/>
      <c r="F1530" s="117"/>
      <c r="G1530" s="297"/>
      <c r="H1530" s="298"/>
      <c r="I1530" s="209"/>
      <c r="J1530" s="389"/>
      <c r="K1530" s="219"/>
      <c r="L1530" s="299"/>
      <c r="M1530" s="22"/>
      <c r="N1530" s="710"/>
    </row>
    <row r="1531" spans="1:14" ht="15.75" hidden="1" customHeight="1" x14ac:dyDescent="0.25">
      <c r="A1531" s="773"/>
      <c r="B1531" s="684"/>
      <c r="C1531" s="687"/>
      <c r="D1531" s="737"/>
      <c r="E1531" s="117"/>
      <c r="F1531" s="117"/>
      <c r="G1531" s="297"/>
      <c r="H1531" s="298"/>
      <c r="I1531" s="209"/>
      <c r="J1531" s="389"/>
      <c r="K1531" s="219"/>
      <c r="L1531" s="299"/>
      <c r="M1531" s="22"/>
      <c r="N1531" s="710"/>
    </row>
    <row r="1532" spans="1:14" ht="15.75" hidden="1" customHeight="1" x14ac:dyDescent="0.25">
      <c r="A1532" s="773"/>
      <c r="B1532" s="684"/>
      <c r="C1532" s="687"/>
      <c r="D1532" s="737"/>
      <c r="E1532" s="117"/>
      <c r="F1532" s="117"/>
      <c r="G1532" s="297"/>
      <c r="H1532" s="298"/>
      <c r="I1532" s="209"/>
      <c r="J1532" s="389"/>
      <c r="K1532" s="219"/>
      <c r="L1532" s="299"/>
      <c r="M1532" s="22"/>
      <c r="N1532" s="710"/>
    </row>
    <row r="1533" spans="1:14" ht="15.75" hidden="1" customHeight="1" x14ac:dyDescent="0.25">
      <c r="A1533" s="773"/>
      <c r="B1533" s="684"/>
      <c r="C1533" s="687"/>
      <c r="D1533" s="737"/>
      <c r="E1533" s="117"/>
      <c r="F1533" s="117"/>
      <c r="G1533" s="297"/>
      <c r="H1533" s="298"/>
      <c r="I1533" s="209"/>
      <c r="J1533" s="389"/>
      <c r="K1533" s="219"/>
      <c r="L1533" s="299"/>
      <c r="M1533" s="22"/>
      <c r="N1533" s="710"/>
    </row>
    <row r="1534" spans="1:14" ht="15.75" hidden="1" customHeight="1" x14ac:dyDescent="0.25">
      <c r="A1534" s="773"/>
      <c r="B1534" s="684"/>
      <c r="C1534" s="687"/>
      <c r="D1534" s="737"/>
      <c r="E1534" s="117"/>
      <c r="F1534" s="117"/>
      <c r="G1534" s="297"/>
      <c r="H1534" s="298"/>
      <c r="I1534" s="209"/>
      <c r="J1534" s="389"/>
      <c r="K1534" s="219"/>
      <c r="L1534" s="299"/>
      <c r="M1534" s="22"/>
      <c r="N1534" s="710"/>
    </row>
    <row r="1535" spans="1:14" ht="15.75" hidden="1" customHeight="1" x14ac:dyDescent="0.25">
      <c r="A1535" s="773"/>
      <c r="B1535" s="684"/>
      <c r="C1535" s="687"/>
      <c r="D1535" s="737"/>
      <c r="E1535" s="117"/>
      <c r="F1535" s="117"/>
      <c r="G1535" s="297"/>
      <c r="H1535" s="298"/>
      <c r="I1535" s="209"/>
      <c r="J1535" s="389"/>
      <c r="K1535" s="219"/>
      <c r="L1535" s="299"/>
      <c r="M1535" s="22"/>
      <c r="N1535" s="710"/>
    </row>
    <row r="1536" spans="1:14" ht="15.75" hidden="1" customHeight="1" x14ac:dyDescent="0.25">
      <c r="A1536" s="773"/>
      <c r="B1536" s="684"/>
      <c r="C1536" s="687"/>
      <c r="D1536" s="737"/>
      <c r="E1536" s="117"/>
      <c r="F1536" s="117"/>
      <c r="G1536" s="297"/>
      <c r="H1536" s="298"/>
      <c r="I1536" s="209"/>
      <c r="J1536" s="389"/>
      <c r="K1536" s="219"/>
      <c r="L1536" s="299"/>
      <c r="M1536" s="22"/>
      <c r="N1536" s="710"/>
    </row>
    <row r="1537" spans="1:14" ht="15.75" hidden="1" customHeight="1" x14ac:dyDescent="0.25">
      <c r="A1537" s="773"/>
      <c r="B1537" s="684"/>
      <c r="C1537" s="687"/>
      <c r="D1537" s="737"/>
      <c r="E1537" s="117"/>
      <c r="F1537" s="117"/>
      <c r="G1537" s="297"/>
      <c r="H1537" s="298"/>
      <c r="I1537" s="209"/>
      <c r="J1537" s="389"/>
      <c r="K1537" s="219"/>
      <c r="L1537" s="299"/>
      <c r="M1537" s="22"/>
      <c r="N1537" s="710"/>
    </row>
    <row r="1538" spans="1:14" ht="15.75" hidden="1" customHeight="1" x14ac:dyDescent="0.25">
      <c r="A1538" s="773"/>
      <c r="B1538" s="684"/>
      <c r="C1538" s="687"/>
      <c r="D1538" s="737"/>
      <c r="E1538" s="117"/>
      <c r="F1538" s="117"/>
      <c r="G1538" s="297"/>
      <c r="H1538" s="298"/>
      <c r="I1538" s="209"/>
      <c r="J1538" s="389"/>
      <c r="K1538" s="219"/>
      <c r="L1538" s="299"/>
      <c r="M1538" s="22"/>
      <c r="N1538" s="710"/>
    </row>
    <row r="1539" spans="1:14" ht="15.75" hidden="1" customHeight="1" x14ac:dyDescent="0.25">
      <c r="A1539" s="773"/>
      <c r="B1539" s="684"/>
      <c r="C1539" s="687"/>
      <c r="D1539" s="737"/>
      <c r="E1539" s="117"/>
      <c r="F1539" s="117"/>
      <c r="G1539" s="297"/>
      <c r="H1539" s="298"/>
      <c r="I1539" s="209"/>
      <c r="J1539" s="389"/>
      <c r="K1539" s="219"/>
      <c r="L1539" s="299"/>
      <c r="M1539" s="22"/>
      <c r="N1539" s="710"/>
    </row>
    <row r="1540" spans="1:14" ht="15.75" hidden="1" customHeight="1" x14ac:dyDescent="0.25">
      <c r="A1540" s="773"/>
      <c r="B1540" s="684"/>
      <c r="C1540" s="687"/>
      <c r="D1540" s="737"/>
      <c r="E1540" s="117"/>
      <c r="F1540" s="117"/>
      <c r="G1540" s="297"/>
      <c r="H1540" s="298"/>
      <c r="I1540" s="209"/>
      <c r="J1540" s="389"/>
      <c r="K1540" s="219"/>
      <c r="L1540" s="299"/>
      <c r="M1540" s="22"/>
      <c r="N1540" s="710"/>
    </row>
    <row r="1541" spans="1:14" ht="15.75" hidden="1" customHeight="1" x14ac:dyDescent="0.25">
      <c r="A1541" s="773"/>
      <c r="B1541" s="684"/>
      <c r="C1541" s="687"/>
      <c r="D1541" s="737"/>
      <c r="E1541" s="117"/>
      <c r="F1541" s="117"/>
      <c r="G1541" s="297"/>
      <c r="H1541" s="298"/>
      <c r="I1541" s="209"/>
      <c r="J1541" s="389"/>
      <c r="K1541" s="219"/>
      <c r="L1541" s="299"/>
      <c r="M1541" s="22"/>
      <c r="N1541" s="710"/>
    </row>
    <row r="1542" spans="1:14" ht="15.75" hidden="1" customHeight="1" x14ac:dyDescent="0.25">
      <c r="A1542" s="773"/>
      <c r="B1542" s="684"/>
      <c r="C1542" s="687"/>
      <c r="D1542" s="737"/>
      <c r="E1542" s="117"/>
      <c r="F1542" s="117"/>
      <c r="G1542" s="297"/>
      <c r="H1542" s="298"/>
      <c r="I1542" s="209"/>
      <c r="J1542" s="389"/>
      <c r="K1542" s="219"/>
      <c r="L1542" s="299"/>
      <c r="M1542" s="22"/>
      <c r="N1542" s="710"/>
    </row>
    <row r="1543" spans="1:14" ht="15.75" hidden="1" customHeight="1" x14ac:dyDescent="0.25">
      <c r="A1543" s="773"/>
      <c r="B1543" s="684"/>
      <c r="C1543" s="687"/>
      <c r="D1543" s="737"/>
      <c r="E1543" s="117"/>
      <c r="F1543" s="117"/>
      <c r="G1543" s="297"/>
      <c r="H1543" s="298"/>
      <c r="I1543" s="209"/>
      <c r="J1543" s="389"/>
      <c r="K1543" s="219"/>
      <c r="L1543" s="299"/>
      <c r="M1543" s="22"/>
      <c r="N1543" s="710"/>
    </row>
    <row r="1544" spans="1:14" ht="15.75" hidden="1" customHeight="1" x14ac:dyDescent="0.25">
      <c r="A1544" s="773"/>
      <c r="B1544" s="684"/>
      <c r="C1544" s="687"/>
      <c r="D1544" s="737"/>
      <c r="E1544" s="117"/>
      <c r="F1544" s="117"/>
      <c r="G1544" s="297"/>
      <c r="H1544" s="298"/>
      <c r="I1544" s="209"/>
      <c r="J1544" s="389"/>
      <c r="K1544" s="219"/>
      <c r="L1544" s="299"/>
      <c r="M1544" s="22"/>
      <c r="N1544" s="710"/>
    </row>
    <row r="1545" spans="1:14" ht="15.75" hidden="1" customHeight="1" x14ac:dyDescent="0.25">
      <c r="A1545" s="773"/>
      <c r="B1545" s="684"/>
      <c r="C1545" s="687"/>
      <c r="D1545" s="737"/>
      <c r="E1545" s="117"/>
      <c r="F1545" s="117"/>
      <c r="G1545" s="297"/>
      <c r="H1545" s="298"/>
      <c r="I1545" s="209"/>
      <c r="J1545" s="389"/>
      <c r="K1545" s="219"/>
      <c r="L1545" s="299"/>
      <c r="M1545" s="22"/>
      <c r="N1545" s="710"/>
    </row>
    <row r="1546" spans="1:14" ht="15.75" hidden="1" customHeight="1" x14ac:dyDescent="0.25">
      <c r="A1546" s="773"/>
      <c r="B1546" s="684"/>
      <c r="C1546" s="687"/>
      <c r="D1546" s="737"/>
      <c r="E1546" s="117"/>
      <c r="F1546" s="117"/>
      <c r="G1546" s="297"/>
      <c r="H1546" s="298"/>
      <c r="I1546" s="209"/>
      <c r="J1546" s="389"/>
      <c r="K1546" s="219"/>
      <c r="L1546" s="299"/>
      <c r="M1546" s="22"/>
      <c r="N1546" s="710"/>
    </row>
    <row r="1547" spans="1:14" ht="15.75" hidden="1" customHeight="1" x14ac:dyDescent="0.25">
      <c r="A1547" s="773"/>
      <c r="B1547" s="684"/>
      <c r="C1547" s="687"/>
      <c r="D1547" s="737"/>
      <c r="E1547" s="117"/>
      <c r="F1547" s="117"/>
      <c r="G1547" s="297"/>
      <c r="H1547" s="298"/>
      <c r="I1547" s="209"/>
      <c r="J1547" s="389"/>
      <c r="K1547" s="219"/>
      <c r="L1547" s="299"/>
      <c r="M1547" s="22"/>
      <c r="N1547" s="710"/>
    </row>
    <row r="1548" spans="1:14" ht="15.75" hidden="1" customHeight="1" x14ac:dyDescent="0.25">
      <c r="A1548" s="773"/>
      <c r="B1548" s="684"/>
      <c r="C1548" s="687"/>
      <c r="D1548" s="737"/>
      <c r="E1548" s="117"/>
      <c r="F1548" s="117"/>
      <c r="G1548" s="297"/>
      <c r="H1548" s="298"/>
      <c r="I1548" s="209"/>
      <c r="J1548" s="389"/>
      <c r="K1548" s="219"/>
      <c r="L1548" s="299"/>
      <c r="M1548" s="22"/>
      <c r="N1548" s="710"/>
    </row>
    <row r="1549" spans="1:14" ht="15.75" hidden="1" customHeight="1" x14ac:dyDescent="0.25">
      <c r="A1549" s="773"/>
      <c r="B1549" s="684"/>
      <c r="C1549" s="687"/>
      <c r="D1549" s="737"/>
      <c r="E1549" s="117"/>
      <c r="F1549" s="117"/>
      <c r="G1549" s="297"/>
      <c r="H1549" s="298"/>
      <c r="I1549" s="209"/>
      <c r="J1549" s="389"/>
      <c r="K1549" s="219"/>
      <c r="L1549" s="299"/>
      <c r="M1549" s="22"/>
      <c r="N1549" s="710"/>
    </row>
    <row r="1550" spans="1:14" ht="15.75" hidden="1" customHeight="1" x14ac:dyDescent="0.25">
      <c r="A1550" s="773"/>
      <c r="B1550" s="684"/>
      <c r="C1550" s="687"/>
      <c r="D1550" s="737"/>
      <c r="E1550" s="117"/>
      <c r="F1550" s="117"/>
      <c r="G1550" s="297"/>
      <c r="H1550" s="298"/>
      <c r="I1550" s="209"/>
      <c r="J1550" s="389"/>
      <c r="K1550" s="219"/>
      <c r="L1550" s="299"/>
      <c r="M1550" s="22"/>
      <c r="N1550" s="710"/>
    </row>
    <row r="1551" spans="1:14" ht="15.75" hidden="1" customHeight="1" x14ac:dyDescent="0.25">
      <c r="A1551" s="773"/>
      <c r="B1551" s="684"/>
      <c r="C1551" s="687"/>
      <c r="D1551" s="737"/>
      <c r="E1551" s="117"/>
      <c r="F1551" s="117"/>
      <c r="G1551" s="297"/>
      <c r="H1551" s="298"/>
      <c r="I1551" s="209"/>
      <c r="J1551" s="389"/>
      <c r="K1551" s="219"/>
      <c r="L1551" s="299"/>
      <c r="M1551" s="22"/>
      <c r="N1551" s="710"/>
    </row>
    <row r="1552" spans="1:14" ht="15.75" hidden="1" customHeight="1" x14ac:dyDescent="0.25">
      <c r="A1552" s="773"/>
      <c r="B1552" s="684"/>
      <c r="C1552" s="687"/>
      <c r="D1552" s="737"/>
      <c r="E1552" s="117"/>
      <c r="F1552" s="117"/>
      <c r="G1552" s="297"/>
      <c r="H1552" s="298"/>
      <c r="I1552" s="209"/>
      <c r="J1552" s="389"/>
      <c r="K1552" s="219"/>
      <c r="L1552" s="299"/>
      <c r="M1552" s="22"/>
      <c r="N1552" s="710"/>
    </row>
    <row r="1553" spans="1:14" ht="15.75" hidden="1" customHeight="1" x14ac:dyDescent="0.25">
      <c r="A1553" s="773"/>
      <c r="B1553" s="684"/>
      <c r="C1553" s="687"/>
      <c r="D1553" s="737"/>
      <c r="E1553" s="117"/>
      <c r="F1553" s="117"/>
      <c r="G1553" s="297"/>
      <c r="H1553" s="298"/>
      <c r="I1553" s="209"/>
      <c r="J1553" s="389"/>
      <c r="K1553" s="219"/>
      <c r="L1553" s="299"/>
      <c r="M1553" s="22"/>
      <c r="N1553" s="710"/>
    </row>
    <row r="1554" spans="1:14" ht="15.75" hidden="1" customHeight="1" x14ac:dyDescent="0.25">
      <c r="A1554" s="773"/>
      <c r="B1554" s="684"/>
      <c r="C1554" s="687"/>
      <c r="D1554" s="737"/>
      <c r="E1554" s="117"/>
      <c r="F1554" s="117"/>
      <c r="G1554" s="297"/>
      <c r="H1554" s="298"/>
      <c r="I1554" s="209"/>
      <c r="J1554" s="389"/>
      <c r="K1554" s="219"/>
      <c r="L1554" s="299"/>
      <c r="M1554" s="22"/>
      <c r="N1554" s="710"/>
    </row>
    <row r="1555" spans="1:14" ht="15.75" hidden="1" customHeight="1" x14ac:dyDescent="0.25">
      <c r="A1555" s="773"/>
      <c r="B1555" s="684"/>
      <c r="C1555" s="687"/>
      <c r="D1555" s="737"/>
      <c r="E1555" s="117"/>
      <c r="F1555" s="117"/>
      <c r="G1555" s="297"/>
      <c r="H1555" s="298"/>
      <c r="I1555" s="209"/>
      <c r="J1555" s="389"/>
      <c r="K1555" s="219"/>
      <c r="L1555" s="299"/>
      <c r="M1555" s="22"/>
      <c r="N1555" s="710"/>
    </row>
    <row r="1556" spans="1:14" ht="15.75" hidden="1" customHeight="1" x14ac:dyDescent="0.25">
      <c r="A1556" s="773"/>
      <c r="B1556" s="684"/>
      <c r="C1556" s="687"/>
      <c r="D1556" s="737"/>
      <c r="E1556" s="117"/>
      <c r="F1556" s="117"/>
      <c r="G1556" s="297"/>
      <c r="H1556" s="298"/>
      <c r="I1556" s="209"/>
      <c r="J1556" s="389"/>
      <c r="K1556" s="219"/>
      <c r="L1556" s="299"/>
      <c r="M1556" s="22"/>
      <c r="N1556" s="710"/>
    </row>
    <row r="1557" spans="1:14" ht="15.75" hidden="1" customHeight="1" x14ac:dyDescent="0.25">
      <c r="A1557" s="773"/>
      <c r="B1557" s="684"/>
      <c r="C1557" s="687"/>
      <c r="D1557" s="737"/>
      <c r="E1557" s="117"/>
      <c r="F1557" s="117"/>
      <c r="G1557" s="297"/>
      <c r="H1557" s="298"/>
      <c r="I1557" s="209"/>
      <c r="J1557" s="389"/>
      <c r="K1557" s="219"/>
      <c r="L1557" s="299"/>
      <c r="M1557" s="22"/>
      <c r="N1557" s="710"/>
    </row>
    <row r="1558" spans="1:14" ht="15.75" hidden="1" customHeight="1" x14ac:dyDescent="0.25">
      <c r="A1558" s="773"/>
      <c r="B1558" s="684"/>
      <c r="C1558" s="687"/>
      <c r="D1558" s="737"/>
      <c r="E1558" s="117"/>
      <c r="F1558" s="117"/>
      <c r="G1558" s="297"/>
      <c r="H1558" s="298"/>
      <c r="I1558" s="209"/>
      <c r="J1558" s="389"/>
      <c r="K1558" s="219"/>
      <c r="L1558" s="299"/>
      <c r="M1558" s="22"/>
      <c r="N1558" s="710"/>
    </row>
    <row r="1559" spans="1:14" ht="15.75" hidden="1" customHeight="1" x14ac:dyDescent="0.25">
      <c r="A1559" s="773"/>
      <c r="B1559" s="684"/>
      <c r="C1559" s="687"/>
      <c r="D1559" s="737"/>
      <c r="E1559" s="117"/>
      <c r="F1559" s="117"/>
      <c r="G1559" s="297"/>
      <c r="H1559" s="298"/>
      <c r="I1559" s="209"/>
      <c r="J1559" s="389"/>
      <c r="K1559" s="219"/>
      <c r="L1559" s="299"/>
      <c r="M1559" s="22"/>
      <c r="N1559" s="710"/>
    </row>
    <row r="1560" spans="1:14" ht="15.75" hidden="1" customHeight="1" x14ac:dyDescent="0.25">
      <c r="A1560" s="773"/>
      <c r="B1560" s="684"/>
      <c r="C1560" s="687"/>
      <c r="D1560" s="737"/>
      <c r="E1560" s="117"/>
      <c r="F1560" s="117"/>
      <c r="G1560" s="297"/>
      <c r="H1560" s="298"/>
      <c r="I1560" s="209"/>
      <c r="J1560" s="389"/>
      <c r="K1560" s="219"/>
      <c r="L1560" s="299"/>
      <c r="M1560" s="22"/>
      <c r="N1560" s="710"/>
    </row>
    <row r="1561" spans="1:14" ht="15.75" hidden="1" customHeight="1" x14ac:dyDescent="0.25">
      <c r="A1561" s="773"/>
      <c r="B1561" s="684"/>
      <c r="C1561" s="687"/>
      <c r="D1561" s="737"/>
      <c r="E1561" s="117"/>
      <c r="F1561" s="117"/>
      <c r="G1561" s="297"/>
      <c r="H1561" s="298"/>
      <c r="I1561" s="209"/>
      <c r="J1561" s="389"/>
      <c r="K1561" s="219"/>
      <c r="L1561" s="299"/>
      <c r="M1561" s="22"/>
      <c r="N1561" s="710"/>
    </row>
    <row r="1562" spans="1:14" ht="15.75" hidden="1" customHeight="1" x14ac:dyDescent="0.25">
      <c r="A1562" s="773"/>
      <c r="B1562" s="684"/>
      <c r="C1562" s="687"/>
      <c r="D1562" s="737"/>
      <c r="E1562" s="117"/>
      <c r="F1562" s="117"/>
      <c r="G1562" s="297"/>
      <c r="H1562" s="298"/>
      <c r="I1562" s="209"/>
      <c r="J1562" s="389"/>
      <c r="K1562" s="219"/>
      <c r="L1562" s="299"/>
      <c r="M1562" s="22"/>
      <c r="N1562" s="710"/>
    </row>
    <row r="1563" spans="1:14" ht="15.75" hidden="1" customHeight="1" x14ac:dyDescent="0.25">
      <c r="A1563" s="773"/>
      <c r="B1563" s="684"/>
      <c r="C1563" s="687"/>
      <c r="D1563" s="737"/>
      <c r="E1563" s="117"/>
      <c r="F1563" s="117"/>
      <c r="G1563" s="297"/>
      <c r="H1563" s="298"/>
      <c r="I1563" s="209"/>
      <c r="J1563" s="389"/>
      <c r="K1563" s="219"/>
      <c r="L1563" s="299"/>
      <c r="M1563" s="22"/>
      <c r="N1563" s="710"/>
    </row>
    <row r="1564" spans="1:14" ht="15.75" hidden="1" customHeight="1" x14ac:dyDescent="0.25">
      <c r="A1564" s="773"/>
      <c r="B1564" s="684"/>
      <c r="C1564" s="687"/>
      <c r="D1564" s="737"/>
      <c r="E1564" s="117"/>
      <c r="F1564" s="117"/>
      <c r="G1564" s="297"/>
      <c r="H1564" s="298"/>
      <c r="I1564" s="209"/>
      <c r="J1564" s="389"/>
      <c r="K1564" s="219"/>
      <c r="L1564" s="299"/>
      <c r="M1564" s="22"/>
      <c r="N1564" s="710"/>
    </row>
    <row r="1565" spans="1:14" ht="15.75" hidden="1" customHeight="1" x14ac:dyDescent="0.25">
      <c r="A1565" s="773"/>
      <c r="B1565" s="684"/>
      <c r="C1565" s="687"/>
      <c r="D1565" s="737"/>
      <c r="E1565" s="117"/>
      <c r="F1565" s="117"/>
      <c r="G1565" s="297"/>
      <c r="H1565" s="298"/>
      <c r="I1565" s="209"/>
      <c r="J1565" s="389"/>
      <c r="K1565" s="219"/>
      <c r="L1565" s="299"/>
      <c r="M1565" s="22"/>
      <c r="N1565" s="710"/>
    </row>
    <row r="1566" spans="1:14" ht="15.75" hidden="1" customHeight="1" x14ac:dyDescent="0.25">
      <c r="A1566" s="773"/>
      <c r="B1566" s="684"/>
      <c r="C1566" s="687"/>
      <c r="D1566" s="737"/>
      <c r="E1566" s="117"/>
      <c r="F1566" s="117"/>
      <c r="G1566" s="297"/>
      <c r="H1566" s="298"/>
      <c r="I1566" s="209"/>
      <c r="J1566" s="389"/>
      <c r="K1566" s="219"/>
      <c r="L1566" s="299"/>
      <c r="M1566" s="22"/>
      <c r="N1566" s="710"/>
    </row>
    <row r="1567" spans="1:14" ht="15.75" hidden="1" customHeight="1" x14ac:dyDescent="0.25">
      <c r="A1567" s="773"/>
      <c r="B1567" s="684"/>
      <c r="C1567" s="687"/>
      <c r="D1567" s="737"/>
      <c r="E1567" s="117"/>
      <c r="F1567" s="117"/>
      <c r="G1567" s="297"/>
      <c r="H1567" s="298"/>
      <c r="I1567" s="209"/>
      <c r="J1567" s="389"/>
      <c r="K1567" s="219"/>
      <c r="L1567" s="299"/>
      <c r="M1567" s="22"/>
      <c r="N1567" s="710"/>
    </row>
    <row r="1568" spans="1:14" ht="15.75" hidden="1" customHeight="1" x14ac:dyDescent="0.25">
      <c r="A1568" s="773"/>
      <c r="B1568" s="684"/>
      <c r="C1568" s="687"/>
      <c r="D1568" s="737"/>
      <c r="E1568" s="117"/>
      <c r="F1568" s="117"/>
      <c r="G1568" s="297"/>
      <c r="H1568" s="298"/>
      <c r="I1568" s="209"/>
      <c r="J1568" s="389"/>
      <c r="K1568" s="219"/>
      <c r="L1568" s="299"/>
      <c r="M1568" s="22"/>
      <c r="N1568" s="710"/>
    </row>
    <row r="1569" spans="1:14" ht="15.75" hidden="1" customHeight="1" x14ac:dyDescent="0.25">
      <c r="A1569" s="773"/>
      <c r="B1569" s="684"/>
      <c r="C1569" s="687"/>
      <c r="D1569" s="737"/>
      <c r="E1569" s="117"/>
      <c r="F1569" s="117"/>
      <c r="G1569" s="297"/>
      <c r="H1569" s="298"/>
      <c r="I1569" s="209"/>
      <c r="J1569" s="389"/>
      <c r="K1569" s="219"/>
      <c r="L1569" s="299"/>
      <c r="M1569" s="22"/>
      <c r="N1569" s="710"/>
    </row>
    <row r="1570" spans="1:14" ht="15.75" hidden="1" customHeight="1" x14ac:dyDescent="0.25">
      <c r="A1570" s="773"/>
      <c r="B1570" s="684"/>
      <c r="C1570" s="687"/>
      <c r="D1570" s="737"/>
      <c r="E1570" s="117"/>
      <c r="F1570" s="117"/>
      <c r="G1570" s="297"/>
      <c r="H1570" s="298"/>
      <c r="I1570" s="209"/>
      <c r="J1570" s="389"/>
      <c r="K1570" s="219"/>
      <c r="L1570" s="299"/>
      <c r="M1570" s="22"/>
      <c r="N1570" s="710"/>
    </row>
    <row r="1571" spans="1:14" ht="15.75" hidden="1" customHeight="1" x14ac:dyDescent="0.25">
      <c r="A1571" s="773"/>
      <c r="B1571" s="684"/>
      <c r="C1571" s="687"/>
      <c r="D1571" s="737"/>
      <c r="E1571" s="117"/>
      <c r="F1571" s="117"/>
      <c r="G1571" s="297"/>
      <c r="H1571" s="298"/>
      <c r="I1571" s="209"/>
      <c r="J1571" s="389"/>
      <c r="K1571" s="219"/>
      <c r="L1571" s="299"/>
      <c r="M1571" s="22"/>
      <c r="N1571" s="710"/>
    </row>
    <row r="1572" spans="1:14" ht="15.75" hidden="1" customHeight="1" x14ac:dyDescent="0.25">
      <c r="A1572" s="773"/>
      <c r="B1572" s="684"/>
      <c r="C1572" s="687"/>
      <c r="D1572" s="737"/>
      <c r="E1572" s="117"/>
      <c r="F1572" s="117"/>
      <c r="G1572" s="297"/>
      <c r="H1572" s="298"/>
      <c r="I1572" s="209"/>
      <c r="J1572" s="389"/>
      <c r="K1572" s="219"/>
      <c r="L1572" s="299"/>
      <c r="M1572" s="22"/>
      <c r="N1572" s="710"/>
    </row>
    <row r="1573" spans="1:14" ht="15.75" hidden="1" customHeight="1" x14ac:dyDescent="0.25">
      <c r="A1573" s="773"/>
      <c r="B1573" s="684"/>
      <c r="C1573" s="687"/>
      <c r="D1573" s="737"/>
      <c r="E1573" s="117"/>
      <c r="F1573" s="117"/>
      <c r="G1573" s="297"/>
      <c r="H1573" s="298"/>
      <c r="I1573" s="209"/>
      <c r="J1573" s="389"/>
      <c r="K1573" s="219"/>
      <c r="L1573" s="299"/>
      <c r="M1573" s="22"/>
      <c r="N1573" s="710"/>
    </row>
    <row r="1574" spans="1:14" ht="15.75" hidden="1" customHeight="1" x14ac:dyDescent="0.25">
      <c r="A1574" s="773"/>
      <c r="B1574" s="684"/>
      <c r="C1574" s="687"/>
      <c r="D1574" s="737"/>
      <c r="E1574" s="117"/>
      <c r="F1574" s="117"/>
      <c r="G1574" s="297"/>
      <c r="H1574" s="298"/>
      <c r="I1574" s="209"/>
      <c r="J1574" s="389"/>
      <c r="K1574" s="219"/>
      <c r="L1574" s="299"/>
      <c r="M1574" s="22"/>
      <c r="N1574" s="710"/>
    </row>
    <row r="1575" spans="1:14" ht="15.75" hidden="1" customHeight="1" x14ac:dyDescent="0.25">
      <c r="A1575" s="773"/>
      <c r="B1575" s="684"/>
      <c r="C1575" s="687"/>
      <c r="D1575" s="737"/>
      <c r="E1575" s="117"/>
      <c r="F1575" s="117"/>
      <c r="G1575" s="297"/>
      <c r="H1575" s="298"/>
      <c r="I1575" s="209"/>
      <c r="J1575" s="389"/>
      <c r="K1575" s="219"/>
      <c r="L1575" s="299"/>
      <c r="M1575" s="22"/>
      <c r="N1575" s="710"/>
    </row>
    <row r="1576" spans="1:14" ht="15.75" hidden="1" customHeight="1" x14ac:dyDescent="0.25">
      <c r="A1576" s="773"/>
      <c r="B1576" s="684"/>
      <c r="C1576" s="687"/>
      <c r="D1576" s="737"/>
      <c r="E1576" s="117"/>
      <c r="F1576" s="117"/>
      <c r="G1576" s="297"/>
      <c r="H1576" s="298"/>
      <c r="I1576" s="209"/>
      <c r="J1576" s="389"/>
      <c r="K1576" s="219"/>
      <c r="L1576" s="299"/>
      <c r="M1576" s="22"/>
      <c r="N1576" s="710"/>
    </row>
    <row r="1577" spans="1:14" ht="15.75" hidden="1" customHeight="1" x14ac:dyDescent="0.25">
      <c r="A1577" s="773"/>
      <c r="B1577" s="684"/>
      <c r="C1577" s="687"/>
      <c r="D1577" s="737"/>
      <c r="E1577" s="117"/>
      <c r="F1577" s="117"/>
      <c r="G1577" s="297"/>
      <c r="H1577" s="298"/>
      <c r="I1577" s="209"/>
      <c r="J1577" s="389"/>
      <c r="K1577" s="219"/>
      <c r="L1577" s="299"/>
      <c r="M1577" s="22"/>
      <c r="N1577" s="710"/>
    </row>
    <row r="1578" spans="1:14" ht="15.75" hidden="1" customHeight="1" x14ac:dyDescent="0.25">
      <c r="A1578" s="773"/>
      <c r="B1578" s="684"/>
      <c r="C1578" s="687"/>
      <c r="D1578" s="737"/>
      <c r="E1578" s="117"/>
      <c r="F1578" s="117"/>
      <c r="G1578" s="297"/>
      <c r="H1578" s="298"/>
      <c r="I1578" s="209"/>
      <c r="J1578" s="389"/>
      <c r="K1578" s="219"/>
      <c r="L1578" s="299"/>
      <c r="M1578" s="22"/>
      <c r="N1578" s="710"/>
    </row>
    <row r="1579" spans="1:14" ht="15.75" hidden="1" customHeight="1" x14ac:dyDescent="0.25">
      <c r="A1579" s="773"/>
      <c r="B1579" s="684"/>
      <c r="C1579" s="687"/>
      <c r="D1579" s="737"/>
      <c r="E1579" s="117"/>
      <c r="F1579" s="117"/>
      <c r="G1579" s="297"/>
      <c r="H1579" s="298"/>
      <c r="I1579" s="209"/>
      <c r="J1579" s="389"/>
      <c r="K1579" s="219"/>
      <c r="L1579" s="299"/>
      <c r="M1579" s="22"/>
      <c r="N1579" s="710"/>
    </row>
    <row r="1580" spans="1:14" ht="15.75" hidden="1" customHeight="1" x14ac:dyDescent="0.25">
      <c r="A1580" s="773"/>
      <c r="B1580" s="684"/>
      <c r="C1580" s="687"/>
      <c r="D1580" s="737"/>
      <c r="E1580" s="117"/>
      <c r="F1580" s="117"/>
      <c r="G1580" s="297"/>
      <c r="H1580" s="298"/>
      <c r="I1580" s="209"/>
      <c r="J1580" s="389"/>
      <c r="K1580" s="219"/>
      <c r="L1580" s="299"/>
      <c r="M1580" s="22"/>
      <c r="N1580" s="710"/>
    </row>
    <row r="1581" spans="1:14" ht="15.75" hidden="1" customHeight="1" x14ac:dyDescent="0.25">
      <c r="A1581" s="773"/>
      <c r="B1581" s="684"/>
      <c r="C1581" s="687"/>
      <c r="D1581" s="737"/>
      <c r="E1581" s="117"/>
      <c r="F1581" s="117"/>
      <c r="G1581" s="297"/>
      <c r="H1581" s="298"/>
      <c r="I1581" s="209"/>
      <c r="J1581" s="389"/>
      <c r="K1581" s="219"/>
      <c r="L1581" s="299"/>
      <c r="M1581" s="22"/>
      <c r="N1581" s="710"/>
    </row>
    <row r="1582" spans="1:14" ht="15.75" hidden="1" customHeight="1" x14ac:dyDescent="0.25">
      <c r="A1582" s="773"/>
      <c r="B1582" s="684"/>
      <c r="C1582" s="687"/>
      <c r="D1582" s="737"/>
      <c r="E1582" s="117"/>
      <c r="F1582" s="117"/>
      <c r="G1582" s="297"/>
      <c r="H1582" s="298"/>
      <c r="I1582" s="209"/>
      <c r="J1582" s="389"/>
      <c r="K1582" s="219"/>
      <c r="L1582" s="299"/>
      <c r="M1582" s="22"/>
      <c r="N1582" s="710"/>
    </row>
    <row r="1583" spans="1:14" ht="15.75" hidden="1" customHeight="1" x14ac:dyDescent="0.25">
      <c r="A1583" s="773"/>
      <c r="B1583" s="684"/>
      <c r="C1583" s="687"/>
      <c r="D1583" s="737"/>
      <c r="E1583" s="117"/>
      <c r="F1583" s="117"/>
      <c r="G1583" s="297"/>
      <c r="H1583" s="298"/>
      <c r="I1583" s="209"/>
      <c r="J1583" s="389"/>
      <c r="K1583" s="219"/>
      <c r="L1583" s="299"/>
      <c r="M1583" s="22"/>
      <c r="N1583" s="710"/>
    </row>
    <row r="1584" spans="1:14" ht="15.75" hidden="1" customHeight="1" x14ac:dyDescent="0.25">
      <c r="A1584" s="773"/>
      <c r="B1584" s="684"/>
      <c r="C1584" s="687"/>
      <c r="D1584" s="737"/>
      <c r="E1584" s="117"/>
      <c r="F1584" s="117"/>
      <c r="G1584" s="297"/>
      <c r="H1584" s="298"/>
      <c r="I1584" s="209"/>
      <c r="J1584" s="389"/>
      <c r="K1584" s="219"/>
      <c r="L1584" s="299"/>
      <c r="M1584" s="22"/>
      <c r="N1584" s="710"/>
    </row>
    <row r="1585" spans="1:14" ht="15.75" hidden="1" customHeight="1" x14ac:dyDescent="0.25">
      <c r="A1585" s="773"/>
      <c r="B1585" s="684"/>
      <c r="C1585" s="687"/>
      <c r="D1585" s="737"/>
      <c r="E1585" s="117"/>
      <c r="F1585" s="117"/>
      <c r="G1585" s="297"/>
      <c r="H1585" s="298"/>
      <c r="I1585" s="209"/>
      <c r="J1585" s="389"/>
      <c r="K1585" s="219"/>
      <c r="L1585" s="299"/>
      <c r="M1585" s="22"/>
      <c r="N1585" s="710"/>
    </row>
    <row r="1586" spans="1:14" ht="15.75" hidden="1" customHeight="1" x14ac:dyDescent="0.25">
      <c r="A1586" s="773"/>
      <c r="B1586" s="684"/>
      <c r="C1586" s="687"/>
      <c r="D1586" s="737"/>
      <c r="E1586" s="117"/>
      <c r="F1586" s="117"/>
      <c r="G1586" s="297"/>
      <c r="H1586" s="298"/>
      <c r="I1586" s="209"/>
      <c r="J1586" s="389"/>
      <c r="K1586" s="219"/>
      <c r="L1586" s="299"/>
      <c r="M1586" s="22"/>
      <c r="N1586" s="710"/>
    </row>
    <row r="1587" spans="1:14" ht="15.75" hidden="1" customHeight="1" x14ac:dyDescent="0.25">
      <c r="A1587" s="773"/>
      <c r="B1587" s="684"/>
      <c r="C1587" s="687"/>
      <c r="D1587" s="737"/>
      <c r="E1587" s="117"/>
      <c r="F1587" s="117"/>
      <c r="G1587" s="297"/>
      <c r="H1587" s="298"/>
      <c r="I1587" s="209"/>
      <c r="J1587" s="389"/>
      <c r="K1587" s="219"/>
      <c r="L1587" s="299"/>
      <c r="M1587" s="22"/>
      <c r="N1587" s="710"/>
    </row>
    <row r="1588" spans="1:14" ht="15.75" hidden="1" customHeight="1" x14ac:dyDescent="0.25">
      <c r="A1588" s="773"/>
      <c r="B1588" s="684"/>
      <c r="C1588" s="687"/>
      <c r="D1588" s="737"/>
      <c r="E1588" s="117"/>
      <c r="F1588" s="117"/>
      <c r="G1588" s="297"/>
      <c r="H1588" s="298"/>
      <c r="I1588" s="209"/>
      <c r="J1588" s="389"/>
      <c r="K1588" s="219"/>
      <c r="L1588" s="299"/>
      <c r="M1588" s="22"/>
      <c r="N1588" s="710"/>
    </row>
    <row r="1589" spans="1:14" ht="15.75" hidden="1" customHeight="1" x14ac:dyDescent="0.25">
      <c r="A1589" s="773"/>
      <c r="B1589" s="684"/>
      <c r="C1589" s="687"/>
      <c r="D1589" s="737"/>
      <c r="E1589" s="117"/>
      <c r="F1589" s="117"/>
      <c r="G1589" s="297"/>
      <c r="H1589" s="298"/>
      <c r="I1589" s="209"/>
      <c r="J1589" s="389"/>
      <c r="K1589" s="219"/>
      <c r="L1589" s="299"/>
      <c r="M1589" s="22"/>
      <c r="N1589" s="710"/>
    </row>
    <row r="1590" spans="1:14" ht="15.75" hidden="1" customHeight="1" x14ac:dyDescent="0.25">
      <c r="A1590" s="773"/>
      <c r="B1590" s="684"/>
      <c r="C1590" s="687"/>
      <c r="D1590" s="737"/>
      <c r="E1590" s="117"/>
      <c r="F1590" s="117"/>
      <c r="G1590" s="297"/>
      <c r="H1590" s="298"/>
      <c r="I1590" s="209"/>
      <c r="J1590" s="389"/>
      <c r="K1590" s="219"/>
      <c r="L1590" s="299"/>
      <c r="M1590" s="22"/>
      <c r="N1590" s="710"/>
    </row>
    <row r="1591" spans="1:14" ht="15.75" hidden="1" customHeight="1" x14ac:dyDescent="0.25">
      <c r="A1591" s="773"/>
      <c r="B1591" s="684"/>
      <c r="C1591" s="687"/>
      <c r="D1591" s="737"/>
      <c r="E1591" s="117"/>
      <c r="F1591" s="117"/>
      <c r="G1591" s="297"/>
      <c r="H1591" s="298"/>
      <c r="I1591" s="209"/>
      <c r="J1591" s="389"/>
      <c r="K1591" s="219"/>
      <c r="L1591" s="299"/>
      <c r="M1591" s="22"/>
      <c r="N1591" s="710"/>
    </row>
    <row r="1592" spans="1:14" ht="15.75" hidden="1" customHeight="1" x14ac:dyDescent="0.25">
      <c r="A1592" s="773"/>
      <c r="B1592" s="684"/>
      <c r="C1592" s="687"/>
      <c r="D1592" s="737"/>
      <c r="E1592" s="117"/>
      <c r="F1592" s="117"/>
      <c r="G1592" s="297"/>
      <c r="H1592" s="298"/>
      <c r="I1592" s="209"/>
      <c r="J1592" s="389"/>
      <c r="K1592" s="219"/>
      <c r="L1592" s="299"/>
      <c r="M1592" s="22"/>
      <c r="N1592" s="710"/>
    </row>
    <row r="1593" spans="1:14" ht="15.75" hidden="1" customHeight="1" x14ac:dyDescent="0.25">
      <c r="A1593" s="773"/>
      <c r="B1593" s="684"/>
      <c r="C1593" s="687"/>
      <c r="D1593" s="737"/>
      <c r="E1593" s="117"/>
      <c r="F1593" s="117"/>
      <c r="G1593" s="297"/>
      <c r="H1593" s="298"/>
      <c r="I1593" s="209"/>
      <c r="J1593" s="389"/>
      <c r="K1593" s="219"/>
      <c r="L1593" s="299"/>
      <c r="M1593" s="22"/>
      <c r="N1593" s="710"/>
    </row>
    <row r="1594" spans="1:14" ht="15.75" hidden="1" customHeight="1" x14ac:dyDescent="0.25">
      <c r="A1594" s="773"/>
      <c r="B1594" s="684"/>
      <c r="C1594" s="687"/>
      <c r="D1594" s="737"/>
      <c r="E1594" s="117"/>
      <c r="F1594" s="117"/>
      <c r="G1594" s="297"/>
      <c r="H1594" s="298"/>
      <c r="I1594" s="209"/>
      <c r="J1594" s="389"/>
      <c r="K1594" s="219"/>
      <c r="L1594" s="299"/>
      <c r="M1594" s="22"/>
      <c r="N1594" s="710"/>
    </row>
    <row r="1595" spans="1:14" ht="15.75" hidden="1" customHeight="1" x14ac:dyDescent="0.25">
      <c r="A1595" s="773"/>
      <c r="B1595" s="684"/>
      <c r="C1595" s="687"/>
      <c r="D1595" s="737"/>
      <c r="E1595" s="117"/>
      <c r="F1595" s="117"/>
      <c r="G1595" s="297"/>
      <c r="H1595" s="298"/>
      <c r="I1595" s="209"/>
      <c r="J1595" s="389"/>
      <c r="K1595" s="219"/>
      <c r="L1595" s="299"/>
      <c r="M1595" s="22"/>
      <c r="N1595" s="710"/>
    </row>
    <row r="1596" spans="1:14" ht="15.75" hidden="1" customHeight="1" x14ac:dyDescent="0.25">
      <c r="A1596" s="773"/>
      <c r="B1596" s="684"/>
      <c r="C1596" s="687"/>
      <c r="D1596" s="737"/>
      <c r="E1596" s="117"/>
      <c r="F1596" s="117"/>
      <c r="G1596" s="297"/>
      <c r="H1596" s="298"/>
      <c r="I1596" s="209"/>
      <c r="J1596" s="389"/>
      <c r="K1596" s="219"/>
      <c r="L1596" s="299"/>
      <c r="M1596" s="22"/>
      <c r="N1596" s="710"/>
    </row>
    <row r="1597" spans="1:14" ht="15.75" hidden="1" customHeight="1" x14ac:dyDescent="0.25">
      <c r="A1597" s="773"/>
      <c r="B1597" s="684"/>
      <c r="C1597" s="687"/>
      <c r="D1597" s="737"/>
      <c r="E1597" s="117"/>
      <c r="F1597" s="117"/>
      <c r="G1597" s="297"/>
      <c r="H1597" s="298"/>
      <c r="I1597" s="209"/>
      <c r="J1597" s="389"/>
      <c r="K1597" s="219"/>
      <c r="L1597" s="299"/>
      <c r="M1597" s="22"/>
      <c r="N1597" s="710"/>
    </row>
    <row r="1598" spans="1:14" ht="15.75" hidden="1" customHeight="1" x14ac:dyDescent="0.25">
      <c r="A1598" s="773"/>
      <c r="B1598" s="684"/>
      <c r="C1598" s="687"/>
      <c r="D1598" s="737"/>
      <c r="E1598" s="117"/>
      <c r="F1598" s="117"/>
      <c r="G1598" s="297"/>
      <c r="H1598" s="298"/>
      <c r="I1598" s="209"/>
      <c r="J1598" s="389"/>
      <c r="K1598" s="219"/>
      <c r="L1598" s="299"/>
      <c r="M1598" s="22"/>
      <c r="N1598" s="710"/>
    </row>
    <row r="1599" spans="1:14" ht="15.75" hidden="1" customHeight="1" x14ac:dyDescent="0.25">
      <c r="A1599" s="773"/>
      <c r="B1599" s="684"/>
      <c r="C1599" s="687"/>
      <c r="D1599" s="737"/>
      <c r="E1599" s="117"/>
      <c r="F1599" s="117"/>
      <c r="G1599" s="297"/>
      <c r="H1599" s="298"/>
      <c r="I1599" s="209"/>
      <c r="J1599" s="389"/>
      <c r="K1599" s="219"/>
      <c r="L1599" s="299"/>
      <c r="M1599" s="22"/>
      <c r="N1599" s="710"/>
    </row>
    <row r="1600" spans="1:14" ht="15.75" hidden="1" customHeight="1" x14ac:dyDescent="0.25">
      <c r="A1600" s="773"/>
      <c r="B1600" s="684"/>
      <c r="C1600" s="687"/>
      <c r="D1600" s="737"/>
      <c r="E1600" s="117"/>
      <c r="F1600" s="117"/>
      <c r="G1600" s="297"/>
      <c r="H1600" s="298"/>
      <c r="I1600" s="209"/>
      <c r="J1600" s="389"/>
      <c r="K1600" s="219"/>
      <c r="L1600" s="299"/>
      <c r="M1600" s="22"/>
      <c r="N1600" s="710"/>
    </row>
    <row r="1601" spans="1:14" ht="15.75" hidden="1" customHeight="1" x14ac:dyDescent="0.25">
      <c r="A1601" s="773"/>
      <c r="B1601" s="684"/>
      <c r="C1601" s="687"/>
      <c r="D1601" s="737"/>
      <c r="E1601" s="117"/>
      <c r="F1601" s="117"/>
      <c r="G1601" s="297"/>
      <c r="H1601" s="298"/>
      <c r="I1601" s="209"/>
      <c r="J1601" s="389"/>
      <c r="K1601" s="219"/>
      <c r="L1601" s="299"/>
      <c r="M1601" s="22"/>
      <c r="N1601" s="710"/>
    </row>
    <row r="1602" spans="1:14" ht="15.75" hidden="1" customHeight="1" x14ac:dyDescent="0.25">
      <c r="A1602" s="773"/>
      <c r="B1602" s="684"/>
      <c r="C1602" s="687"/>
      <c r="D1602" s="737"/>
      <c r="E1602" s="117"/>
      <c r="F1602" s="117"/>
      <c r="G1602" s="297"/>
      <c r="H1602" s="298"/>
      <c r="I1602" s="209"/>
      <c r="J1602" s="389"/>
      <c r="K1602" s="219"/>
      <c r="L1602" s="299"/>
      <c r="M1602" s="22"/>
      <c r="N1602" s="710"/>
    </row>
    <row r="1603" spans="1:14" ht="15.75" hidden="1" customHeight="1" x14ac:dyDescent="0.25">
      <c r="A1603" s="773"/>
      <c r="B1603" s="684"/>
      <c r="C1603" s="687"/>
      <c r="D1603" s="737"/>
      <c r="E1603" s="117"/>
      <c r="F1603" s="117"/>
      <c r="G1603" s="297"/>
      <c r="H1603" s="298"/>
      <c r="I1603" s="209"/>
      <c r="J1603" s="389"/>
      <c r="K1603" s="219"/>
      <c r="L1603" s="299"/>
      <c r="M1603" s="22"/>
      <c r="N1603" s="710"/>
    </row>
    <row r="1604" spans="1:14" ht="15.75" hidden="1" customHeight="1" x14ac:dyDescent="0.25">
      <c r="A1604" s="773"/>
      <c r="B1604" s="684"/>
      <c r="C1604" s="687"/>
      <c r="D1604" s="737"/>
      <c r="E1604" s="117"/>
      <c r="F1604" s="117"/>
      <c r="G1604" s="297"/>
      <c r="H1604" s="298"/>
      <c r="I1604" s="209"/>
      <c r="J1604" s="389"/>
      <c r="K1604" s="219"/>
      <c r="L1604" s="299"/>
      <c r="M1604" s="22"/>
      <c r="N1604" s="710"/>
    </row>
    <row r="1605" spans="1:14" ht="15.75" hidden="1" customHeight="1" x14ac:dyDescent="0.25">
      <c r="A1605" s="773"/>
      <c r="B1605" s="684"/>
      <c r="C1605" s="687"/>
      <c r="D1605" s="737"/>
      <c r="E1605" s="117"/>
      <c r="F1605" s="117"/>
      <c r="G1605" s="297"/>
      <c r="H1605" s="298"/>
      <c r="I1605" s="209"/>
      <c r="J1605" s="389"/>
      <c r="K1605" s="219"/>
      <c r="L1605" s="299"/>
      <c r="M1605" s="22"/>
      <c r="N1605" s="710"/>
    </row>
    <row r="1606" spans="1:14" ht="15.75" hidden="1" customHeight="1" x14ac:dyDescent="0.25">
      <c r="A1606" s="773"/>
      <c r="B1606" s="684"/>
      <c r="C1606" s="687"/>
      <c r="D1606" s="737"/>
      <c r="E1606" s="117"/>
      <c r="F1606" s="117"/>
      <c r="G1606" s="297"/>
      <c r="H1606" s="298"/>
      <c r="I1606" s="209"/>
      <c r="J1606" s="389"/>
      <c r="K1606" s="219"/>
      <c r="L1606" s="299"/>
      <c r="M1606" s="22"/>
      <c r="N1606" s="710"/>
    </row>
    <row r="1607" spans="1:14" ht="15.75" hidden="1" customHeight="1" x14ac:dyDescent="0.25">
      <c r="A1607" s="773"/>
      <c r="B1607" s="684"/>
      <c r="C1607" s="687"/>
      <c r="D1607" s="737"/>
      <c r="E1607" s="117"/>
      <c r="F1607" s="117"/>
      <c r="G1607" s="297"/>
      <c r="H1607" s="298"/>
      <c r="I1607" s="209"/>
      <c r="J1607" s="389"/>
      <c r="K1607" s="219"/>
      <c r="L1607" s="299"/>
      <c r="M1607" s="22"/>
      <c r="N1607" s="710"/>
    </row>
    <row r="1608" spans="1:14" ht="15.75" hidden="1" customHeight="1" x14ac:dyDescent="0.25">
      <c r="A1608" s="773"/>
      <c r="B1608" s="684"/>
      <c r="C1608" s="687"/>
      <c r="D1608" s="737"/>
      <c r="E1608" s="117"/>
      <c r="F1608" s="117"/>
      <c r="G1608" s="297"/>
      <c r="H1608" s="298"/>
      <c r="I1608" s="209"/>
      <c r="J1608" s="389"/>
      <c r="K1608" s="219"/>
      <c r="L1608" s="299"/>
      <c r="M1608" s="22"/>
      <c r="N1608" s="710"/>
    </row>
    <row r="1609" spans="1:14" ht="15.75" hidden="1" customHeight="1" x14ac:dyDescent="0.25">
      <c r="A1609" s="773"/>
      <c r="B1609" s="684"/>
      <c r="C1609" s="687"/>
      <c r="D1609" s="737"/>
      <c r="E1609" s="117"/>
      <c r="F1609" s="117"/>
      <c r="G1609" s="297"/>
      <c r="H1609" s="298"/>
      <c r="I1609" s="209"/>
      <c r="J1609" s="389"/>
      <c r="K1609" s="219"/>
      <c r="L1609" s="299"/>
      <c r="M1609" s="22"/>
      <c r="N1609" s="710"/>
    </row>
    <row r="1610" spans="1:14" ht="15.75" hidden="1" customHeight="1" x14ac:dyDescent="0.25">
      <c r="A1610" s="773"/>
      <c r="B1610" s="684"/>
      <c r="C1610" s="687"/>
      <c r="D1610" s="737"/>
      <c r="E1610" s="117"/>
      <c r="F1610" s="117"/>
      <c r="G1610" s="297"/>
      <c r="H1610" s="298"/>
      <c r="I1610" s="209"/>
      <c r="J1610" s="389"/>
      <c r="K1610" s="219"/>
      <c r="L1610" s="299"/>
      <c r="M1610" s="22"/>
      <c r="N1610" s="710"/>
    </row>
    <row r="1611" spans="1:14" ht="15.75" hidden="1" customHeight="1" x14ac:dyDescent="0.25">
      <c r="A1611" s="773"/>
      <c r="B1611" s="684"/>
      <c r="C1611" s="687"/>
      <c r="D1611" s="737"/>
      <c r="E1611" s="117"/>
      <c r="F1611" s="117"/>
      <c r="G1611" s="297"/>
      <c r="H1611" s="298"/>
      <c r="I1611" s="209"/>
      <c r="J1611" s="389"/>
      <c r="K1611" s="219"/>
      <c r="L1611" s="299"/>
      <c r="M1611" s="22"/>
      <c r="N1611" s="710"/>
    </row>
    <row r="1612" spans="1:14" ht="15.75" hidden="1" customHeight="1" x14ac:dyDescent="0.25">
      <c r="A1612" s="773"/>
      <c r="B1612" s="684"/>
      <c r="C1612" s="687"/>
      <c r="D1612" s="737"/>
      <c r="E1612" s="117"/>
      <c r="F1612" s="117"/>
      <c r="G1612" s="297"/>
      <c r="H1612" s="298"/>
      <c r="I1612" s="209"/>
      <c r="J1612" s="389"/>
      <c r="K1612" s="219"/>
      <c r="L1612" s="299"/>
      <c r="M1612" s="22"/>
      <c r="N1612" s="710"/>
    </row>
    <row r="1613" spans="1:14" ht="15.75" hidden="1" customHeight="1" x14ac:dyDescent="0.25">
      <c r="A1613" s="773"/>
      <c r="B1613" s="684"/>
      <c r="C1613" s="687"/>
      <c r="D1613" s="737"/>
      <c r="E1613" s="117"/>
      <c r="F1613" s="117"/>
      <c r="G1613" s="297"/>
      <c r="H1613" s="298"/>
      <c r="I1613" s="209"/>
      <c r="J1613" s="389"/>
      <c r="K1613" s="219"/>
      <c r="L1613" s="299"/>
      <c r="M1613" s="22"/>
      <c r="N1613" s="710"/>
    </row>
    <row r="1614" spans="1:14" ht="15.75" hidden="1" customHeight="1" x14ac:dyDescent="0.25">
      <c r="A1614" s="773"/>
      <c r="B1614" s="684"/>
      <c r="C1614" s="687"/>
      <c r="D1614" s="737"/>
      <c r="E1614" s="117"/>
      <c r="F1614" s="117"/>
      <c r="G1614" s="297"/>
      <c r="H1614" s="298"/>
      <c r="I1614" s="209"/>
      <c r="J1614" s="389"/>
      <c r="K1614" s="219"/>
      <c r="L1614" s="299"/>
      <c r="M1614" s="22"/>
      <c r="N1614" s="710"/>
    </row>
    <row r="1615" spans="1:14" ht="15.75" hidden="1" customHeight="1" x14ac:dyDescent="0.25">
      <c r="A1615" s="773"/>
      <c r="B1615" s="684"/>
      <c r="C1615" s="687"/>
      <c r="D1615" s="737"/>
      <c r="E1615" s="117"/>
      <c r="F1615" s="117"/>
      <c r="G1615" s="297"/>
      <c r="H1615" s="298"/>
      <c r="I1615" s="209"/>
      <c r="J1615" s="389"/>
      <c r="K1615" s="219"/>
      <c r="L1615" s="299"/>
      <c r="M1615" s="22"/>
      <c r="N1615" s="710"/>
    </row>
    <row r="1616" spans="1:14" ht="15.75" hidden="1" customHeight="1" x14ac:dyDescent="0.25">
      <c r="A1616" s="773"/>
      <c r="B1616" s="684"/>
      <c r="C1616" s="687"/>
      <c r="D1616" s="737"/>
      <c r="E1616" s="117"/>
      <c r="F1616" s="117"/>
      <c r="G1616" s="297"/>
      <c r="H1616" s="298"/>
      <c r="I1616" s="209"/>
      <c r="J1616" s="389"/>
      <c r="K1616" s="219"/>
      <c r="L1616" s="299"/>
      <c r="M1616" s="22"/>
      <c r="N1616" s="710"/>
    </row>
    <row r="1617" spans="1:14" ht="15.75" hidden="1" customHeight="1" x14ac:dyDescent="0.25">
      <c r="A1617" s="773"/>
      <c r="B1617" s="684"/>
      <c r="C1617" s="687"/>
      <c r="D1617" s="737"/>
      <c r="E1617" s="117"/>
      <c r="F1617" s="117"/>
      <c r="G1617" s="297"/>
      <c r="H1617" s="298"/>
      <c r="I1617" s="209"/>
      <c r="J1617" s="389"/>
      <c r="K1617" s="219"/>
      <c r="L1617" s="299"/>
      <c r="M1617" s="22"/>
      <c r="N1617" s="710"/>
    </row>
    <row r="1618" spans="1:14" ht="15.75" hidden="1" customHeight="1" x14ac:dyDescent="0.25">
      <c r="A1618" s="773"/>
      <c r="B1618" s="684"/>
      <c r="C1618" s="687"/>
      <c r="D1618" s="737"/>
      <c r="E1618" s="117"/>
      <c r="F1618" s="117"/>
      <c r="G1618" s="297"/>
      <c r="H1618" s="298"/>
      <c r="I1618" s="209"/>
      <c r="J1618" s="389"/>
      <c r="K1618" s="219"/>
      <c r="L1618" s="299"/>
      <c r="M1618" s="22"/>
      <c r="N1618" s="710"/>
    </row>
    <row r="1619" spans="1:14" ht="15.75" hidden="1" customHeight="1" x14ac:dyDescent="0.25">
      <c r="A1619" s="773"/>
      <c r="B1619" s="684"/>
      <c r="C1619" s="687"/>
      <c r="D1619" s="737"/>
      <c r="E1619" s="117"/>
      <c r="F1619" s="117"/>
      <c r="G1619" s="297"/>
      <c r="H1619" s="298"/>
      <c r="I1619" s="209"/>
      <c r="J1619" s="389"/>
      <c r="K1619" s="219"/>
      <c r="L1619" s="299"/>
      <c r="M1619" s="22"/>
      <c r="N1619" s="710"/>
    </row>
    <row r="1620" spans="1:14" ht="15.75" hidden="1" customHeight="1" x14ac:dyDescent="0.25">
      <c r="A1620" s="773"/>
      <c r="B1620" s="684"/>
      <c r="C1620" s="687"/>
      <c r="D1620" s="737"/>
      <c r="E1620" s="117"/>
      <c r="F1620" s="117"/>
      <c r="G1620" s="297"/>
      <c r="H1620" s="298"/>
      <c r="I1620" s="209"/>
      <c r="J1620" s="389"/>
      <c r="K1620" s="219"/>
      <c r="L1620" s="299"/>
      <c r="M1620" s="22"/>
      <c r="N1620" s="710"/>
    </row>
    <row r="1621" spans="1:14" ht="15.75" hidden="1" customHeight="1" x14ac:dyDescent="0.25">
      <c r="A1621" s="773"/>
      <c r="B1621" s="684"/>
      <c r="C1621" s="687"/>
      <c r="D1621" s="737"/>
      <c r="E1621" s="117"/>
      <c r="F1621" s="117"/>
      <c r="G1621" s="297"/>
      <c r="H1621" s="298"/>
      <c r="I1621" s="209"/>
      <c r="J1621" s="389"/>
      <c r="K1621" s="219"/>
      <c r="L1621" s="299"/>
      <c r="M1621" s="22"/>
      <c r="N1621" s="710"/>
    </row>
    <row r="1622" spans="1:14" ht="15.75" hidden="1" customHeight="1" x14ac:dyDescent="0.25">
      <c r="A1622" s="773"/>
      <c r="B1622" s="684"/>
      <c r="C1622" s="687"/>
      <c r="D1622" s="737"/>
      <c r="E1622" s="117"/>
      <c r="F1622" s="117"/>
      <c r="G1622" s="297"/>
      <c r="H1622" s="298"/>
      <c r="I1622" s="209"/>
      <c r="J1622" s="389"/>
      <c r="K1622" s="219"/>
      <c r="L1622" s="299"/>
      <c r="M1622" s="22"/>
      <c r="N1622" s="710"/>
    </row>
    <row r="1623" spans="1:14" ht="15.75" hidden="1" customHeight="1" x14ac:dyDescent="0.25">
      <c r="A1623" s="773"/>
      <c r="B1623" s="684"/>
      <c r="C1623" s="687"/>
      <c r="D1623" s="737"/>
      <c r="E1623" s="117"/>
      <c r="F1623" s="117"/>
      <c r="G1623" s="297"/>
      <c r="H1623" s="298"/>
      <c r="I1623" s="209"/>
      <c r="J1623" s="389"/>
      <c r="K1623" s="219"/>
      <c r="L1623" s="299"/>
      <c r="M1623" s="22"/>
      <c r="N1623" s="710"/>
    </row>
    <row r="1624" spans="1:14" ht="15.75" hidden="1" customHeight="1" x14ac:dyDescent="0.25">
      <c r="A1624" s="773"/>
      <c r="B1624" s="684"/>
      <c r="C1624" s="687"/>
      <c r="D1624" s="737"/>
      <c r="E1624" s="117"/>
      <c r="F1624" s="117"/>
      <c r="G1624" s="297"/>
      <c r="H1624" s="298"/>
      <c r="I1624" s="209"/>
      <c r="J1624" s="389"/>
      <c r="K1624" s="219"/>
      <c r="L1624" s="299"/>
      <c r="M1624" s="22"/>
      <c r="N1624" s="710"/>
    </row>
    <row r="1625" spans="1:14" ht="15.75" hidden="1" customHeight="1" x14ac:dyDescent="0.25">
      <c r="A1625" s="773"/>
      <c r="B1625" s="684"/>
      <c r="C1625" s="687"/>
      <c r="D1625" s="737"/>
      <c r="E1625" s="117"/>
      <c r="F1625" s="117"/>
      <c r="G1625" s="297"/>
      <c r="H1625" s="298"/>
      <c r="I1625" s="209"/>
      <c r="J1625" s="389"/>
      <c r="K1625" s="219"/>
      <c r="L1625" s="299"/>
      <c r="M1625" s="22"/>
      <c r="N1625" s="710"/>
    </row>
    <row r="1626" spans="1:14" ht="15.75" hidden="1" customHeight="1" x14ac:dyDescent="0.25">
      <c r="A1626" s="773"/>
      <c r="B1626" s="684"/>
      <c r="C1626" s="687"/>
      <c r="D1626" s="737"/>
      <c r="E1626" s="117"/>
      <c r="F1626" s="117"/>
      <c r="G1626" s="297"/>
      <c r="H1626" s="298"/>
      <c r="I1626" s="209"/>
      <c r="J1626" s="389"/>
      <c r="K1626" s="219"/>
      <c r="L1626" s="299"/>
      <c r="M1626" s="22"/>
      <c r="N1626" s="710"/>
    </row>
    <row r="1627" spans="1:14" ht="15.75" hidden="1" customHeight="1" x14ac:dyDescent="0.25">
      <c r="A1627" s="773"/>
      <c r="B1627" s="684"/>
      <c r="C1627" s="687"/>
      <c r="D1627" s="737"/>
      <c r="E1627" s="117"/>
      <c r="F1627" s="117"/>
      <c r="G1627" s="297"/>
      <c r="H1627" s="298"/>
      <c r="I1627" s="209"/>
      <c r="J1627" s="389"/>
      <c r="K1627" s="219"/>
      <c r="L1627" s="299"/>
      <c r="M1627" s="22"/>
      <c r="N1627" s="710"/>
    </row>
    <row r="1628" spans="1:14" ht="15.75" hidden="1" customHeight="1" x14ac:dyDescent="0.25">
      <c r="A1628" s="773"/>
      <c r="B1628" s="684"/>
      <c r="C1628" s="687"/>
      <c r="D1628" s="737"/>
      <c r="E1628" s="117"/>
      <c r="F1628" s="117"/>
      <c r="G1628" s="297"/>
      <c r="H1628" s="298"/>
      <c r="I1628" s="209"/>
      <c r="J1628" s="389"/>
      <c r="K1628" s="219"/>
      <c r="L1628" s="299"/>
      <c r="M1628" s="22"/>
      <c r="N1628" s="710"/>
    </row>
    <row r="1629" spans="1:14" ht="15.75" hidden="1" customHeight="1" x14ac:dyDescent="0.25">
      <c r="A1629" s="773"/>
      <c r="B1629" s="684"/>
      <c r="C1629" s="687"/>
      <c r="D1629" s="737"/>
      <c r="E1629" s="117"/>
      <c r="F1629" s="117"/>
      <c r="G1629" s="297"/>
      <c r="H1629" s="298"/>
      <c r="I1629" s="209"/>
      <c r="J1629" s="389"/>
      <c r="K1629" s="219"/>
      <c r="L1629" s="299"/>
      <c r="M1629" s="22"/>
      <c r="N1629" s="710"/>
    </row>
    <row r="1630" spans="1:14" ht="15.75" hidden="1" customHeight="1" x14ac:dyDescent="0.25">
      <c r="A1630" s="773"/>
      <c r="B1630" s="684"/>
      <c r="C1630" s="687"/>
      <c r="D1630" s="737"/>
      <c r="E1630" s="117"/>
      <c r="F1630" s="117"/>
      <c r="G1630" s="297"/>
      <c r="H1630" s="298"/>
      <c r="I1630" s="209"/>
      <c r="J1630" s="389"/>
      <c r="K1630" s="219"/>
      <c r="L1630" s="299"/>
      <c r="M1630" s="22"/>
      <c r="N1630" s="710"/>
    </row>
    <row r="1631" spans="1:14" ht="15.75" hidden="1" customHeight="1" x14ac:dyDescent="0.25">
      <c r="A1631" s="773"/>
      <c r="B1631" s="684"/>
      <c r="C1631" s="687"/>
      <c r="D1631" s="737"/>
      <c r="E1631" s="117"/>
      <c r="F1631" s="117"/>
      <c r="G1631" s="297"/>
      <c r="H1631" s="298"/>
      <c r="I1631" s="209"/>
      <c r="J1631" s="389"/>
      <c r="K1631" s="219"/>
      <c r="L1631" s="299"/>
      <c r="M1631" s="22"/>
      <c r="N1631" s="710"/>
    </row>
    <row r="1632" spans="1:14" ht="15.75" hidden="1" customHeight="1" x14ac:dyDescent="0.25">
      <c r="A1632" s="773"/>
      <c r="B1632" s="684"/>
      <c r="C1632" s="687"/>
      <c r="D1632" s="737"/>
      <c r="E1632" s="117"/>
      <c r="F1632" s="117"/>
      <c r="G1632" s="297"/>
      <c r="H1632" s="298"/>
      <c r="I1632" s="209"/>
      <c r="J1632" s="389"/>
      <c r="K1632" s="219"/>
      <c r="L1632" s="299"/>
      <c r="M1632" s="22"/>
      <c r="N1632" s="710"/>
    </row>
    <row r="1633" spans="1:14" ht="15.75" hidden="1" customHeight="1" x14ac:dyDescent="0.25">
      <c r="A1633" s="773"/>
      <c r="B1633" s="684"/>
      <c r="C1633" s="687"/>
      <c r="D1633" s="737"/>
      <c r="E1633" s="117"/>
      <c r="F1633" s="117"/>
      <c r="G1633" s="297"/>
      <c r="H1633" s="298"/>
      <c r="I1633" s="209"/>
      <c r="J1633" s="389"/>
      <c r="K1633" s="219"/>
      <c r="L1633" s="299"/>
      <c r="M1633" s="22"/>
      <c r="N1633" s="710"/>
    </row>
    <row r="1634" spans="1:14" ht="15.75" hidden="1" customHeight="1" x14ac:dyDescent="0.25">
      <c r="A1634" s="773"/>
      <c r="B1634" s="684"/>
      <c r="C1634" s="687"/>
      <c r="D1634" s="737"/>
      <c r="E1634" s="117"/>
      <c r="F1634" s="117"/>
      <c r="G1634" s="297"/>
      <c r="H1634" s="298"/>
      <c r="I1634" s="209"/>
      <c r="J1634" s="389"/>
      <c r="K1634" s="219"/>
      <c r="L1634" s="299"/>
      <c r="M1634" s="22"/>
      <c r="N1634" s="710"/>
    </row>
    <row r="1635" spans="1:14" ht="15.75" hidden="1" customHeight="1" x14ac:dyDescent="0.25">
      <c r="A1635" s="773"/>
      <c r="B1635" s="684"/>
      <c r="C1635" s="687"/>
      <c r="D1635" s="737"/>
      <c r="E1635" s="117"/>
      <c r="F1635" s="117"/>
      <c r="G1635" s="297"/>
      <c r="H1635" s="298"/>
      <c r="I1635" s="209"/>
      <c r="J1635" s="389"/>
      <c r="K1635" s="219"/>
      <c r="L1635" s="299"/>
      <c r="M1635" s="22"/>
      <c r="N1635" s="710"/>
    </row>
    <row r="1636" spans="1:14" ht="15.75" hidden="1" customHeight="1" x14ac:dyDescent="0.25">
      <c r="A1636" s="773"/>
      <c r="B1636" s="684"/>
      <c r="C1636" s="687"/>
      <c r="D1636" s="737"/>
      <c r="E1636" s="117"/>
      <c r="F1636" s="117"/>
      <c r="G1636" s="297"/>
      <c r="H1636" s="298"/>
      <c r="I1636" s="209"/>
      <c r="J1636" s="389"/>
      <c r="K1636" s="219"/>
      <c r="L1636" s="299"/>
      <c r="M1636" s="22"/>
      <c r="N1636" s="710"/>
    </row>
    <row r="1637" spans="1:14" ht="15.75" hidden="1" customHeight="1" x14ac:dyDescent="0.25">
      <c r="A1637" s="773"/>
      <c r="B1637" s="684"/>
      <c r="C1637" s="687"/>
      <c r="D1637" s="737"/>
      <c r="E1637" s="117"/>
      <c r="F1637" s="117"/>
      <c r="G1637" s="297"/>
      <c r="H1637" s="298"/>
      <c r="I1637" s="209"/>
      <c r="J1637" s="389"/>
      <c r="K1637" s="219"/>
      <c r="L1637" s="299"/>
      <c r="M1637" s="22"/>
      <c r="N1637" s="710"/>
    </row>
    <row r="1638" spans="1:14" ht="15.75" hidden="1" customHeight="1" x14ac:dyDescent="0.25">
      <c r="A1638" s="773"/>
      <c r="B1638" s="684"/>
      <c r="C1638" s="687"/>
      <c r="D1638" s="737"/>
      <c r="E1638" s="117"/>
      <c r="F1638" s="117"/>
      <c r="G1638" s="297"/>
      <c r="H1638" s="298"/>
      <c r="I1638" s="209"/>
      <c r="J1638" s="389"/>
      <c r="K1638" s="219"/>
      <c r="L1638" s="299"/>
      <c r="M1638" s="22"/>
      <c r="N1638" s="710"/>
    </row>
    <row r="1639" spans="1:14" ht="15.75" hidden="1" customHeight="1" x14ac:dyDescent="0.25">
      <c r="A1639" s="773"/>
      <c r="B1639" s="684"/>
      <c r="C1639" s="687"/>
      <c r="D1639" s="737"/>
      <c r="E1639" s="117"/>
      <c r="F1639" s="117"/>
      <c r="G1639" s="297"/>
      <c r="H1639" s="298"/>
      <c r="I1639" s="209"/>
      <c r="J1639" s="389"/>
      <c r="K1639" s="219"/>
      <c r="L1639" s="299"/>
      <c r="M1639" s="22"/>
      <c r="N1639" s="710"/>
    </row>
    <row r="1640" spans="1:14" ht="15.75" hidden="1" customHeight="1" x14ac:dyDescent="0.25">
      <c r="A1640" s="773"/>
      <c r="B1640" s="684"/>
      <c r="C1640" s="687"/>
      <c r="D1640" s="737"/>
      <c r="E1640" s="117"/>
      <c r="F1640" s="117"/>
      <c r="G1640" s="297"/>
      <c r="H1640" s="298"/>
      <c r="I1640" s="209"/>
      <c r="J1640" s="389"/>
      <c r="K1640" s="219"/>
      <c r="L1640" s="299"/>
      <c r="M1640" s="22"/>
      <c r="N1640" s="710"/>
    </row>
    <row r="1641" spans="1:14" ht="15.75" hidden="1" customHeight="1" x14ac:dyDescent="0.25">
      <c r="A1641" s="773"/>
      <c r="B1641" s="684"/>
      <c r="C1641" s="687"/>
      <c r="D1641" s="737"/>
      <c r="E1641" s="117"/>
      <c r="F1641" s="117"/>
      <c r="G1641" s="297"/>
      <c r="H1641" s="298"/>
      <c r="I1641" s="209"/>
      <c r="J1641" s="389"/>
      <c r="K1641" s="219"/>
      <c r="L1641" s="299"/>
      <c r="M1641" s="22"/>
      <c r="N1641" s="710"/>
    </row>
    <row r="1642" spans="1:14" ht="15.75" hidden="1" customHeight="1" x14ac:dyDescent="0.25">
      <c r="A1642" s="773"/>
      <c r="B1642" s="684"/>
      <c r="C1642" s="687"/>
      <c r="D1642" s="737"/>
      <c r="E1642" s="117"/>
      <c r="F1642" s="117"/>
      <c r="G1642" s="297"/>
      <c r="H1642" s="298"/>
      <c r="I1642" s="209"/>
      <c r="J1642" s="389"/>
      <c r="K1642" s="219"/>
      <c r="L1642" s="299"/>
      <c r="M1642" s="22"/>
      <c r="N1642" s="710"/>
    </row>
    <row r="1643" spans="1:14" ht="15.75" hidden="1" customHeight="1" x14ac:dyDescent="0.25">
      <c r="A1643" s="773"/>
      <c r="B1643" s="684"/>
      <c r="C1643" s="687"/>
      <c r="D1643" s="737"/>
      <c r="E1643" s="117"/>
      <c r="F1643" s="117"/>
      <c r="G1643" s="297"/>
      <c r="H1643" s="298"/>
      <c r="I1643" s="209"/>
      <c r="J1643" s="389"/>
      <c r="K1643" s="219"/>
      <c r="L1643" s="299"/>
      <c r="M1643" s="22"/>
      <c r="N1643" s="710"/>
    </row>
    <row r="1644" spans="1:14" ht="15.75" hidden="1" customHeight="1" x14ac:dyDescent="0.25">
      <c r="A1644" s="773"/>
      <c r="B1644" s="684"/>
      <c r="C1644" s="687"/>
      <c r="D1644" s="737"/>
      <c r="E1644" s="117"/>
      <c r="F1644" s="117"/>
      <c r="G1644" s="297"/>
      <c r="H1644" s="298"/>
      <c r="I1644" s="209"/>
      <c r="J1644" s="389"/>
      <c r="K1644" s="219"/>
      <c r="L1644" s="299"/>
      <c r="M1644" s="22"/>
      <c r="N1644" s="710"/>
    </row>
    <row r="1645" spans="1:14" ht="15.75" hidden="1" customHeight="1" x14ac:dyDescent="0.25">
      <c r="A1645" s="773"/>
      <c r="B1645" s="684"/>
      <c r="C1645" s="687"/>
      <c r="D1645" s="737"/>
      <c r="E1645" s="117"/>
      <c r="F1645" s="117"/>
      <c r="G1645" s="297"/>
      <c r="H1645" s="298"/>
      <c r="I1645" s="209"/>
      <c r="J1645" s="389"/>
      <c r="K1645" s="219"/>
      <c r="L1645" s="299"/>
      <c r="M1645" s="22"/>
      <c r="N1645" s="710"/>
    </row>
    <row r="1646" spans="1:14" ht="15.75" hidden="1" customHeight="1" x14ac:dyDescent="0.25">
      <c r="A1646" s="773"/>
      <c r="B1646" s="684"/>
      <c r="C1646" s="687"/>
      <c r="D1646" s="737"/>
      <c r="E1646" s="117"/>
      <c r="F1646" s="117"/>
      <c r="G1646" s="297"/>
      <c r="H1646" s="298"/>
      <c r="I1646" s="209"/>
      <c r="J1646" s="389"/>
      <c r="K1646" s="219"/>
      <c r="L1646" s="299"/>
      <c r="M1646" s="22"/>
      <c r="N1646" s="710"/>
    </row>
    <row r="1647" spans="1:14" ht="15.75" hidden="1" customHeight="1" x14ac:dyDescent="0.25">
      <c r="A1647" s="773"/>
      <c r="B1647" s="684"/>
      <c r="C1647" s="687"/>
      <c r="D1647" s="737"/>
      <c r="E1647" s="117"/>
      <c r="F1647" s="117"/>
      <c r="G1647" s="297"/>
      <c r="H1647" s="298"/>
      <c r="I1647" s="209"/>
      <c r="J1647" s="389"/>
      <c r="K1647" s="219"/>
      <c r="L1647" s="299"/>
      <c r="M1647" s="22"/>
      <c r="N1647" s="710"/>
    </row>
    <row r="1648" spans="1:14" ht="15.75" hidden="1" customHeight="1" x14ac:dyDescent="0.25">
      <c r="A1648" s="773"/>
      <c r="B1648" s="684"/>
      <c r="C1648" s="687"/>
      <c r="D1648" s="737"/>
      <c r="E1648" s="117"/>
      <c r="F1648" s="117"/>
      <c r="G1648" s="297"/>
      <c r="H1648" s="298"/>
      <c r="I1648" s="209"/>
      <c r="J1648" s="389"/>
      <c r="K1648" s="219"/>
      <c r="L1648" s="299"/>
      <c r="M1648" s="22"/>
      <c r="N1648" s="710"/>
    </row>
    <row r="1649" spans="1:14" ht="15.75" hidden="1" customHeight="1" x14ac:dyDescent="0.25">
      <c r="A1649" s="773"/>
      <c r="B1649" s="684"/>
      <c r="C1649" s="687"/>
      <c r="D1649" s="737"/>
      <c r="E1649" s="117"/>
      <c r="F1649" s="117"/>
      <c r="G1649" s="297"/>
      <c r="H1649" s="298"/>
      <c r="I1649" s="209"/>
      <c r="J1649" s="389"/>
      <c r="K1649" s="219"/>
      <c r="L1649" s="299"/>
      <c r="M1649" s="22"/>
      <c r="N1649" s="710"/>
    </row>
    <row r="1650" spans="1:14" ht="15.75" hidden="1" customHeight="1" x14ac:dyDescent="0.25">
      <c r="A1650" s="773"/>
      <c r="B1650" s="684"/>
      <c r="C1650" s="687"/>
      <c r="D1650" s="737"/>
      <c r="E1650" s="117"/>
      <c r="F1650" s="117"/>
      <c r="G1650" s="297"/>
      <c r="H1650" s="298"/>
      <c r="I1650" s="209"/>
      <c r="J1650" s="389"/>
      <c r="K1650" s="219"/>
      <c r="L1650" s="299"/>
      <c r="M1650" s="22"/>
      <c r="N1650" s="710"/>
    </row>
    <row r="1651" spans="1:14" ht="15.75" hidden="1" customHeight="1" x14ac:dyDescent="0.25">
      <c r="A1651" s="773"/>
      <c r="B1651" s="684"/>
      <c r="C1651" s="687"/>
      <c r="D1651" s="737"/>
      <c r="E1651" s="117"/>
      <c r="F1651" s="117"/>
      <c r="G1651" s="297"/>
      <c r="H1651" s="298"/>
      <c r="I1651" s="209"/>
      <c r="J1651" s="389"/>
      <c r="K1651" s="219"/>
      <c r="L1651" s="299"/>
      <c r="M1651" s="22"/>
      <c r="N1651" s="710"/>
    </row>
    <row r="1652" spans="1:14" ht="15.75" hidden="1" customHeight="1" x14ac:dyDescent="0.25">
      <c r="A1652" s="773"/>
      <c r="B1652" s="684"/>
      <c r="C1652" s="687"/>
      <c r="D1652" s="737"/>
      <c r="E1652" s="117"/>
      <c r="F1652" s="117"/>
      <c r="G1652" s="297"/>
      <c r="H1652" s="298"/>
      <c r="I1652" s="209"/>
      <c r="J1652" s="389"/>
      <c r="K1652" s="219"/>
      <c r="L1652" s="299"/>
      <c r="M1652" s="22"/>
      <c r="N1652" s="710"/>
    </row>
    <row r="1653" spans="1:14" ht="15.75" hidden="1" customHeight="1" x14ac:dyDescent="0.25">
      <c r="A1653" s="773"/>
      <c r="B1653" s="684"/>
      <c r="C1653" s="687"/>
      <c r="D1653" s="737"/>
      <c r="E1653" s="117"/>
      <c r="F1653" s="117"/>
      <c r="G1653" s="297"/>
      <c r="H1653" s="298"/>
      <c r="I1653" s="209"/>
      <c r="J1653" s="389"/>
      <c r="K1653" s="219"/>
      <c r="L1653" s="299"/>
      <c r="M1653" s="22"/>
      <c r="N1653" s="710"/>
    </row>
    <row r="1654" spans="1:14" ht="15.75" hidden="1" customHeight="1" x14ac:dyDescent="0.25">
      <c r="A1654" s="773"/>
      <c r="B1654" s="684"/>
      <c r="C1654" s="687"/>
      <c r="D1654" s="737"/>
      <c r="E1654" s="117"/>
      <c r="F1654" s="117"/>
      <c r="G1654" s="297"/>
      <c r="H1654" s="298"/>
      <c r="I1654" s="209"/>
      <c r="J1654" s="389"/>
      <c r="K1654" s="219"/>
      <c r="L1654" s="299"/>
      <c r="M1654" s="22"/>
      <c r="N1654" s="710"/>
    </row>
    <row r="1655" spans="1:14" ht="15.75" hidden="1" customHeight="1" x14ac:dyDescent="0.25">
      <c r="A1655" s="773"/>
      <c r="B1655" s="684"/>
      <c r="C1655" s="687"/>
      <c r="D1655" s="737"/>
      <c r="E1655" s="117"/>
      <c r="F1655" s="117"/>
      <c r="G1655" s="297"/>
      <c r="H1655" s="298"/>
      <c r="I1655" s="209"/>
      <c r="J1655" s="389"/>
      <c r="K1655" s="219"/>
      <c r="L1655" s="299"/>
      <c r="M1655" s="22"/>
      <c r="N1655" s="710"/>
    </row>
    <row r="1656" spans="1:14" ht="15.75" hidden="1" customHeight="1" x14ac:dyDescent="0.25">
      <c r="A1656" s="773"/>
      <c r="B1656" s="684"/>
      <c r="C1656" s="687"/>
      <c r="D1656" s="737"/>
      <c r="E1656" s="117"/>
      <c r="F1656" s="117"/>
      <c r="G1656" s="297"/>
      <c r="H1656" s="298"/>
      <c r="I1656" s="209"/>
      <c r="J1656" s="389"/>
      <c r="K1656" s="219"/>
      <c r="L1656" s="299"/>
      <c r="M1656" s="22"/>
      <c r="N1656" s="710"/>
    </row>
    <row r="1657" spans="1:14" ht="15.75" hidden="1" customHeight="1" x14ac:dyDescent="0.25">
      <c r="A1657" s="773"/>
      <c r="B1657" s="684"/>
      <c r="C1657" s="687"/>
      <c r="D1657" s="737"/>
      <c r="E1657" s="117"/>
      <c r="F1657" s="117"/>
      <c r="G1657" s="297"/>
      <c r="H1657" s="298"/>
      <c r="I1657" s="209"/>
      <c r="J1657" s="389"/>
      <c r="K1657" s="219"/>
      <c r="L1657" s="299"/>
      <c r="M1657" s="22"/>
      <c r="N1657" s="710"/>
    </row>
    <row r="1658" spans="1:14" ht="15.75" hidden="1" customHeight="1" x14ac:dyDescent="0.25">
      <c r="A1658" s="773"/>
      <c r="B1658" s="684"/>
      <c r="C1658" s="687"/>
      <c r="D1658" s="737"/>
      <c r="E1658" s="117"/>
      <c r="F1658" s="117"/>
      <c r="G1658" s="297"/>
      <c r="H1658" s="298"/>
      <c r="I1658" s="209"/>
      <c r="J1658" s="389"/>
      <c r="K1658" s="219"/>
      <c r="L1658" s="299"/>
      <c r="M1658" s="22"/>
      <c r="N1658" s="710"/>
    </row>
    <row r="1659" spans="1:14" ht="15.75" hidden="1" customHeight="1" x14ac:dyDescent="0.25">
      <c r="A1659" s="773"/>
      <c r="B1659" s="684"/>
      <c r="C1659" s="687"/>
      <c r="D1659" s="737"/>
      <c r="E1659" s="117"/>
      <c r="F1659" s="117"/>
      <c r="G1659" s="297"/>
      <c r="H1659" s="298"/>
      <c r="I1659" s="209"/>
      <c r="J1659" s="389"/>
      <c r="K1659" s="219"/>
      <c r="L1659" s="299"/>
      <c r="M1659" s="22"/>
      <c r="N1659" s="710"/>
    </row>
    <row r="1660" spans="1:14" ht="15.75" hidden="1" customHeight="1" x14ac:dyDescent="0.25">
      <c r="A1660" s="773"/>
      <c r="B1660" s="684"/>
      <c r="C1660" s="687"/>
      <c r="D1660" s="737"/>
      <c r="E1660" s="117"/>
      <c r="F1660" s="117"/>
      <c r="G1660" s="297"/>
      <c r="H1660" s="298"/>
      <c r="I1660" s="209"/>
      <c r="J1660" s="389"/>
      <c r="K1660" s="219"/>
      <c r="L1660" s="299"/>
      <c r="M1660" s="22"/>
      <c r="N1660" s="710"/>
    </row>
    <row r="1661" spans="1:14" ht="15.75" hidden="1" customHeight="1" x14ac:dyDescent="0.25">
      <c r="A1661" s="773"/>
      <c r="B1661" s="684"/>
      <c r="C1661" s="687"/>
      <c r="D1661" s="737"/>
      <c r="E1661" s="117"/>
      <c r="F1661" s="117"/>
      <c r="G1661" s="297"/>
      <c r="H1661" s="298"/>
      <c r="I1661" s="209"/>
      <c r="J1661" s="389"/>
      <c r="K1661" s="219"/>
      <c r="L1661" s="299"/>
      <c r="M1661" s="22"/>
      <c r="N1661" s="710"/>
    </row>
    <row r="1662" spans="1:14" ht="15.75" hidden="1" customHeight="1" x14ac:dyDescent="0.25">
      <c r="A1662" s="773"/>
      <c r="B1662" s="684"/>
      <c r="C1662" s="687"/>
      <c r="D1662" s="737"/>
      <c r="E1662" s="117"/>
      <c r="F1662" s="117"/>
      <c r="G1662" s="297"/>
      <c r="H1662" s="298"/>
      <c r="I1662" s="209"/>
      <c r="J1662" s="389"/>
      <c r="K1662" s="219"/>
      <c r="L1662" s="299"/>
      <c r="M1662" s="22"/>
      <c r="N1662" s="710"/>
    </row>
    <row r="1663" spans="1:14" ht="15.75" hidden="1" customHeight="1" x14ac:dyDescent="0.25">
      <c r="A1663" s="773"/>
      <c r="B1663" s="684"/>
      <c r="C1663" s="687"/>
      <c r="D1663" s="737"/>
      <c r="E1663" s="117"/>
      <c r="F1663" s="117"/>
      <c r="G1663" s="297"/>
      <c r="H1663" s="298"/>
      <c r="I1663" s="209"/>
      <c r="J1663" s="389"/>
      <c r="K1663" s="219"/>
      <c r="L1663" s="299"/>
      <c r="M1663" s="22"/>
      <c r="N1663" s="710"/>
    </row>
    <row r="1664" spans="1:14" ht="15.75" hidden="1" customHeight="1" x14ac:dyDescent="0.25">
      <c r="A1664" s="773"/>
      <c r="B1664" s="684"/>
      <c r="C1664" s="687"/>
      <c r="D1664" s="737"/>
      <c r="E1664" s="117"/>
      <c r="F1664" s="117"/>
      <c r="G1664" s="297"/>
      <c r="H1664" s="298"/>
      <c r="I1664" s="209"/>
      <c r="J1664" s="389"/>
      <c r="K1664" s="219"/>
      <c r="L1664" s="299"/>
      <c r="M1664" s="22"/>
      <c r="N1664" s="710"/>
    </row>
    <row r="1665" spans="1:14" ht="15.75" hidden="1" customHeight="1" x14ac:dyDescent="0.25">
      <c r="A1665" s="773"/>
      <c r="B1665" s="684"/>
      <c r="C1665" s="687"/>
      <c r="D1665" s="737"/>
      <c r="E1665" s="117"/>
      <c r="F1665" s="117"/>
      <c r="G1665" s="297"/>
      <c r="H1665" s="298"/>
      <c r="I1665" s="209"/>
      <c r="J1665" s="389"/>
      <c r="K1665" s="219"/>
      <c r="L1665" s="299"/>
      <c r="M1665" s="22"/>
      <c r="N1665" s="710"/>
    </row>
    <row r="1666" spans="1:14" ht="15.75" hidden="1" customHeight="1" x14ac:dyDescent="0.25">
      <c r="A1666" s="773"/>
      <c r="B1666" s="684"/>
      <c r="C1666" s="687"/>
      <c r="D1666" s="737"/>
      <c r="E1666" s="117"/>
      <c r="F1666" s="117"/>
      <c r="G1666" s="297"/>
      <c r="H1666" s="298"/>
      <c r="I1666" s="209"/>
      <c r="J1666" s="389"/>
      <c r="K1666" s="219"/>
      <c r="L1666" s="299"/>
      <c r="M1666" s="22"/>
      <c r="N1666" s="710"/>
    </row>
    <row r="1667" spans="1:14" ht="15.75" hidden="1" customHeight="1" x14ac:dyDescent="0.25">
      <c r="A1667" s="773"/>
      <c r="B1667" s="684"/>
      <c r="C1667" s="687"/>
      <c r="D1667" s="737"/>
      <c r="E1667" s="117"/>
      <c r="F1667" s="117"/>
      <c r="G1667" s="297"/>
      <c r="H1667" s="298"/>
      <c r="I1667" s="209"/>
      <c r="J1667" s="389"/>
      <c r="K1667" s="219"/>
      <c r="L1667" s="299"/>
      <c r="M1667" s="22"/>
      <c r="N1667" s="710"/>
    </row>
    <row r="1668" spans="1:14" ht="15.75" hidden="1" customHeight="1" x14ac:dyDescent="0.25">
      <c r="A1668" s="773"/>
      <c r="B1668" s="684"/>
      <c r="C1668" s="687"/>
      <c r="D1668" s="737"/>
      <c r="E1668" s="117"/>
      <c r="F1668" s="117"/>
      <c r="G1668" s="297"/>
      <c r="H1668" s="298"/>
      <c r="I1668" s="209"/>
      <c r="J1668" s="389"/>
      <c r="K1668" s="219"/>
      <c r="L1668" s="299"/>
      <c r="M1668" s="22"/>
      <c r="N1668" s="710"/>
    </row>
    <row r="1669" spans="1:14" ht="15.75" hidden="1" customHeight="1" x14ac:dyDescent="0.25">
      <c r="A1669" s="773"/>
      <c r="B1669" s="684"/>
      <c r="C1669" s="687"/>
      <c r="D1669" s="737"/>
      <c r="E1669" s="117"/>
      <c r="F1669" s="117"/>
      <c r="G1669" s="297"/>
      <c r="H1669" s="298"/>
      <c r="I1669" s="209"/>
      <c r="J1669" s="389"/>
      <c r="K1669" s="219"/>
      <c r="L1669" s="299"/>
      <c r="M1669" s="22"/>
      <c r="N1669" s="710"/>
    </row>
    <row r="1670" spans="1:14" ht="15.75" hidden="1" customHeight="1" x14ac:dyDescent="0.25">
      <c r="A1670" s="773"/>
      <c r="B1670" s="684"/>
      <c r="C1670" s="687"/>
      <c r="D1670" s="737"/>
      <c r="E1670" s="117"/>
      <c r="F1670" s="117"/>
      <c r="G1670" s="297"/>
      <c r="H1670" s="298"/>
      <c r="I1670" s="209"/>
      <c r="J1670" s="389"/>
      <c r="K1670" s="219"/>
      <c r="L1670" s="299"/>
      <c r="M1670" s="22"/>
      <c r="N1670" s="710"/>
    </row>
    <row r="1671" spans="1:14" ht="15.75" hidden="1" customHeight="1" x14ac:dyDescent="0.25">
      <c r="A1671" s="773"/>
      <c r="B1671" s="684"/>
      <c r="C1671" s="687"/>
      <c r="D1671" s="737"/>
      <c r="E1671" s="117"/>
      <c r="F1671" s="117"/>
      <c r="G1671" s="297"/>
      <c r="H1671" s="298"/>
      <c r="I1671" s="209"/>
      <c r="J1671" s="389"/>
      <c r="K1671" s="219"/>
      <c r="L1671" s="299"/>
      <c r="M1671" s="22"/>
      <c r="N1671" s="710"/>
    </row>
    <row r="1672" spans="1:14" ht="15.75" hidden="1" customHeight="1" x14ac:dyDescent="0.25">
      <c r="A1672" s="773"/>
      <c r="B1672" s="684"/>
      <c r="C1672" s="687"/>
      <c r="D1672" s="737"/>
      <c r="E1672" s="117"/>
      <c r="F1672" s="117"/>
      <c r="G1672" s="297"/>
      <c r="H1672" s="298"/>
      <c r="I1672" s="209"/>
      <c r="J1672" s="389"/>
      <c r="K1672" s="219"/>
      <c r="L1672" s="299"/>
      <c r="M1672" s="22"/>
      <c r="N1672" s="710"/>
    </row>
    <row r="1673" spans="1:14" ht="15.75" hidden="1" customHeight="1" x14ac:dyDescent="0.25">
      <c r="A1673" s="773"/>
      <c r="B1673" s="684"/>
      <c r="C1673" s="687"/>
      <c r="D1673" s="737"/>
      <c r="E1673" s="117"/>
      <c r="F1673" s="117"/>
      <c r="G1673" s="297"/>
      <c r="H1673" s="298"/>
      <c r="I1673" s="209"/>
      <c r="J1673" s="389"/>
      <c r="K1673" s="219"/>
      <c r="L1673" s="299"/>
      <c r="M1673" s="22"/>
      <c r="N1673" s="710"/>
    </row>
    <row r="1674" spans="1:14" ht="15.75" hidden="1" customHeight="1" x14ac:dyDescent="0.25">
      <c r="A1674" s="773"/>
      <c r="B1674" s="684"/>
      <c r="C1674" s="687"/>
      <c r="D1674" s="737"/>
      <c r="E1674" s="117"/>
      <c r="F1674" s="117"/>
      <c r="G1674" s="297"/>
      <c r="H1674" s="298"/>
      <c r="I1674" s="209"/>
      <c r="J1674" s="389"/>
      <c r="K1674" s="219"/>
      <c r="L1674" s="299"/>
      <c r="M1674" s="22"/>
      <c r="N1674" s="710"/>
    </row>
    <row r="1675" spans="1:14" ht="15.75" hidden="1" customHeight="1" x14ac:dyDescent="0.25">
      <c r="A1675" s="773"/>
      <c r="B1675" s="684"/>
      <c r="C1675" s="687"/>
      <c r="D1675" s="737"/>
      <c r="E1675" s="117"/>
      <c r="F1675" s="117"/>
      <c r="G1675" s="297"/>
      <c r="H1675" s="298"/>
      <c r="I1675" s="209"/>
      <c r="J1675" s="389"/>
      <c r="K1675" s="219"/>
      <c r="L1675" s="299"/>
      <c r="M1675" s="22"/>
      <c r="N1675" s="710"/>
    </row>
    <row r="1676" spans="1:14" ht="15.75" hidden="1" customHeight="1" x14ac:dyDescent="0.25">
      <c r="A1676" s="773"/>
      <c r="B1676" s="684"/>
      <c r="C1676" s="687"/>
      <c r="D1676" s="737"/>
      <c r="E1676" s="117"/>
      <c r="F1676" s="117"/>
      <c r="G1676" s="297"/>
      <c r="H1676" s="298"/>
      <c r="I1676" s="209"/>
      <c r="J1676" s="389"/>
      <c r="K1676" s="219"/>
      <c r="L1676" s="299"/>
      <c r="M1676" s="22"/>
      <c r="N1676" s="710"/>
    </row>
    <row r="1677" spans="1:14" ht="15.75" hidden="1" customHeight="1" x14ac:dyDescent="0.25">
      <c r="A1677" s="773"/>
      <c r="B1677" s="684"/>
      <c r="C1677" s="687"/>
      <c r="D1677" s="737"/>
      <c r="E1677" s="117"/>
      <c r="F1677" s="117"/>
      <c r="G1677" s="297"/>
      <c r="H1677" s="298"/>
      <c r="I1677" s="209"/>
      <c r="J1677" s="389"/>
      <c r="K1677" s="219"/>
      <c r="L1677" s="299"/>
      <c r="M1677" s="22"/>
      <c r="N1677" s="710"/>
    </row>
    <row r="1678" spans="1:14" ht="15.75" hidden="1" customHeight="1" x14ac:dyDescent="0.25">
      <c r="A1678" s="773"/>
      <c r="B1678" s="684"/>
      <c r="C1678" s="687"/>
      <c r="D1678" s="737"/>
      <c r="E1678" s="117"/>
      <c r="F1678" s="117"/>
      <c r="G1678" s="297"/>
      <c r="H1678" s="298"/>
      <c r="I1678" s="209"/>
      <c r="J1678" s="389"/>
      <c r="K1678" s="219"/>
      <c r="L1678" s="299"/>
      <c r="M1678" s="22"/>
      <c r="N1678" s="710"/>
    </row>
    <row r="1679" spans="1:14" ht="15.75" hidden="1" customHeight="1" x14ac:dyDescent="0.25">
      <c r="A1679" s="773"/>
      <c r="B1679" s="684"/>
      <c r="C1679" s="687"/>
      <c r="D1679" s="737"/>
      <c r="E1679" s="117"/>
      <c r="F1679" s="117"/>
      <c r="G1679" s="297"/>
      <c r="H1679" s="298"/>
      <c r="I1679" s="209"/>
      <c r="J1679" s="389"/>
      <c r="K1679" s="219"/>
      <c r="L1679" s="299"/>
      <c r="M1679" s="22"/>
      <c r="N1679" s="710"/>
    </row>
    <row r="1680" spans="1:14" ht="15.75" hidden="1" customHeight="1" x14ac:dyDescent="0.25">
      <c r="A1680" s="773"/>
      <c r="B1680" s="684"/>
      <c r="C1680" s="687"/>
      <c r="D1680" s="737"/>
      <c r="E1680" s="117"/>
      <c r="F1680" s="117"/>
      <c r="G1680" s="297"/>
      <c r="H1680" s="298"/>
      <c r="I1680" s="209"/>
      <c r="J1680" s="389"/>
      <c r="K1680" s="219"/>
      <c r="L1680" s="299"/>
      <c r="M1680" s="22"/>
      <c r="N1680" s="710"/>
    </row>
    <row r="1681" spans="1:14" ht="15.75" hidden="1" customHeight="1" x14ac:dyDescent="0.25">
      <c r="A1681" s="773"/>
      <c r="B1681" s="684"/>
      <c r="C1681" s="687"/>
      <c r="D1681" s="737"/>
      <c r="E1681" s="117"/>
      <c r="F1681" s="117"/>
      <c r="G1681" s="297"/>
      <c r="H1681" s="298"/>
      <c r="I1681" s="209"/>
      <c r="J1681" s="389"/>
      <c r="K1681" s="219"/>
      <c r="L1681" s="299"/>
      <c r="M1681" s="22"/>
      <c r="N1681" s="710"/>
    </row>
    <row r="1682" spans="1:14" ht="15.75" hidden="1" customHeight="1" x14ac:dyDescent="0.25">
      <c r="A1682" s="773"/>
      <c r="B1682" s="684"/>
      <c r="C1682" s="687"/>
      <c r="D1682" s="737"/>
      <c r="E1682" s="117"/>
      <c r="F1682" s="117"/>
      <c r="G1682" s="297"/>
      <c r="H1682" s="298"/>
      <c r="I1682" s="209"/>
      <c r="J1682" s="389"/>
      <c r="K1682" s="219"/>
      <c r="L1682" s="299"/>
      <c r="M1682" s="22"/>
      <c r="N1682" s="710"/>
    </row>
    <row r="1683" spans="1:14" ht="15.75" hidden="1" customHeight="1" x14ac:dyDescent="0.25">
      <c r="A1683" s="773"/>
      <c r="B1683" s="684"/>
      <c r="C1683" s="687"/>
      <c r="D1683" s="737"/>
      <c r="E1683" s="117"/>
      <c r="F1683" s="117"/>
      <c r="G1683" s="297"/>
      <c r="H1683" s="298"/>
      <c r="I1683" s="209"/>
      <c r="J1683" s="389"/>
      <c r="K1683" s="219"/>
      <c r="L1683" s="299"/>
      <c r="M1683" s="22"/>
      <c r="N1683" s="710"/>
    </row>
    <row r="1684" spans="1:14" ht="15.75" hidden="1" customHeight="1" x14ac:dyDescent="0.25">
      <c r="A1684" s="773"/>
      <c r="B1684" s="684"/>
      <c r="C1684" s="687"/>
      <c r="D1684" s="737"/>
      <c r="E1684" s="117"/>
      <c r="F1684" s="117"/>
      <c r="G1684" s="297"/>
      <c r="H1684" s="298"/>
      <c r="I1684" s="209"/>
      <c r="J1684" s="389"/>
      <c r="K1684" s="219"/>
      <c r="L1684" s="299"/>
      <c r="M1684" s="22"/>
      <c r="N1684" s="710"/>
    </row>
    <row r="1685" spans="1:14" ht="15.75" hidden="1" customHeight="1" x14ac:dyDescent="0.25">
      <c r="A1685" s="773"/>
      <c r="B1685" s="684"/>
      <c r="C1685" s="687"/>
      <c r="D1685" s="737"/>
      <c r="E1685" s="117"/>
      <c r="F1685" s="117"/>
      <c r="G1685" s="297"/>
      <c r="H1685" s="298"/>
      <c r="I1685" s="209"/>
      <c r="J1685" s="389"/>
      <c r="K1685" s="219"/>
      <c r="L1685" s="299"/>
      <c r="M1685" s="22"/>
      <c r="N1685" s="710"/>
    </row>
    <row r="1686" spans="1:14" ht="15.75" hidden="1" customHeight="1" x14ac:dyDescent="0.25">
      <c r="A1686" s="773"/>
      <c r="B1686" s="684"/>
      <c r="C1686" s="687"/>
      <c r="D1686" s="737"/>
      <c r="E1686" s="117"/>
      <c r="F1686" s="117"/>
      <c r="G1686" s="297"/>
      <c r="H1686" s="298"/>
      <c r="I1686" s="209"/>
      <c r="J1686" s="389"/>
      <c r="K1686" s="219"/>
      <c r="L1686" s="299"/>
      <c r="M1686" s="22"/>
      <c r="N1686" s="710"/>
    </row>
    <row r="1687" spans="1:14" ht="15.75" hidden="1" customHeight="1" x14ac:dyDescent="0.25">
      <c r="A1687" s="773"/>
      <c r="B1687" s="684"/>
      <c r="C1687" s="687"/>
      <c r="D1687" s="737"/>
      <c r="E1687" s="117"/>
      <c r="F1687" s="117"/>
      <c r="G1687" s="297"/>
      <c r="H1687" s="298"/>
      <c r="I1687" s="209"/>
      <c r="J1687" s="389"/>
      <c r="K1687" s="219"/>
      <c r="L1687" s="299"/>
      <c r="M1687" s="22"/>
      <c r="N1687" s="710"/>
    </row>
    <row r="1688" spans="1:14" ht="15.75" hidden="1" customHeight="1" x14ac:dyDescent="0.25">
      <c r="A1688" s="773"/>
      <c r="B1688" s="684"/>
      <c r="C1688" s="687"/>
      <c r="D1688" s="737"/>
      <c r="E1688" s="117"/>
      <c r="F1688" s="117"/>
      <c r="G1688" s="297"/>
      <c r="H1688" s="298"/>
      <c r="I1688" s="209"/>
      <c r="J1688" s="389"/>
      <c r="K1688" s="219"/>
      <c r="L1688" s="299"/>
      <c r="M1688" s="22"/>
      <c r="N1688" s="710"/>
    </row>
    <row r="1689" spans="1:14" ht="15.75" hidden="1" customHeight="1" x14ac:dyDescent="0.25">
      <c r="A1689" s="773"/>
      <c r="B1689" s="684"/>
      <c r="C1689" s="687"/>
      <c r="D1689" s="737"/>
      <c r="E1689" s="117"/>
      <c r="F1689" s="117"/>
      <c r="G1689" s="297"/>
      <c r="H1689" s="298"/>
      <c r="I1689" s="209"/>
      <c r="J1689" s="389"/>
      <c r="K1689" s="219"/>
      <c r="L1689" s="299"/>
      <c r="M1689" s="22"/>
      <c r="N1689" s="710"/>
    </row>
    <row r="1690" spans="1:14" ht="15.75" hidden="1" customHeight="1" x14ac:dyDescent="0.25">
      <c r="A1690" s="773"/>
      <c r="B1690" s="684"/>
      <c r="C1690" s="687"/>
      <c r="D1690" s="737"/>
      <c r="E1690" s="117"/>
      <c r="F1690" s="117"/>
      <c r="G1690" s="297"/>
      <c r="H1690" s="298"/>
      <c r="I1690" s="209"/>
      <c r="J1690" s="389"/>
      <c r="K1690" s="219"/>
      <c r="L1690" s="299"/>
      <c r="M1690" s="22"/>
      <c r="N1690" s="710"/>
    </row>
    <row r="1691" spans="1:14" ht="15.75" hidden="1" customHeight="1" x14ac:dyDescent="0.25">
      <c r="A1691" s="773"/>
      <c r="B1691" s="684"/>
      <c r="C1691" s="687"/>
      <c r="D1691" s="737"/>
      <c r="E1691" s="117"/>
      <c r="F1691" s="117"/>
      <c r="G1691" s="297"/>
      <c r="H1691" s="298"/>
      <c r="I1691" s="209"/>
      <c r="J1691" s="389"/>
      <c r="K1691" s="219"/>
      <c r="L1691" s="299"/>
      <c r="M1691" s="22"/>
      <c r="N1691" s="710"/>
    </row>
    <row r="1692" spans="1:14" ht="15.75" hidden="1" customHeight="1" x14ac:dyDescent="0.25">
      <c r="A1692" s="773"/>
      <c r="B1692" s="684"/>
      <c r="C1692" s="687"/>
      <c r="D1692" s="737"/>
      <c r="E1692" s="117"/>
      <c r="F1692" s="117"/>
      <c r="G1692" s="297"/>
      <c r="H1692" s="298"/>
      <c r="I1692" s="209"/>
      <c r="J1692" s="389"/>
      <c r="K1692" s="219"/>
      <c r="L1692" s="299"/>
      <c r="M1692" s="22"/>
      <c r="N1692" s="710"/>
    </row>
    <row r="1693" spans="1:14" ht="15.75" hidden="1" customHeight="1" x14ac:dyDescent="0.25">
      <c r="A1693" s="773"/>
      <c r="B1693" s="684"/>
      <c r="C1693" s="687"/>
      <c r="D1693" s="737"/>
      <c r="E1693" s="117"/>
      <c r="F1693" s="117"/>
      <c r="G1693" s="297"/>
      <c r="H1693" s="298"/>
      <c r="I1693" s="209"/>
      <c r="J1693" s="389"/>
      <c r="K1693" s="219"/>
      <c r="L1693" s="299"/>
      <c r="M1693" s="22"/>
      <c r="N1693" s="710"/>
    </row>
    <row r="1694" spans="1:14" ht="15.75" hidden="1" customHeight="1" x14ac:dyDescent="0.25">
      <c r="A1694" s="773"/>
      <c r="B1694" s="684"/>
      <c r="C1694" s="687"/>
      <c r="D1694" s="737"/>
      <c r="E1694" s="117"/>
      <c r="F1694" s="117"/>
      <c r="G1694" s="297"/>
      <c r="H1694" s="298"/>
      <c r="I1694" s="209"/>
      <c r="J1694" s="389"/>
      <c r="K1694" s="219"/>
      <c r="L1694" s="299"/>
      <c r="M1694" s="22"/>
      <c r="N1694" s="710"/>
    </row>
    <row r="1695" spans="1:14" ht="15.75" hidden="1" customHeight="1" x14ac:dyDescent="0.25">
      <c r="A1695" s="773"/>
      <c r="B1695" s="684"/>
      <c r="C1695" s="687"/>
      <c r="D1695" s="737"/>
      <c r="E1695" s="117"/>
      <c r="F1695" s="117"/>
      <c r="G1695" s="297"/>
      <c r="H1695" s="298"/>
      <c r="I1695" s="209"/>
      <c r="J1695" s="389"/>
      <c r="K1695" s="219"/>
      <c r="L1695" s="299"/>
      <c r="M1695" s="22"/>
      <c r="N1695" s="710"/>
    </row>
    <row r="1696" spans="1:14" ht="15.75" hidden="1" customHeight="1" x14ac:dyDescent="0.25">
      <c r="A1696" s="773"/>
      <c r="B1696" s="684"/>
      <c r="C1696" s="687"/>
      <c r="D1696" s="737"/>
      <c r="E1696" s="117"/>
      <c r="F1696" s="117"/>
      <c r="G1696" s="297"/>
      <c r="H1696" s="298"/>
      <c r="I1696" s="209"/>
      <c r="J1696" s="389"/>
      <c r="K1696" s="219"/>
      <c r="L1696" s="299"/>
      <c r="M1696" s="22"/>
      <c r="N1696" s="710"/>
    </row>
    <row r="1697" spans="1:14" ht="15.75" hidden="1" customHeight="1" x14ac:dyDescent="0.25">
      <c r="A1697" s="773"/>
      <c r="B1697" s="684"/>
      <c r="C1697" s="687"/>
      <c r="D1697" s="737"/>
      <c r="E1697" s="117"/>
      <c r="F1697" s="117"/>
      <c r="G1697" s="297"/>
      <c r="H1697" s="298"/>
      <c r="I1697" s="209"/>
      <c r="J1697" s="389"/>
      <c r="K1697" s="219"/>
      <c r="L1697" s="299"/>
      <c r="M1697" s="22"/>
      <c r="N1697" s="710"/>
    </row>
    <row r="1698" spans="1:14" ht="15.75" hidden="1" customHeight="1" x14ac:dyDescent="0.25">
      <c r="A1698" s="773"/>
      <c r="B1698" s="684"/>
      <c r="C1698" s="687"/>
      <c r="D1698" s="737"/>
      <c r="E1698" s="117"/>
      <c r="F1698" s="117"/>
      <c r="G1698" s="297"/>
      <c r="H1698" s="298"/>
      <c r="I1698" s="209"/>
      <c r="J1698" s="389"/>
      <c r="K1698" s="219"/>
      <c r="L1698" s="299"/>
      <c r="M1698" s="22"/>
      <c r="N1698" s="710"/>
    </row>
    <row r="1699" spans="1:14" ht="15.75" hidden="1" customHeight="1" x14ac:dyDescent="0.25">
      <c r="A1699" s="773"/>
      <c r="B1699" s="684"/>
      <c r="C1699" s="687"/>
      <c r="D1699" s="737"/>
      <c r="E1699" s="117"/>
      <c r="F1699" s="117"/>
      <c r="G1699" s="297"/>
      <c r="H1699" s="298"/>
      <c r="I1699" s="209"/>
      <c r="J1699" s="389"/>
      <c r="K1699" s="219"/>
      <c r="L1699" s="299"/>
      <c r="M1699" s="22"/>
      <c r="N1699" s="710"/>
    </row>
    <row r="1700" spans="1:14" ht="15.75" hidden="1" customHeight="1" x14ac:dyDescent="0.25">
      <c r="A1700" s="773"/>
      <c r="B1700" s="684"/>
      <c r="C1700" s="687"/>
      <c r="D1700" s="737"/>
      <c r="E1700" s="117"/>
      <c r="F1700" s="117"/>
      <c r="G1700" s="297"/>
      <c r="H1700" s="298"/>
      <c r="I1700" s="209"/>
      <c r="J1700" s="389"/>
      <c r="K1700" s="219"/>
      <c r="L1700" s="299"/>
      <c r="M1700" s="22"/>
      <c r="N1700" s="710"/>
    </row>
    <row r="1701" spans="1:14" ht="15.75" hidden="1" customHeight="1" x14ac:dyDescent="0.25">
      <c r="A1701" s="773"/>
      <c r="B1701" s="684"/>
      <c r="C1701" s="687"/>
      <c r="D1701" s="737"/>
      <c r="E1701" s="117"/>
      <c r="F1701" s="117"/>
      <c r="G1701" s="297"/>
      <c r="H1701" s="298"/>
      <c r="I1701" s="209"/>
      <c r="J1701" s="389"/>
      <c r="K1701" s="219"/>
      <c r="L1701" s="299"/>
      <c r="M1701" s="22"/>
      <c r="N1701" s="710"/>
    </row>
    <row r="1702" spans="1:14" ht="15.75" hidden="1" customHeight="1" x14ac:dyDescent="0.25">
      <c r="A1702" s="773"/>
      <c r="B1702" s="684"/>
      <c r="C1702" s="687"/>
      <c r="D1702" s="737"/>
      <c r="E1702" s="117"/>
      <c r="F1702" s="117"/>
      <c r="G1702" s="297"/>
      <c r="H1702" s="298"/>
      <c r="I1702" s="209"/>
      <c r="J1702" s="389"/>
      <c r="K1702" s="219"/>
      <c r="L1702" s="299"/>
      <c r="M1702" s="22"/>
      <c r="N1702" s="710"/>
    </row>
    <row r="1703" spans="1:14" ht="15.75" hidden="1" customHeight="1" x14ac:dyDescent="0.25">
      <c r="A1703" s="773"/>
      <c r="B1703" s="684"/>
      <c r="C1703" s="687"/>
      <c r="D1703" s="737"/>
      <c r="E1703" s="117"/>
      <c r="F1703" s="117"/>
      <c r="G1703" s="297"/>
      <c r="H1703" s="298"/>
      <c r="I1703" s="209"/>
      <c r="J1703" s="389"/>
      <c r="K1703" s="219"/>
      <c r="L1703" s="299"/>
      <c r="M1703" s="22"/>
      <c r="N1703" s="710"/>
    </row>
    <row r="1704" spans="1:14" ht="15.75" hidden="1" customHeight="1" x14ac:dyDescent="0.25">
      <c r="A1704" s="773"/>
      <c r="B1704" s="684"/>
      <c r="C1704" s="687"/>
      <c r="D1704" s="737"/>
      <c r="E1704" s="117"/>
      <c r="F1704" s="117"/>
      <c r="G1704" s="297"/>
      <c r="H1704" s="298"/>
      <c r="I1704" s="209"/>
      <c r="J1704" s="389"/>
      <c r="K1704" s="219"/>
      <c r="L1704" s="299"/>
      <c r="M1704" s="22"/>
      <c r="N1704" s="710"/>
    </row>
    <row r="1705" spans="1:14" ht="15.75" hidden="1" customHeight="1" x14ac:dyDescent="0.25">
      <c r="A1705" s="773"/>
      <c r="B1705" s="684"/>
      <c r="C1705" s="687"/>
      <c r="D1705" s="737"/>
      <c r="E1705" s="117"/>
      <c r="F1705" s="117"/>
      <c r="G1705" s="297"/>
      <c r="H1705" s="298"/>
      <c r="I1705" s="209"/>
      <c r="J1705" s="389"/>
      <c r="K1705" s="219"/>
      <c r="L1705" s="299"/>
      <c r="M1705" s="22"/>
      <c r="N1705" s="710"/>
    </row>
    <row r="1706" spans="1:14" ht="15.75" hidden="1" customHeight="1" x14ac:dyDescent="0.25">
      <c r="A1706" s="773"/>
      <c r="B1706" s="684"/>
      <c r="C1706" s="687"/>
      <c r="D1706" s="737"/>
      <c r="E1706" s="117"/>
      <c r="F1706" s="117"/>
      <c r="G1706" s="297"/>
      <c r="H1706" s="298"/>
      <c r="I1706" s="209"/>
      <c r="J1706" s="389"/>
      <c r="K1706" s="219"/>
      <c r="L1706" s="299"/>
      <c r="M1706" s="22"/>
      <c r="N1706" s="710"/>
    </row>
    <row r="1707" spans="1:14" ht="15.75" hidden="1" customHeight="1" x14ac:dyDescent="0.25">
      <c r="A1707" s="773"/>
      <c r="B1707" s="684"/>
      <c r="C1707" s="687"/>
      <c r="D1707" s="737"/>
      <c r="E1707" s="117"/>
      <c r="F1707" s="117"/>
      <c r="G1707" s="297"/>
      <c r="H1707" s="298"/>
      <c r="I1707" s="209"/>
      <c r="J1707" s="389"/>
      <c r="K1707" s="219"/>
      <c r="L1707" s="299"/>
      <c r="M1707" s="22"/>
      <c r="N1707" s="710"/>
    </row>
    <row r="1708" spans="1:14" ht="15.75" hidden="1" customHeight="1" x14ac:dyDescent="0.25">
      <c r="A1708" s="773"/>
      <c r="B1708" s="684"/>
      <c r="C1708" s="687"/>
      <c r="D1708" s="737"/>
      <c r="E1708" s="117"/>
      <c r="F1708" s="117"/>
      <c r="G1708" s="297"/>
      <c r="H1708" s="298"/>
      <c r="I1708" s="209"/>
      <c r="J1708" s="389"/>
      <c r="K1708" s="219"/>
      <c r="L1708" s="299"/>
      <c r="M1708" s="22"/>
      <c r="N1708" s="710"/>
    </row>
    <row r="1709" spans="1:14" ht="15.75" hidden="1" customHeight="1" x14ac:dyDescent="0.25">
      <c r="A1709" s="773"/>
      <c r="B1709" s="684"/>
      <c r="C1709" s="687"/>
      <c r="D1709" s="737"/>
      <c r="E1709" s="117"/>
      <c r="F1709" s="117"/>
      <c r="G1709" s="297"/>
      <c r="H1709" s="298"/>
      <c r="I1709" s="209"/>
      <c r="J1709" s="389"/>
      <c r="K1709" s="219"/>
      <c r="L1709" s="299"/>
      <c r="M1709" s="22"/>
      <c r="N1709" s="710"/>
    </row>
    <row r="1710" spans="1:14" ht="15.75" hidden="1" customHeight="1" x14ac:dyDescent="0.25">
      <c r="A1710" s="773"/>
      <c r="B1710" s="684"/>
      <c r="C1710" s="687"/>
      <c r="D1710" s="737"/>
      <c r="E1710" s="117"/>
      <c r="F1710" s="117"/>
      <c r="G1710" s="297"/>
      <c r="H1710" s="298"/>
      <c r="I1710" s="209"/>
      <c r="J1710" s="389"/>
      <c r="K1710" s="219"/>
      <c r="L1710" s="299"/>
      <c r="M1710" s="22"/>
      <c r="N1710" s="710"/>
    </row>
    <row r="1711" spans="1:14" ht="15.75" hidden="1" customHeight="1" x14ac:dyDescent="0.25">
      <c r="A1711" s="773"/>
      <c r="B1711" s="684"/>
      <c r="C1711" s="687"/>
      <c r="D1711" s="737"/>
      <c r="E1711" s="117"/>
      <c r="F1711" s="117"/>
      <c r="G1711" s="297"/>
      <c r="H1711" s="298"/>
      <c r="I1711" s="209"/>
      <c r="J1711" s="389"/>
      <c r="K1711" s="219"/>
      <c r="L1711" s="299"/>
      <c r="M1711" s="22"/>
      <c r="N1711" s="710"/>
    </row>
    <row r="1712" spans="1:14" ht="15.75" hidden="1" customHeight="1" x14ac:dyDescent="0.25">
      <c r="A1712" s="773"/>
      <c r="B1712" s="684"/>
      <c r="C1712" s="687"/>
      <c r="D1712" s="737"/>
      <c r="E1712" s="117"/>
      <c r="F1712" s="117"/>
      <c r="G1712" s="297"/>
      <c r="H1712" s="298"/>
      <c r="I1712" s="209"/>
      <c r="J1712" s="389"/>
      <c r="K1712" s="219"/>
      <c r="L1712" s="299"/>
      <c r="M1712" s="22"/>
      <c r="N1712" s="710"/>
    </row>
    <row r="1713" spans="1:14" ht="15.75" hidden="1" customHeight="1" x14ac:dyDescent="0.25">
      <c r="A1713" s="773"/>
      <c r="B1713" s="684"/>
      <c r="C1713" s="687"/>
      <c r="D1713" s="737"/>
      <c r="E1713" s="117"/>
      <c r="F1713" s="117"/>
      <c r="G1713" s="297"/>
      <c r="H1713" s="298"/>
      <c r="I1713" s="209"/>
      <c r="J1713" s="389"/>
      <c r="K1713" s="219"/>
      <c r="L1713" s="299"/>
      <c r="M1713" s="22"/>
      <c r="N1713" s="710"/>
    </row>
    <row r="1714" spans="1:14" ht="15.75" hidden="1" customHeight="1" x14ac:dyDescent="0.25">
      <c r="A1714" s="773"/>
      <c r="B1714" s="684"/>
      <c r="C1714" s="687"/>
      <c r="D1714" s="737"/>
      <c r="E1714" s="117"/>
      <c r="F1714" s="117"/>
      <c r="G1714" s="297"/>
      <c r="H1714" s="298"/>
      <c r="I1714" s="209"/>
      <c r="J1714" s="389"/>
      <c r="K1714" s="219"/>
      <c r="L1714" s="299"/>
      <c r="M1714" s="22"/>
      <c r="N1714" s="710"/>
    </row>
    <row r="1715" spans="1:14" ht="15.75" hidden="1" customHeight="1" x14ac:dyDescent="0.25">
      <c r="A1715" s="773"/>
      <c r="B1715" s="684"/>
      <c r="C1715" s="687"/>
      <c r="D1715" s="737"/>
      <c r="E1715" s="117"/>
      <c r="F1715" s="117"/>
      <c r="G1715" s="297"/>
      <c r="H1715" s="298"/>
      <c r="I1715" s="209"/>
      <c r="J1715" s="389"/>
      <c r="K1715" s="219"/>
      <c r="L1715" s="299"/>
      <c r="M1715" s="22"/>
      <c r="N1715" s="710"/>
    </row>
    <row r="1716" spans="1:14" ht="15.75" hidden="1" customHeight="1" x14ac:dyDescent="0.25">
      <c r="A1716" s="773"/>
      <c r="B1716" s="684"/>
      <c r="C1716" s="687"/>
      <c r="D1716" s="737"/>
      <c r="E1716" s="117"/>
      <c r="F1716" s="117"/>
      <c r="G1716" s="297"/>
      <c r="H1716" s="298"/>
      <c r="I1716" s="209"/>
      <c r="J1716" s="389"/>
      <c r="K1716" s="219"/>
      <c r="L1716" s="299"/>
      <c r="M1716" s="22"/>
      <c r="N1716" s="710"/>
    </row>
    <row r="1717" spans="1:14" ht="15.75" hidden="1" customHeight="1" x14ac:dyDescent="0.25">
      <c r="A1717" s="773"/>
      <c r="B1717" s="684"/>
      <c r="C1717" s="687"/>
      <c r="D1717" s="737"/>
      <c r="E1717" s="117"/>
      <c r="F1717" s="117"/>
      <c r="G1717" s="297"/>
      <c r="H1717" s="298"/>
      <c r="I1717" s="209"/>
      <c r="J1717" s="389"/>
      <c r="K1717" s="219"/>
      <c r="L1717" s="299"/>
      <c r="M1717" s="22"/>
      <c r="N1717" s="710"/>
    </row>
    <row r="1718" spans="1:14" ht="15.75" hidden="1" customHeight="1" x14ac:dyDescent="0.25">
      <c r="A1718" s="773"/>
      <c r="B1718" s="684"/>
      <c r="C1718" s="687"/>
      <c r="D1718" s="737"/>
      <c r="E1718" s="117"/>
      <c r="F1718" s="117"/>
      <c r="G1718" s="297"/>
      <c r="H1718" s="298"/>
      <c r="I1718" s="209"/>
      <c r="J1718" s="389"/>
      <c r="K1718" s="219"/>
      <c r="L1718" s="299"/>
      <c r="M1718" s="22"/>
      <c r="N1718" s="710"/>
    </row>
    <row r="1719" spans="1:14" ht="15.75" hidden="1" customHeight="1" x14ac:dyDescent="0.25">
      <c r="A1719" s="773"/>
      <c r="B1719" s="684"/>
      <c r="C1719" s="687"/>
      <c r="D1719" s="737"/>
      <c r="E1719" s="117"/>
      <c r="F1719" s="117"/>
      <c r="G1719" s="297"/>
      <c r="H1719" s="298"/>
      <c r="I1719" s="209"/>
      <c r="J1719" s="389"/>
      <c r="K1719" s="219"/>
      <c r="L1719" s="299"/>
      <c r="M1719" s="22"/>
      <c r="N1719" s="710"/>
    </row>
    <row r="1720" spans="1:14" ht="15.75" hidden="1" customHeight="1" x14ac:dyDescent="0.25">
      <c r="A1720" s="773"/>
      <c r="B1720" s="684"/>
      <c r="C1720" s="687"/>
      <c r="D1720" s="737"/>
      <c r="E1720" s="117"/>
      <c r="F1720" s="117"/>
      <c r="G1720" s="297"/>
      <c r="H1720" s="298"/>
      <c r="I1720" s="209"/>
      <c r="J1720" s="389"/>
      <c r="K1720" s="219"/>
      <c r="L1720" s="299"/>
      <c r="M1720" s="22"/>
      <c r="N1720" s="710"/>
    </row>
    <row r="1721" spans="1:14" ht="15.75" hidden="1" customHeight="1" x14ac:dyDescent="0.25">
      <c r="A1721" s="773"/>
      <c r="B1721" s="684"/>
      <c r="C1721" s="687"/>
      <c r="D1721" s="737"/>
      <c r="E1721" s="117"/>
      <c r="F1721" s="117"/>
      <c r="G1721" s="297"/>
      <c r="H1721" s="298"/>
      <c r="I1721" s="209"/>
      <c r="J1721" s="389"/>
      <c r="K1721" s="219"/>
      <c r="L1721" s="299"/>
      <c r="M1721" s="22"/>
      <c r="N1721" s="710"/>
    </row>
    <row r="1722" spans="1:14" ht="15.75" hidden="1" customHeight="1" x14ac:dyDescent="0.25">
      <c r="A1722" s="773"/>
      <c r="B1722" s="684"/>
      <c r="C1722" s="687"/>
      <c r="D1722" s="737"/>
      <c r="E1722" s="117"/>
      <c r="F1722" s="117"/>
      <c r="G1722" s="297"/>
      <c r="H1722" s="298"/>
      <c r="I1722" s="209"/>
      <c r="J1722" s="389"/>
      <c r="K1722" s="219"/>
      <c r="L1722" s="299"/>
      <c r="M1722" s="22"/>
      <c r="N1722" s="710"/>
    </row>
    <row r="1723" spans="1:14" ht="15.75" hidden="1" customHeight="1" x14ac:dyDescent="0.25">
      <c r="A1723" s="773"/>
      <c r="B1723" s="684"/>
      <c r="C1723" s="687"/>
      <c r="D1723" s="737"/>
      <c r="E1723" s="117"/>
      <c r="F1723" s="117"/>
      <c r="G1723" s="297"/>
      <c r="H1723" s="298"/>
      <c r="I1723" s="209"/>
      <c r="J1723" s="389"/>
      <c r="K1723" s="219"/>
      <c r="L1723" s="299"/>
      <c r="M1723" s="22"/>
      <c r="N1723" s="710"/>
    </row>
    <row r="1724" spans="1:14" ht="15.75" hidden="1" customHeight="1" x14ac:dyDescent="0.25">
      <c r="A1724" s="773"/>
      <c r="B1724" s="684"/>
      <c r="C1724" s="687"/>
      <c r="D1724" s="737"/>
      <c r="E1724" s="117"/>
      <c r="F1724" s="117"/>
      <c r="G1724" s="297"/>
      <c r="H1724" s="298"/>
      <c r="I1724" s="209"/>
      <c r="J1724" s="389"/>
      <c r="K1724" s="219"/>
      <c r="L1724" s="299"/>
      <c r="M1724" s="22"/>
      <c r="N1724" s="710"/>
    </row>
    <row r="1725" spans="1:14" ht="15.75" hidden="1" customHeight="1" x14ac:dyDescent="0.25">
      <c r="A1725" s="773"/>
      <c r="B1725" s="684"/>
      <c r="C1725" s="687"/>
      <c r="D1725" s="737"/>
      <c r="E1725" s="117"/>
      <c r="F1725" s="117"/>
      <c r="G1725" s="297"/>
      <c r="H1725" s="298"/>
      <c r="I1725" s="209"/>
      <c r="J1725" s="389"/>
      <c r="K1725" s="219"/>
      <c r="L1725" s="299"/>
      <c r="M1725" s="22"/>
      <c r="N1725" s="710"/>
    </row>
    <row r="1726" spans="1:14" ht="15.75" hidden="1" customHeight="1" x14ac:dyDescent="0.25">
      <c r="A1726" s="773"/>
      <c r="B1726" s="684"/>
      <c r="C1726" s="687"/>
      <c r="D1726" s="737"/>
      <c r="E1726" s="117"/>
      <c r="F1726" s="117"/>
      <c r="G1726" s="297"/>
      <c r="H1726" s="298"/>
      <c r="I1726" s="209"/>
      <c r="J1726" s="389"/>
      <c r="K1726" s="219"/>
      <c r="L1726" s="299"/>
      <c r="M1726" s="22"/>
      <c r="N1726" s="710"/>
    </row>
    <row r="1727" spans="1:14" ht="15.75" hidden="1" customHeight="1" x14ac:dyDescent="0.25">
      <c r="A1727" s="773"/>
      <c r="B1727" s="684"/>
      <c r="C1727" s="687"/>
      <c r="D1727" s="737"/>
      <c r="E1727" s="117"/>
      <c r="F1727" s="117"/>
      <c r="G1727" s="297"/>
      <c r="H1727" s="298"/>
      <c r="I1727" s="209"/>
      <c r="J1727" s="389"/>
      <c r="K1727" s="219"/>
      <c r="L1727" s="299"/>
      <c r="M1727" s="22"/>
      <c r="N1727" s="710"/>
    </row>
    <row r="1728" spans="1:14" ht="15.75" hidden="1" customHeight="1" x14ac:dyDescent="0.25">
      <c r="A1728" s="773"/>
      <c r="B1728" s="684"/>
      <c r="C1728" s="687"/>
      <c r="D1728" s="737"/>
      <c r="E1728" s="117"/>
      <c r="F1728" s="117"/>
      <c r="G1728" s="297"/>
      <c r="H1728" s="298"/>
      <c r="I1728" s="209"/>
      <c r="J1728" s="389"/>
      <c r="K1728" s="219"/>
      <c r="L1728" s="299"/>
      <c r="M1728" s="22"/>
      <c r="N1728" s="710"/>
    </row>
    <row r="1729" spans="1:14" ht="15.75" hidden="1" customHeight="1" x14ac:dyDescent="0.25">
      <c r="A1729" s="773"/>
      <c r="B1729" s="684"/>
      <c r="C1729" s="687"/>
      <c r="D1729" s="737"/>
      <c r="E1729" s="117"/>
      <c r="F1729" s="117"/>
      <c r="G1729" s="297"/>
      <c r="H1729" s="298"/>
      <c r="I1729" s="209"/>
      <c r="J1729" s="389"/>
      <c r="K1729" s="219"/>
      <c r="L1729" s="299"/>
      <c r="M1729" s="22"/>
      <c r="N1729" s="710"/>
    </row>
    <row r="1730" spans="1:14" ht="15.75" hidden="1" customHeight="1" x14ac:dyDescent="0.25">
      <c r="A1730" s="773"/>
      <c r="B1730" s="684"/>
      <c r="C1730" s="687"/>
      <c r="D1730" s="737"/>
      <c r="E1730" s="117"/>
      <c r="F1730" s="117"/>
      <c r="G1730" s="297"/>
      <c r="H1730" s="298"/>
      <c r="I1730" s="209"/>
      <c r="J1730" s="389"/>
      <c r="K1730" s="219"/>
      <c r="L1730" s="299"/>
      <c r="M1730" s="22"/>
      <c r="N1730" s="710"/>
    </row>
    <row r="1731" spans="1:14" ht="15.75" hidden="1" customHeight="1" x14ac:dyDescent="0.25">
      <c r="A1731" s="773"/>
      <c r="B1731" s="684"/>
      <c r="C1731" s="687"/>
      <c r="D1731" s="737"/>
      <c r="E1731" s="117"/>
      <c r="F1731" s="117"/>
      <c r="G1731" s="297"/>
      <c r="H1731" s="298"/>
      <c r="I1731" s="209"/>
      <c r="J1731" s="389"/>
      <c r="K1731" s="219"/>
      <c r="L1731" s="299"/>
      <c r="M1731" s="22"/>
      <c r="N1731" s="710"/>
    </row>
    <row r="1732" spans="1:14" ht="15.75" hidden="1" customHeight="1" x14ac:dyDescent="0.25">
      <c r="A1732" s="773"/>
      <c r="B1732" s="684"/>
      <c r="C1732" s="687"/>
      <c r="D1732" s="737"/>
      <c r="E1732" s="117"/>
      <c r="F1732" s="117"/>
      <c r="G1732" s="297"/>
      <c r="H1732" s="298"/>
      <c r="I1732" s="209"/>
      <c r="J1732" s="389"/>
      <c r="K1732" s="219"/>
      <c r="L1732" s="299"/>
      <c r="M1732" s="22"/>
      <c r="N1732" s="710"/>
    </row>
    <row r="1733" spans="1:14" ht="15.75" hidden="1" customHeight="1" x14ac:dyDescent="0.25">
      <c r="A1733" s="773"/>
      <c r="B1733" s="684"/>
      <c r="C1733" s="687"/>
      <c r="D1733" s="737"/>
      <c r="E1733" s="117"/>
      <c r="F1733" s="117"/>
      <c r="G1733" s="297"/>
      <c r="H1733" s="298"/>
      <c r="I1733" s="209"/>
      <c r="J1733" s="389"/>
      <c r="K1733" s="219"/>
      <c r="L1733" s="299"/>
      <c r="M1733" s="22"/>
      <c r="N1733" s="710"/>
    </row>
    <row r="1734" spans="1:14" ht="15.75" hidden="1" customHeight="1" x14ac:dyDescent="0.25">
      <c r="A1734" s="773"/>
      <c r="B1734" s="684"/>
      <c r="C1734" s="687"/>
      <c r="D1734" s="737"/>
      <c r="E1734" s="117"/>
      <c r="F1734" s="117"/>
      <c r="G1734" s="297"/>
      <c r="H1734" s="298"/>
      <c r="I1734" s="209"/>
      <c r="J1734" s="389"/>
      <c r="K1734" s="219"/>
      <c r="L1734" s="299"/>
      <c r="M1734" s="22"/>
      <c r="N1734" s="710"/>
    </row>
    <row r="1735" spans="1:14" ht="15.75" hidden="1" customHeight="1" x14ac:dyDescent="0.25">
      <c r="A1735" s="773"/>
      <c r="B1735" s="684"/>
      <c r="C1735" s="687"/>
      <c r="D1735" s="737"/>
      <c r="E1735" s="117"/>
      <c r="F1735" s="117"/>
      <c r="G1735" s="297"/>
      <c r="H1735" s="298"/>
      <c r="I1735" s="209"/>
      <c r="J1735" s="389"/>
      <c r="K1735" s="219"/>
      <c r="L1735" s="299"/>
      <c r="M1735" s="22"/>
      <c r="N1735" s="710"/>
    </row>
    <row r="1736" spans="1:14" ht="15.75" hidden="1" customHeight="1" x14ac:dyDescent="0.25">
      <c r="A1736" s="773"/>
      <c r="B1736" s="684"/>
      <c r="C1736" s="687"/>
      <c r="D1736" s="737"/>
      <c r="E1736" s="117"/>
      <c r="F1736" s="117"/>
      <c r="G1736" s="297"/>
      <c r="H1736" s="298"/>
      <c r="I1736" s="209"/>
      <c r="J1736" s="389"/>
      <c r="K1736" s="219"/>
      <c r="L1736" s="299"/>
      <c r="M1736" s="22"/>
      <c r="N1736" s="710"/>
    </row>
    <row r="1737" spans="1:14" ht="15.75" hidden="1" customHeight="1" x14ac:dyDescent="0.25">
      <c r="A1737" s="773"/>
      <c r="B1737" s="684"/>
      <c r="C1737" s="687"/>
      <c r="D1737" s="737"/>
      <c r="E1737" s="117"/>
      <c r="F1737" s="117"/>
      <c r="G1737" s="297"/>
      <c r="H1737" s="298"/>
      <c r="I1737" s="209"/>
      <c r="J1737" s="389"/>
      <c r="K1737" s="219"/>
      <c r="L1737" s="299"/>
      <c r="M1737" s="22"/>
      <c r="N1737" s="710"/>
    </row>
    <row r="1738" spans="1:14" ht="15.75" hidden="1" customHeight="1" x14ac:dyDescent="0.25">
      <c r="A1738" s="773"/>
      <c r="B1738" s="684"/>
      <c r="C1738" s="687"/>
      <c r="D1738" s="737"/>
      <c r="E1738" s="117"/>
      <c r="F1738" s="117"/>
      <c r="G1738" s="297"/>
      <c r="H1738" s="298"/>
      <c r="I1738" s="209"/>
      <c r="J1738" s="389"/>
      <c r="K1738" s="219"/>
      <c r="L1738" s="299"/>
      <c r="M1738" s="22"/>
      <c r="N1738" s="710"/>
    </row>
    <row r="1739" spans="1:14" ht="15.75" hidden="1" customHeight="1" x14ac:dyDescent="0.25">
      <c r="A1739" s="773"/>
      <c r="B1739" s="684"/>
      <c r="C1739" s="687"/>
      <c r="D1739" s="737"/>
      <c r="E1739" s="117"/>
      <c r="F1739" s="117"/>
      <c r="G1739" s="297"/>
      <c r="H1739" s="298"/>
      <c r="I1739" s="209"/>
      <c r="J1739" s="389"/>
      <c r="K1739" s="219"/>
      <c r="L1739" s="299"/>
      <c r="M1739" s="22"/>
      <c r="N1739" s="710"/>
    </row>
    <row r="1740" spans="1:14" ht="15.75" hidden="1" customHeight="1" x14ac:dyDescent="0.25">
      <c r="A1740" s="773"/>
      <c r="B1740" s="684"/>
      <c r="C1740" s="687"/>
      <c r="D1740" s="737"/>
      <c r="E1740" s="117"/>
      <c r="F1740" s="117"/>
      <c r="G1740" s="297"/>
      <c r="H1740" s="298"/>
      <c r="I1740" s="209"/>
      <c r="J1740" s="389"/>
      <c r="K1740" s="219"/>
      <c r="L1740" s="299"/>
      <c r="M1740" s="22"/>
      <c r="N1740" s="710"/>
    </row>
    <row r="1741" spans="1:14" ht="15.75" hidden="1" customHeight="1" x14ac:dyDescent="0.25">
      <c r="A1741" s="773"/>
      <c r="B1741" s="684"/>
      <c r="C1741" s="687"/>
      <c r="D1741" s="737"/>
      <c r="E1741" s="117"/>
      <c r="F1741" s="117"/>
      <c r="G1741" s="297"/>
      <c r="H1741" s="298"/>
      <c r="I1741" s="209"/>
      <c r="J1741" s="389"/>
      <c r="K1741" s="219"/>
      <c r="L1741" s="299"/>
      <c r="M1741" s="22"/>
      <c r="N1741" s="710"/>
    </row>
    <row r="1742" spans="1:14" ht="15.75" hidden="1" customHeight="1" x14ac:dyDescent="0.25">
      <c r="A1742" s="773"/>
      <c r="B1742" s="684"/>
      <c r="C1742" s="687"/>
      <c r="D1742" s="737"/>
      <c r="E1742" s="117"/>
      <c r="F1742" s="117"/>
      <c r="G1742" s="297"/>
      <c r="H1742" s="298"/>
      <c r="I1742" s="209"/>
      <c r="J1742" s="389"/>
      <c r="K1742" s="219"/>
      <c r="L1742" s="299"/>
      <c r="M1742" s="22"/>
      <c r="N1742" s="710"/>
    </row>
    <row r="1743" spans="1:14" ht="15.75" hidden="1" customHeight="1" x14ac:dyDescent="0.25">
      <c r="A1743" s="773"/>
      <c r="B1743" s="684"/>
      <c r="C1743" s="687"/>
      <c r="D1743" s="737"/>
      <c r="E1743" s="117"/>
      <c r="F1743" s="117"/>
      <c r="G1743" s="297"/>
      <c r="H1743" s="298"/>
      <c r="I1743" s="209"/>
      <c r="J1743" s="389"/>
      <c r="K1743" s="219"/>
      <c r="L1743" s="299"/>
      <c r="M1743" s="22"/>
      <c r="N1743" s="710"/>
    </row>
    <row r="1744" spans="1:14" ht="15.75" hidden="1" customHeight="1" x14ac:dyDescent="0.25">
      <c r="A1744" s="773"/>
      <c r="B1744" s="684"/>
      <c r="C1744" s="687"/>
      <c r="D1744" s="737"/>
      <c r="E1744" s="117"/>
      <c r="F1744" s="117"/>
      <c r="G1744" s="297"/>
      <c r="H1744" s="298"/>
      <c r="I1744" s="209"/>
      <c r="J1744" s="389"/>
      <c r="K1744" s="219"/>
      <c r="L1744" s="299"/>
      <c r="M1744" s="22"/>
      <c r="N1744" s="710"/>
    </row>
    <row r="1745" spans="1:14" ht="15.75" hidden="1" customHeight="1" x14ac:dyDescent="0.25">
      <c r="A1745" s="773"/>
      <c r="B1745" s="684"/>
      <c r="C1745" s="687"/>
      <c r="D1745" s="737"/>
      <c r="E1745" s="117"/>
      <c r="F1745" s="117"/>
      <c r="G1745" s="297"/>
      <c r="H1745" s="298"/>
      <c r="I1745" s="209"/>
      <c r="J1745" s="389"/>
      <c r="K1745" s="219"/>
      <c r="L1745" s="299"/>
      <c r="M1745" s="22"/>
      <c r="N1745" s="710"/>
    </row>
    <row r="1746" spans="1:14" ht="15.75" hidden="1" customHeight="1" x14ac:dyDescent="0.25">
      <c r="A1746" s="773"/>
      <c r="B1746" s="684"/>
      <c r="C1746" s="687"/>
      <c r="D1746" s="737"/>
      <c r="E1746" s="117"/>
      <c r="F1746" s="117"/>
      <c r="G1746" s="297"/>
      <c r="H1746" s="298"/>
      <c r="I1746" s="209"/>
      <c r="J1746" s="389"/>
      <c r="K1746" s="219"/>
      <c r="L1746" s="299"/>
      <c r="M1746" s="22"/>
      <c r="N1746" s="710"/>
    </row>
    <row r="1747" spans="1:14" ht="15.75" hidden="1" customHeight="1" x14ac:dyDescent="0.25">
      <c r="A1747" s="773"/>
      <c r="B1747" s="684"/>
      <c r="C1747" s="687"/>
      <c r="D1747" s="737"/>
      <c r="E1747" s="117"/>
      <c r="F1747" s="117"/>
      <c r="G1747" s="297"/>
      <c r="H1747" s="298"/>
      <c r="I1747" s="209"/>
      <c r="J1747" s="389"/>
      <c r="K1747" s="219"/>
      <c r="L1747" s="299"/>
      <c r="M1747" s="22"/>
      <c r="N1747" s="710"/>
    </row>
    <row r="1748" spans="1:14" ht="15.75" hidden="1" customHeight="1" x14ac:dyDescent="0.25">
      <c r="A1748" s="773"/>
      <c r="B1748" s="684"/>
      <c r="C1748" s="687"/>
      <c r="D1748" s="737"/>
      <c r="E1748" s="117"/>
      <c r="F1748" s="117"/>
      <c r="G1748" s="297"/>
      <c r="H1748" s="298"/>
      <c r="I1748" s="209"/>
      <c r="J1748" s="389"/>
      <c r="K1748" s="219"/>
      <c r="L1748" s="299"/>
      <c r="M1748" s="22"/>
      <c r="N1748" s="710"/>
    </row>
    <row r="1749" spans="1:14" ht="15.75" hidden="1" customHeight="1" x14ac:dyDescent="0.25">
      <c r="A1749" s="773"/>
      <c r="B1749" s="684"/>
      <c r="C1749" s="687"/>
      <c r="D1749" s="737"/>
      <c r="E1749" s="117"/>
      <c r="F1749" s="117"/>
      <c r="G1749" s="297"/>
      <c r="H1749" s="298"/>
      <c r="I1749" s="209"/>
      <c r="J1749" s="389"/>
      <c r="K1749" s="219"/>
      <c r="L1749" s="299"/>
      <c r="M1749" s="22"/>
      <c r="N1749" s="710"/>
    </row>
    <row r="1750" spans="1:14" ht="15.75" hidden="1" customHeight="1" x14ac:dyDescent="0.25">
      <c r="A1750" s="773"/>
      <c r="B1750" s="684"/>
      <c r="C1750" s="687"/>
      <c r="D1750" s="737"/>
      <c r="E1750" s="117"/>
      <c r="F1750" s="117"/>
      <c r="G1750" s="297"/>
      <c r="H1750" s="298"/>
      <c r="I1750" s="209"/>
      <c r="J1750" s="389"/>
      <c r="K1750" s="219"/>
      <c r="L1750" s="299"/>
      <c r="M1750" s="22"/>
      <c r="N1750" s="710"/>
    </row>
    <row r="1751" spans="1:14" ht="15.75" hidden="1" customHeight="1" x14ac:dyDescent="0.25">
      <c r="A1751" s="773"/>
      <c r="B1751" s="684"/>
      <c r="C1751" s="687"/>
      <c r="D1751" s="737"/>
      <c r="E1751" s="117"/>
      <c r="F1751" s="117"/>
      <c r="G1751" s="297"/>
      <c r="H1751" s="298"/>
      <c r="I1751" s="209"/>
      <c r="J1751" s="389"/>
      <c r="K1751" s="219"/>
      <c r="L1751" s="299"/>
      <c r="M1751" s="22"/>
      <c r="N1751" s="710"/>
    </row>
    <row r="1752" spans="1:14" ht="15.75" hidden="1" customHeight="1" x14ac:dyDescent="0.25">
      <c r="A1752" s="773"/>
      <c r="B1752" s="684"/>
      <c r="C1752" s="687"/>
      <c r="D1752" s="737"/>
      <c r="E1752" s="117"/>
      <c r="F1752" s="117"/>
      <c r="G1752" s="297"/>
      <c r="H1752" s="298"/>
      <c r="I1752" s="209"/>
      <c r="J1752" s="389"/>
      <c r="K1752" s="219"/>
      <c r="L1752" s="299"/>
      <c r="M1752" s="22"/>
      <c r="N1752" s="710"/>
    </row>
    <row r="1753" spans="1:14" ht="15.75" hidden="1" customHeight="1" x14ac:dyDescent="0.25">
      <c r="A1753" s="773"/>
      <c r="B1753" s="684"/>
      <c r="C1753" s="687"/>
      <c r="D1753" s="737"/>
      <c r="E1753" s="117"/>
      <c r="F1753" s="117"/>
      <c r="G1753" s="297"/>
      <c r="H1753" s="298"/>
      <c r="I1753" s="209"/>
      <c r="J1753" s="389"/>
      <c r="K1753" s="219"/>
      <c r="L1753" s="299"/>
      <c r="M1753" s="22"/>
      <c r="N1753" s="710"/>
    </row>
    <row r="1754" spans="1:14" ht="15.75" hidden="1" customHeight="1" x14ac:dyDescent="0.25">
      <c r="A1754" s="773"/>
      <c r="B1754" s="684"/>
      <c r="C1754" s="687"/>
      <c r="D1754" s="737"/>
      <c r="E1754" s="117"/>
      <c r="F1754" s="117"/>
      <c r="G1754" s="297"/>
      <c r="H1754" s="298"/>
      <c r="I1754" s="209"/>
      <c r="J1754" s="389"/>
      <c r="K1754" s="219"/>
      <c r="L1754" s="299"/>
      <c r="M1754" s="22"/>
      <c r="N1754" s="710"/>
    </row>
    <row r="1755" spans="1:14" ht="15.75" hidden="1" customHeight="1" x14ac:dyDescent="0.25">
      <c r="A1755" s="773"/>
      <c r="B1755" s="684"/>
      <c r="C1755" s="687"/>
      <c r="D1755" s="737"/>
      <c r="E1755" s="117"/>
      <c r="F1755" s="117"/>
      <c r="G1755" s="297"/>
      <c r="H1755" s="298"/>
      <c r="I1755" s="209"/>
      <c r="J1755" s="389"/>
      <c r="K1755" s="219"/>
      <c r="L1755" s="299"/>
      <c r="M1755" s="22"/>
      <c r="N1755" s="710"/>
    </row>
    <row r="1756" spans="1:14" ht="15.75" hidden="1" customHeight="1" x14ac:dyDescent="0.25">
      <c r="A1756" s="773"/>
      <c r="B1756" s="684"/>
      <c r="C1756" s="687"/>
      <c r="D1756" s="737"/>
      <c r="E1756" s="117"/>
      <c r="F1756" s="117"/>
      <c r="G1756" s="297"/>
      <c r="H1756" s="298"/>
      <c r="I1756" s="209"/>
      <c r="J1756" s="389"/>
      <c r="K1756" s="219"/>
      <c r="L1756" s="299"/>
      <c r="M1756" s="22"/>
      <c r="N1756" s="710"/>
    </row>
    <row r="1757" spans="1:14" ht="15.75" hidden="1" customHeight="1" x14ac:dyDescent="0.25">
      <c r="A1757" s="773"/>
      <c r="B1757" s="684"/>
      <c r="C1757" s="687"/>
      <c r="D1757" s="737"/>
      <c r="E1757" s="117"/>
      <c r="F1757" s="117"/>
      <c r="G1757" s="297"/>
      <c r="H1757" s="298"/>
      <c r="I1757" s="209"/>
      <c r="J1757" s="389"/>
      <c r="K1757" s="219"/>
      <c r="L1757" s="299"/>
      <c r="M1757" s="22"/>
      <c r="N1757" s="710"/>
    </row>
    <row r="1758" spans="1:14" ht="15.75" hidden="1" customHeight="1" x14ac:dyDescent="0.25">
      <c r="A1758" s="773"/>
      <c r="B1758" s="684"/>
      <c r="C1758" s="687"/>
      <c r="D1758" s="737"/>
      <c r="E1758" s="117"/>
      <c r="F1758" s="117"/>
      <c r="G1758" s="297"/>
      <c r="H1758" s="298"/>
      <c r="I1758" s="209"/>
      <c r="J1758" s="389"/>
      <c r="K1758" s="219"/>
      <c r="L1758" s="299"/>
      <c r="M1758" s="22"/>
      <c r="N1758" s="710"/>
    </row>
    <row r="1759" spans="1:14" ht="15.75" hidden="1" customHeight="1" x14ac:dyDescent="0.25">
      <c r="A1759" s="773"/>
      <c r="B1759" s="684"/>
      <c r="C1759" s="687"/>
      <c r="D1759" s="737"/>
      <c r="E1759" s="117"/>
      <c r="F1759" s="117"/>
      <c r="G1759" s="297"/>
      <c r="H1759" s="298"/>
      <c r="I1759" s="209"/>
      <c r="J1759" s="389"/>
      <c r="K1759" s="219"/>
      <c r="L1759" s="299"/>
      <c r="M1759" s="22"/>
      <c r="N1759" s="710"/>
    </row>
    <row r="1760" spans="1:14" ht="15.75" hidden="1" customHeight="1" x14ac:dyDescent="0.25">
      <c r="A1760" s="773"/>
      <c r="B1760" s="684"/>
      <c r="C1760" s="687"/>
      <c r="D1760" s="737"/>
      <c r="E1760" s="117"/>
      <c r="F1760" s="117"/>
      <c r="G1760" s="297"/>
      <c r="H1760" s="298"/>
      <c r="I1760" s="209"/>
      <c r="J1760" s="389"/>
      <c r="K1760" s="219"/>
      <c r="L1760" s="299"/>
      <c r="M1760" s="22"/>
      <c r="N1760" s="710"/>
    </row>
    <row r="1761" spans="1:14" ht="15.75" hidden="1" customHeight="1" x14ac:dyDescent="0.25">
      <c r="A1761" s="773"/>
      <c r="B1761" s="684"/>
      <c r="C1761" s="687"/>
      <c r="D1761" s="737"/>
      <c r="E1761" s="117"/>
      <c r="F1761" s="117"/>
      <c r="G1761" s="297"/>
      <c r="H1761" s="298"/>
      <c r="I1761" s="209"/>
      <c r="J1761" s="389"/>
      <c r="K1761" s="219"/>
      <c r="L1761" s="299"/>
      <c r="M1761" s="22"/>
      <c r="N1761" s="710"/>
    </row>
    <row r="1762" spans="1:14" ht="15.75" hidden="1" customHeight="1" x14ac:dyDescent="0.25">
      <c r="A1762" s="773"/>
      <c r="B1762" s="684"/>
      <c r="C1762" s="687"/>
      <c r="D1762" s="737"/>
      <c r="E1762" s="117"/>
      <c r="F1762" s="117"/>
      <c r="G1762" s="297"/>
      <c r="H1762" s="298"/>
      <c r="I1762" s="209"/>
      <c r="J1762" s="389"/>
      <c r="K1762" s="219"/>
      <c r="L1762" s="299"/>
      <c r="M1762" s="22"/>
      <c r="N1762" s="710"/>
    </row>
    <row r="1763" spans="1:14" ht="15.75" hidden="1" customHeight="1" x14ac:dyDescent="0.25">
      <c r="A1763" s="773"/>
      <c r="B1763" s="684"/>
      <c r="C1763" s="687"/>
      <c r="D1763" s="737"/>
      <c r="E1763" s="117"/>
      <c r="F1763" s="117"/>
      <c r="G1763" s="297"/>
      <c r="H1763" s="298"/>
      <c r="I1763" s="209"/>
      <c r="J1763" s="389"/>
      <c r="K1763" s="219"/>
      <c r="L1763" s="299"/>
      <c r="M1763" s="22"/>
      <c r="N1763" s="710"/>
    </row>
    <row r="1764" spans="1:14" ht="15.75" hidden="1" customHeight="1" x14ac:dyDescent="0.25">
      <c r="A1764" s="773"/>
      <c r="B1764" s="684"/>
      <c r="C1764" s="687"/>
      <c r="D1764" s="737"/>
      <c r="E1764" s="117"/>
      <c r="F1764" s="117"/>
      <c r="G1764" s="297"/>
      <c r="H1764" s="298"/>
      <c r="I1764" s="209"/>
      <c r="J1764" s="389"/>
      <c r="K1764" s="219"/>
      <c r="L1764" s="299"/>
      <c r="M1764" s="22"/>
      <c r="N1764" s="710"/>
    </row>
    <row r="1765" spans="1:14" ht="15.75" hidden="1" customHeight="1" x14ac:dyDescent="0.25">
      <c r="A1765" s="773"/>
      <c r="B1765" s="684"/>
      <c r="C1765" s="687"/>
      <c r="D1765" s="737"/>
      <c r="E1765" s="117"/>
      <c r="F1765" s="117"/>
      <c r="G1765" s="297"/>
      <c r="H1765" s="298"/>
      <c r="I1765" s="209"/>
      <c r="J1765" s="389"/>
      <c r="K1765" s="219"/>
      <c r="L1765" s="299"/>
      <c r="M1765" s="22"/>
      <c r="N1765" s="710"/>
    </row>
    <row r="1766" spans="1:14" ht="15.75" hidden="1" customHeight="1" x14ac:dyDescent="0.25">
      <c r="A1766" s="773"/>
      <c r="B1766" s="684"/>
      <c r="C1766" s="687"/>
      <c r="D1766" s="737"/>
      <c r="E1766" s="117"/>
      <c r="F1766" s="117"/>
      <c r="G1766" s="297"/>
      <c r="H1766" s="298"/>
      <c r="I1766" s="209"/>
      <c r="J1766" s="389"/>
      <c r="K1766" s="219"/>
      <c r="L1766" s="299"/>
      <c r="M1766" s="22"/>
      <c r="N1766" s="710"/>
    </row>
    <row r="1767" spans="1:14" ht="15.75" hidden="1" customHeight="1" x14ac:dyDescent="0.25">
      <c r="A1767" s="773"/>
      <c r="B1767" s="684"/>
      <c r="C1767" s="687"/>
      <c r="D1767" s="737"/>
      <c r="E1767" s="117"/>
      <c r="F1767" s="117"/>
      <c r="G1767" s="297"/>
      <c r="H1767" s="298"/>
      <c r="I1767" s="209"/>
      <c r="J1767" s="389"/>
      <c r="K1767" s="219"/>
      <c r="L1767" s="299"/>
      <c r="M1767" s="22"/>
      <c r="N1767" s="710"/>
    </row>
    <row r="1768" spans="1:14" ht="15.75" hidden="1" customHeight="1" x14ac:dyDescent="0.25">
      <c r="A1768" s="773"/>
      <c r="B1768" s="684"/>
      <c r="C1768" s="687"/>
      <c r="D1768" s="737"/>
      <c r="E1768" s="117"/>
      <c r="F1768" s="117"/>
      <c r="G1768" s="297"/>
      <c r="H1768" s="298"/>
      <c r="I1768" s="209"/>
      <c r="J1768" s="389"/>
      <c r="K1768" s="219"/>
      <c r="L1768" s="299"/>
      <c r="M1768" s="22"/>
      <c r="N1768" s="710"/>
    </row>
    <row r="1769" spans="1:14" ht="15.75" hidden="1" customHeight="1" x14ac:dyDescent="0.25">
      <c r="A1769" s="773"/>
      <c r="B1769" s="684"/>
      <c r="C1769" s="687"/>
      <c r="D1769" s="737"/>
      <c r="E1769" s="117"/>
      <c r="F1769" s="117"/>
      <c r="G1769" s="297"/>
      <c r="H1769" s="298"/>
      <c r="I1769" s="209"/>
      <c r="J1769" s="389"/>
      <c r="K1769" s="219"/>
      <c r="L1769" s="299"/>
      <c r="M1769" s="22"/>
      <c r="N1769" s="710"/>
    </row>
    <row r="1770" spans="1:14" ht="15.75" hidden="1" customHeight="1" x14ac:dyDescent="0.25">
      <c r="A1770" s="773"/>
      <c r="B1770" s="684"/>
      <c r="C1770" s="687"/>
      <c r="D1770" s="737"/>
      <c r="E1770" s="117"/>
      <c r="F1770" s="117"/>
      <c r="G1770" s="297"/>
      <c r="H1770" s="298"/>
      <c r="I1770" s="209"/>
      <c r="J1770" s="389"/>
      <c r="K1770" s="219"/>
      <c r="L1770" s="299"/>
      <c r="M1770" s="22"/>
      <c r="N1770" s="710"/>
    </row>
    <row r="1771" spans="1:14" ht="15.75" hidden="1" customHeight="1" x14ac:dyDescent="0.25">
      <c r="A1771" s="773"/>
      <c r="B1771" s="684"/>
      <c r="C1771" s="687"/>
      <c r="D1771" s="737"/>
      <c r="E1771" s="117"/>
      <c r="F1771" s="117"/>
      <c r="G1771" s="297"/>
      <c r="H1771" s="298"/>
      <c r="I1771" s="209"/>
      <c r="J1771" s="389"/>
      <c r="K1771" s="219"/>
      <c r="L1771" s="299"/>
      <c r="M1771" s="22"/>
      <c r="N1771" s="710"/>
    </row>
    <row r="1772" spans="1:14" ht="15.75" hidden="1" customHeight="1" x14ac:dyDescent="0.25">
      <c r="A1772" s="773"/>
      <c r="B1772" s="684"/>
      <c r="C1772" s="687"/>
      <c r="D1772" s="737"/>
      <c r="E1772" s="117"/>
      <c r="F1772" s="117"/>
      <c r="G1772" s="297"/>
      <c r="H1772" s="298"/>
      <c r="I1772" s="209"/>
      <c r="J1772" s="389"/>
      <c r="K1772" s="219"/>
      <c r="L1772" s="299"/>
      <c r="M1772" s="22"/>
      <c r="N1772" s="710"/>
    </row>
    <row r="1773" spans="1:14" ht="15.75" hidden="1" customHeight="1" x14ac:dyDescent="0.25">
      <c r="A1773" s="773"/>
      <c r="B1773" s="684"/>
      <c r="C1773" s="687"/>
      <c r="D1773" s="737"/>
      <c r="E1773" s="117"/>
      <c r="F1773" s="117"/>
      <c r="G1773" s="297"/>
      <c r="H1773" s="298"/>
      <c r="I1773" s="209"/>
      <c r="J1773" s="389"/>
      <c r="K1773" s="219"/>
      <c r="L1773" s="299"/>
      <c r="M1773" s="22"/>
      <c r="N1773" s="710"/>
    </row>
    <row r="1774" spans="1:14" ht="15.75" hidden="1" customHeight="1" x14ac:dyDescent="0.25">
      <c r="A1774" s="773"/>
      <c r="B1774" s="684"/>
      <c r="C1774" s="687"/>
      <c r="D1774" s="737"/>
      <c r="E1774" s="117"/>
      <c r="F1774" s="117"/>
      <c r="G1774" s="297"/>
      <c r="H1774" s="298"/>
      <c r="I1774" s="209"/>
      <c r="J1774" s="389"/>
      <c r="K1774" s="219"/>
      <c r="L1774" s="299"/>
      <c r="M1774" s="22"/>
      <c r="N1774" s="710"/>
    </row>
    <row r="1775" spans="1:14" ht="15.75" hidden="1" customHeight="1" x14ac:dyDescent="0.25">
      <c r="A1775" s="773"/>
      <c r="B1775" s="684"/>
      <c r="C1775" s="687"/>
      <c r="D1775" s="737"/>
      <c r="E1775" s="117"/>
      <c r="F1775" s="117"/>
      <c r="G1775" s="297"/>
      <c r="H1775" s="298"/>
      <c r="I1775" s="209"/>
      <c r="J1775" s="389"/>
      <c r="K1775" s="219"/>
      <c r="L1775" s="299"/>
      <c r="M1775" s="22"/>
      <c r="N1775" s="710"/>
    </row>
    <row r="1776" spans="1:14" ht="15.75" hidden="1" customHeight="1" x14ac:dyDescent="0.25">
      <c r="A1776" s="773"/>
      <c r="B1776" s="684"/>
      <c r="C1776" s="687"/>
      <c r="D1776" s="737"/>
      <c r="E1776" s="117"/>
      <c r="F1776" s="117"/>
      <c r="G1776" s="297"/>
      <c r="H1776" s="298"/>
      <c r="I1776" s="209"/>
      <c r="J1776" s="389"/>
      <c r="K1776" s="219"/>
      <c r="L1776" s="299"/>
      <c r="M1776" s="22"/>
      <c r="N1776" s="710"/>
    </row>
    <row r="1777" spans="1:14" ht="15.75" hidden="1" customHeight="1" x14ac:dyDescent="0.25">
      <c r="A1777" s="773"/>
      <c r="B1777" s="684"/>
      <c r="C1777" s="687"/>
      <c r="D1777" s="737"/>
      <c r="E1777" s="117"/>
      <c r="F1777" s="117"/>
      <c r="G1777" s="297"/>
      <c r="H1777" s="298"/>
      <c r="I1777" s="209"/>
      <c r="J1777" s="389"/>
      <c r="K1777" s="219"/>
      <c r="L1777" s="299"/>
      <c r="M1777" s="22"/>
      <c r="N1777" s="710"/>
    </row>
    <row r="1778" spans="1:14" ht="15.75" hidden="1" customHeight="1" x14ac:dyDescent="0.25">
      <c r="A1778" s="773"/>
      <c r="B1778" s="684"/>
      <c r="C1778" s="687"/>
      <c r="D1778" s="737"/>
      <c r="E1778" s="117"/>
      <c r="F1778" s="117"/>
      <c r="G1778" s="297"/>
      <c r="H1778" s="298"/>
      <c r="I1778" s="209"/>
      <c r="J1778" s="389"/>
      <c r="K1778" s="219"/>
      <c r="L1778" s="299"/>
      <c r="M1778" s="22"/>
      <c r="N1778" s="710"/>
    </row>
    <row r="1779" spans="1:14" ht="15.75" hidden="1" customHeight="1" x14ac:dyDescent="0.25">
      <c r="A1779" s="773"/>
      <c r="B1779" s="684"/>
      <c r="C1779" s="687"/>
      <c r="D1779" s="737"/>
      <c r="E1779" s="117"/>
      <c r="F1779" s="117"/>
      <c r="G1779" s="297"/>
      <c r="H1779" s="298"/>
      <c r="I1779" s="209"/>
      <c r="J1779" s="389"/>
      <c r="K1779" s="219"/>
      <c r="L1779" s="299"/>
      <c r="M1779" s="22"/>
      <c r="N1779" s="710"/>
    </row>
    <row r="1780" spans="1:14" ht="15.75" hidden="1" customHeight="1" x14ac:dyDescent="0.25">
      <c r="A1780" s="773"/>
      <c r="B1780" s="684"/>
      <c r="C1780" s="687"/>
      <c r="D1780" s="737"/>
      <c r="E1780" s="117"/>
      <c r="F1780" s="117"/>
      <c r="G1780" s="297"/>
      <c r="H1780" s="298"/>
      <c r="I1780" s="209"/>
      <c r="J1780" s="389"/>
      <c r="K1780" s="219"/>
      <c r="L1780" s="299"/>
      <c r="M1780" s="22"/>
      <c r="N1780" s="710"/>
    </row>
    <row r="1781" spans="1:14" ht="15.75" hidden="1" customHeight="1" x14ac:dyDescent="0.25">
      <c r="A1781" s="773"/>
      <c r="B1781" s="684"/>
      <c r="C1781" s="687"/>
      <c r="D1781" s="737"/>
      <c r="E1781" s="117"/>
      <c r="F1781" s="117"/>
      <c r="G1781" s="297"/>
      <c r="H1781" s="298"/>
      <c r="I1781" s="209"/>
      <c r="J1781" s="389"/>
      <c r="K1781" s="219"/>
      <c r="L1781" s="299"/>
      <c r="M1781" s="22"/>
      <c r="N1781" s="710"/>
    </row>
    <row r="1782" spans="1:14" ht="15.75" hidden="1" customHeight="1" x14ac:dyDescent="0.25">
      <c r="A1782" s="773"/>
      <c r="B1782" s="684"/>
      <c r="C1782" s="687"/>
      <c r="D1782" s="737"/>
      <c r="E1782" s="117"/>
      <c r="F1782" s="117"/>
      <c r="G1782" s="297"/>
      <c r="H1782" s="298"/>
      <c r="I1782" s="209"/>
      <c r="J1782" s="389"/>
      <c r="K1782" s="219"/>
      <c r="L1782" s="299"/>
      <c r="M1782" s="22"/>
      <c r="N1782" s="710"/>
    </row>
    <row r="1783" spans="1:14" ht="15.75" hidden="1" customHeight="1" x14ac:dyDescent="0.25">
      <c r="A1783" s="773"/>
      <c r="B1783" s="684"/>
      <c r="C1783" s="687"/>
      <c r="D1783" s="737"/>
      <c r="E1783" s="117"/>
      <c r="F1783" s="117"/>
      <c r="G1783" s="297"/>
      <c r="H1783" s="298"/>
      <c r="I1783" s="209"/>
      <c r="J1783" s="389"/>
      <c r="K1783" s="219"/>
      <c r="L1783" s="299"/>
      <c r="M1783" s="22"/>
      <c r="N1783" s="710"/>
    </row>
    <row r="1784" spans="1:14" ht="15.75" hidden="1" customHeight="1" x14ac:dyDescent="0.25">
      <c r="A1784" s="773"/>
      <c r="B1784" s="684"/>
      <c r="C1784" s="687"/>
      <c r="D1784" s="737"/>
      <c r="E1784" s="117"/>
      <c r="F1784" s="117"/>
      <c r="G1784" s="297"/>
      <c r="H1784" s="298"/>
      <c r="I1784" s="209"/>
      <c r="J1784" s="389"/>
      <c r="K1784" s="219"/>
      <c r="L1784" s="299"/>
      <c r="M1784" s="22"/>
      <c r="N1784" s="710"/>
    </row>
    <row r="1785" spans="1:14" ht="15.75" hidden="1" customHeight="1" x14ac:dyDescent="0.25">
      <c r="A1785" s="773"/>
      <c r="B1785" s="684"/>
      <c r="C1785" s="687"/>
      <c r="D1785" s="737"/>
      <c r="E1785" s="117"/>
      <c r="F1785" s="117"/>
      <c r="G1785" s="297"/>
      <c r="H1785" s="298"/>
      <c r="I1785" s="209"/>
      <c r="J1785" s="389"/>
      <c r="K1785" s="219"/>
      <c r="L1785" s="299"/>
      <c r="M1785" s="22"/>
      <c r="N1785" s="710"/>
    </row>
    <row r="1786" spans="1:14" ht="15.75" hidden="1" customHeight="1" x14ac:dyDescent="0.25">
      <c r="A1786" s="773"/>
      <c r="B1786" s="684"/>
      <c r="C1786" s="687"/>
      <c r="D1786" s="737"/>
      <c r="E1786" s="117"/>
      <c r="F1786" s="117"/>
      <c r="G1786" s="297"/>
      <c r="H1786" s="298"/>
      <c r="I1786" s="209"/>
      <c r="J1786" s="389"/>
      <c r="K1786" s="219"/>
      <c r="L1786" s="299"/>
      <c r="M1786" s="22"/>
      <c r="N1786" s="710"/>
    </row>
    <row r="1787" spans="1:14" ht="15.75" hidden="1" customHeight="1" x14ac:dyDescent="0.25">
      <c r="A1787" s="773"/>
      <c r="B1787" s="684"/>
      <c r="C1787" s="687"/>
      <c r="D1787" s="737"/>
      <c r="E1787" s="117"/>
      <c r="F1787" s="117"/>
      <c r="G1787" s="297"/>
      <c r="H1787" s="298"/>
      <c r="I1787" s="209"/>
      <c r="J1787" s="389"/>
      <c r="K1787" s="219"/>
      <c r="L1787" s="299"/>
      <c r="M1787" s="22"/>
      <c r="N1787" s="710"/>
    </row>
    <row r="1788" spans="1:14" ht="15.75" hidden="1" customHeight="1" x14ac:dyDescent="0.25">
      <c r="A1788" s="773"/>
      <c r="B1788" s="684"/>
      <c r="C1788" s="687"/>
      <c r="D1788" s="737"/>
      <c r="E1788" s="117"/>
      <c r="F1788" s="117"/>
      <c r="G1788" s="297"/>
      <c r="H1788" s="298"/>
      <c r="I1788" s="209"/>
      <c r="J1788" s="389"/>
      <c r="K1788" s="219"/>
      <c r="L1788" s="299"/>
      <c r="M1788" s="22"/>
      <c r="N1788" s="710"/>
    </row>
    <row r="1789" spans="1:14" ht="15.75" hidden="1" customHeight="1" x14ac:dyDescent="0.25">
      <c r="A1789" s="773"/>
      <c r="B1789" s="684"/>
      <c r="C1789" s="687"/>
      <c r="D1789" s="737"/>
      <c r="E1789" s="117"/>
      <c r="F1789" s="117"/>
      <c r="G1789" s="297"/>
      <c r="H1789" s="298"/>
      <c r="I1789" s="209"/>
      <c r="J1789" s="389"/>
      <c r="K1789" s="219"/>
      <c r="L1789" s="299"/>
      <c r="M1789" s="22"/>
      <c r="N1789" s="710"/>
    </row>
    <row r="1790" spans="1:14" ht="15.75" hidden="1" customHeight="1" x14ac:dyDescent="0.25">
      <c r="A1790" s="773"/>
      <c r="B1790" s="684"/>
      <c r="C1790" s="687"/>
      <c r="D1790" s="737"/>
      <c r="E1790" s="117"/>
      <c r="F1790" s="117"/>
      <c r="G1790" s="297"/>
      <c r="H1790" s="298"/>
      <c r="I1790" s="209"/>
      <c r="J1790" s="389"/>
      <c r="K1790" s="219"/>
      <c r="L1790" s="299"/>
      <c r="M1790" s="22"/>
      <c r="N1790" s="710"/>
    </row>
    <row r="1791" spans="1:14" ht="15.75" hidden="1" customHeight="1" x14ac:dyDescent="0.25">
      <c r="A1791" s="773"/>
      <c r="B1791" s="684"/>
      <c r="C1791" s="687"/>
      <c r="D1791" s="737"/>
      <c r="E1791" s="117"/>
      <c r="F1791" s="117"/>
      <c r="G1791" s="297"/>
      <c r="H1791" s="298"/>
      <c r="I1791" s="209"/>
      <c r="J1791" s="389"/>
      <c r="K1791" s="219"/>
      <c r="L1791" s="299"/>
      <c r="M1791" s="22"/>
      <c r="N1791" s="710"/>
    </row>
    <row r="1792" spans="1:14" ht="15.75" hidden="1" customHeight="1" x14ac:dyDescent="0.25">
      <c r="A1792" s="773"/>
      <c r="B1792" s="684"/>
      <c r="C1792" s="687"/>
      <c r="D1792" s="737"/>
      <c r="E1792" s="117"/>
      <c r="F1792" s="117"/>
      <c r="G1792" s="297"/>
      <c r="H1792" s="298"/>
      <c r="I1792" s="209"/>
      <c r="J1792" s="389"/>
      <c r="K1792" s="219"/>
      <c r="L1792" s="299"/>
      <c r="M1792" s="22"/>
      <c r="N1792" s="710"/>
    </row>
    <row r="1793" spans="1:14" ht="15.75" hidden="1" customHeight="1" x14ac:dyDescent="0.25">
      <c r="A1793" s="773"/>
      <c r="B1793" s="684"/>
      <c r="C1793" s="687"/>
      <c r="D1793" s="737"/>
      <c r="E1793" s="117"/>
      <c r="F1793" s="117"/>
      <c r="G1793" s="297"/>
      <c r="H1793" s="298"/>
      <c r="I1793" s="209"/>
      <c r="J1793" s="389"/>
      <c r="K1793" s="219"/>
      <c r="L1793" s="299"/>
      <c r="M1793" s="22"/>
      <c r="N1793" s="710"/>
    </row>
    <row r="1794" spans="1:14" ht="15.75" hidden="1" customHeight="1" x14ac:dyDescent="0.25">
      <c r="A1794" s="773"/>
      <c r="B1794" s="684"/>
      <c r="C1794" s="687"/>
      <c r="D1794" s="737"/>
      <c r="E1794" s="117"/>
      <c r="F1794" s="117"/>
      <c r="G1794" s="297"/>
      <c r="H1794" s="298"/>
      <c r="I1794" s="209"/>
      <c r="J1794" s="389"/>
      <c r="K1794" s="219"/>
      <c r="L1794" s="299"/>
      <c r="M1794" s="22"/>
      <c r="N1794" s="710"/>
    </row>
    <row r="1795" spans="1:14" ht="15.75" hidden="1" customHeight="1" x14ac:dyDescent="0.25">
      <c r="A1795" s="773"/>
      <c r="B1795" s="684"/>
      <c r="C1795" s="687"/>
      <c r="D1795" s="737"/>
      <c r="E1795" s="117"/>
      <c r="F1795" s="117"/>
      <c r="G1795" s="297"/>
      <c r="H1795" s="298"/>
      <c r="I1795" s="209"/>
      <c r="J1795" s="389"/>
      <c r="K1795" s="219"/>
      <c r="L1795" s="299"/>
      <c r="M1795" s="22"/>
      <c r="N1795" s="710"/>
    </row>
    <row r="1796" spans="1:14" ht="15.75" hidden="1" customHeight="1" x14ac:dyDescent="0.25">
      <c r="A1796" s="773"/>
      <c r="B1796" s="684"/>
      <c r="C1796" s="687"/>
      <c r="D1796" s="737"/>
      <c r="E1796" s="117"/>
      <c r="F1796" s="117"/>
      <c r="G1796" s="297"/>
      <c r="H1796" s="298"/>
      <c r="I1796" s="209"/>
      <c r="J1796" s="389"/>
      <c r="K1796" s="219"/>
      <c r="L1796" s="299"/>
      <c r="M1796" s="22"/>
      <c r="N1796" s="710"/>
    </row>
    <row r="1797" spans="1:14" ht="15.75" hidden="1" customHeight="1" x14ac:dyDescent="0.25">
      <c r="A1797" s="773"/>
      <c r="B1797" s="684"/>
      <c r="C1797" s="687"/>
      <c r="D1797" s="737"/>
      <c r="E1797" s="117"/>
      <c r="F1797" s="117"/>
      <c r="G1797" s="297"/>
      <c r="H1797" s="298"/>
      <c r="I1797" s="209"/>
      <c r="J1797" s="389"/>
      <c r="K1797" s="219"/>
      <c r="L1797" s="299"/>
      <c r="M1797" s="22"/>
      <c r="N1797" s="710"/>
    </row>
    <row r="1798" spans="1:14" ht="15.75" hidden="1" customHeight="1" x14ac:dyDescent="0.25">
      <c r="A1798" s="773"/>
      <c r="B1798" s="684"/>
      <c r="C1798" s="687"/>
      <c r="D1798" s="737"/>
      <c r="E1798" s="117"/>
      <c r="F1798" s="117"/>
      <c r="G1798" s="297"/>
      <c r="H1798" s="298"/>
      <c r="I1798" s="209"/>
      <c r="J1798" s="389"/>
      <c r="K1798" s="219"/>
      <c r="L1798" s="299"/>
      <c r="M1798" s="22"/>
      <c r="N1798" s="710"/>
    </row>
    <row r="1799" spans="1:14" ht="15.75" hidden="1" customHeight="1" x14ac:dyDescent="0.25">
      <c r="A1799" s="773"/>
      <c r="B1799" s="684"/>
      <c r="C1799" s="687"/>
      <c r="D1799" s="737"/>
      <c r="E1799" s="117"/>
      <c r="F1799" s="117"/>
      <c r="G1799" s="297"/>
      <c r="H1799" s="298"/>
      <c r="I1799" s="209"/>
      <c r="J1799" s="389"/>
      <c r="K1799" s="219"/>
      <c r="L1799" s="299"/>
      <c r="M1799" s="22"/>
      <c r="N1799" s="710"/>
    </row>
    <row r="1800" spans="1:14" ht="15.75" hidden="1" customHeight="1" x14ac:dyDescent="0.25">
      <c r="A1800" s="773"/>
      <c r="B1800" s="684"/>
      <c r="C1800" s="687"/>
      <c r="D1800" s="737"/>
      <c r="E1800" s="117"/>
      <c r="F1800" s="117"/>
      <c r="G1800" s="297"/>
      <c r="H1800" s="298"/>
      <c r="I1800" s="209"/>
      <c r="J1800" s="389"/>
      <c r="K1800" s="219"/>
      <c r="L1800" s="299"/>
      <c r="M1800" s="22"/>
      <c r="N1800" s="710"/>
    </row>
    <row r="1801" spans="1:14" ht="15.75" hidden="1" customHeight="1" x14ac:dyDescent="0.25">
      <c r="A1801" s="773"/>
      <c r="B1801" s="684"/>
      <c r="C1801" s="687"/>
      <c r="D1801" s="737"/>
      <c r="E1801" s="117"/>
      <c r="F1801" s="117"/>
      <c r="G1801" s="297"/>
      <c r="H1801" s="298"/>
      <c r="I1801" s="209"/>
      <c r="J1801" s="389"/>
      <c r="K1801" s="219"/>
      <c r="L1801" s="299"/>
      <c r="M1801" s="22"/>
      <c r="N1801" s="710"/>
    </row>
    <row r="1802" spans="1:14" ht="15.75" hidden="1" customHeight="1" x14ac:dyDescent="0.25">
      <c r="A1802" s="773"/>
      <c r="B1802" s="684"/>
      <c r="C1802" s="687"/>
      <c r="D1802" s="737"/>
      <c r="E1802" s="117"/>
      <c r="F1802" s="117"/>
      <c r="G1802" s="297"/>
      <c r="H1802" s="298"/>
      <c r="I1802" s="209"/>
      <c r="J1802" s="389"/>
      <c r="K1802" s="219"/>
      <c r="L1802" s="299"/>
      <c r="M1802" s="22"/>
      <c r="N1802" s="710"/>
    </row>
    <row r="1803" spans="1:14" ht="15.75" hidden="1" customHeight="1" x14ac:dyDescent="0.25">
      <c r="A1803" s="773"/>
      <c r="B1803" s="684"/>
      <c r="C1803" s="687"/>
      <c r="D1803" s="737"/>
      <c r="E1803" s="117"/>
      <c r="F1803" s="117"/>
      <c r="G1803" s="297"/>
      <c r="H1803" s="298"/>
      <c r="I1803" s="209"/>
      <c r="J1803" s="389"/>
      <c r="K1803" s="219"/>
      <c r="L1803" s="299"/>
      <c r="M1803" s="22"/>
      <c r="N1803" s="710"/>
    </row>
    <row r="1804" spans="1:14" ht="15.75" hidden="1" customHeight="1" x14ac:dyDescent="0.25">
      <c r="A1804" s="773"/>
      <c r="B1804" s="684"/>
      <c r="C1804" s="687"/>
      <c r="D1804" s="737"/>
      <c r="E1804" s="117"/>
      <c r="F1804" s="117"/>
      <c r="G1804" s="297"/>
      <c r="H1804" s="298"/>
      <c r="I1804" s="209"/>
      <c r="J1804" s="389"/>
      <c r="K1804" s="219"/>
      <c r="L1804" s="299"/>
      <c r="M1804" s="22"/>
      <c r="N1804" s="710"/>
    </row>
    <row r="1805" spans="1:14" ht="15.75" hidden="1" customHeight="1" x14ac:dyDescent="0.25">
      <c r="A1805" s="773"/>
      <c r="B1805" s="684"/>
      <c r="C1805" s="687"/>
      <c r="D1805" s="737"/>
      <c r="E1805" s="117"/>
      <c r="F1805" s="117"/>
      <c r="G1805" s="297"/>
      <c r="H1805" s="298"/>
      <c r="I1805" s="209"/>
      <c r="J1805" s="389"/>
      <c r="K1805" s="219"/>
      <c r="L1805" s="299"/>
      <c r="M1805" s="22"/>
      <c r="N1805" s="710"/>
    </row>
    <row r="1806" spans="1:14" ht="15.75" hidden="1" customHeight="1" x14ac:dyDescent="0.25">
      <c r="A1806" s="773"/>
      <c r="B1806" s="684"/>
      <c r="C1806" s="687"/>
      <c r="D1806" s="737"/>
      <c r="E1806" s="117"/>
      <c r="F1806" s="117"/>
      <c r="G1806" s="297"/>
      <c r="H1806" s="298"/>
      <c r="I1806" s="209"/>
      <c r="J1806" s="389"/>
      <c r="K1806" s="219"/>
      <c r="L1806" s="299"/>
      <c r="M1806" s="22"/>
      <c r="N1806" s="710"/>
    </row>
    <row r="1807" spans="1:14" ht="15.75" hidden="1" customHeight="1" x14ac:dyDescent="0.25">
      <c r="A1807" s="773"/>
      <c r="B1807" s="684"/>
      <c r="C1807" s="687"/>
      <c r="D1807" s="737"/>
      <c r="E1807" s="117"/>
      <c r="F1807" s="117"/>
      <c r="G1807" s="297"/>
      <c r="H1807" s="298"/>
      <c r="I1807" s="209"/>
      <c r="J1807" s="389"/>
      <c r="K1807" s="219"/>
      <c r="L1807" s="299"/>
      <c r="M1807" s="22"/>
      <c r="N1807" s="710"/>
    </row>
    <row r="1808" spans="1:14" ht="15.75" hidden="1" customHeight="1" x14ac:dyDescent="0.25">
      <c r="A1808" s="773"/>
      <c r="B1808" s="684"/>
      <c r="C1808" s="687"/>
      <c r="D1808" s="737"/>
      <c r="E1808" s="117"/>
      <c r="F1808" s="117"/>
      <c r="G1808" s="297"/>
      <c r="H1808" s="298"/>
      <c r="I1808" s="209"/>
      <c r="J1808" s="389"/>
      <c r="K1808" s="219"/>
      <c r="L1808" s="299"/>
      <c r="M1808" s="22"/>
      <c r="N1808" s="710"/>
    </row>
    <row r="1809" spans="1:14" ht="15.75" hidden="1" customHeight="1" x14ac:dyDescent="0.25">
      <c r="A1809" s="773"/>
      <c r="B1809" s="684"/>
      <c r="C1809" s="687"/>
      <c r="D1809" s="737"/>
      <c r="E1809" s="117"/>
      <c r="F1809" s="117"/>
      <c r="G1809" s="297"/>
      <c r="H1809" s="298"/>
      <c r="I1809" s="209"/>
      <c r="J1809" s="389"/>
      <c r="K1809" s="219"/>
      <c r="L1809" s="299"/>
      <c r="M1809" s="22"/>
      <c r="N1809" s="710"/>
    </row>
    <row r="1810" spans="1:14" ht="15.75" hidden="1" customHeight="1" x14ac:dyDescent="0.25">
      <c r="A1810" s="773"/>
      <c r="B1810" s="684"/>
      <c r="C1810" s="687"/>
      <c r="D1810" s="737"/>
      <c r="E1810" s="117"/>
      <c r="F1810" s="117"/>
      <c r="G1810" s="297"/>
      <c r="H1810" s="298"/>
      <c r="I1810" s="209"/>
      <c r="J1810" s="389"/>
      <c r="K1810" s="219"/>
      <c r="L1810" s="299"/>
      <c r="M1810" s="22"/>
      <c r="N1810" s="710"/>
    </row>
    <row r="1811" spans="1:14" ht="15.75" hidden="1" customHeight="1" x14ac:dyDescent="0.25">
      <c r="A1811" s="773"/>
      <c r="B1811" s="684"/>
      <c r="C1811" s="687"/>
      <c r="D1811" s="737"/>
      <c r="E1811" s="117"/>
      <c r="F1811" s="117"/>
      <c r="G1811" s="297"/>
      <c r="H1811" s="298"/>
      <c r="I1811" s="209"/>
      <c r="J1811" s="389"/>
      <c r="K1811" s="219"/>
      <c r="L1811" s="299"/>
      <c r="M1811" s="22"/>
      <c r="N1811" s="710"/>
    </row>
    <row r="1812" spans="1:14" ht="15.75" hidden="1" customHeight="1" x14ac:dyDescent="0.25">
      <c r="A1812" s="773"/>
      <c r="B1812" s="684"/>
      <c r="C1812" s="687"/>
      <c r="D1812" s="737"/>
      <c r="E1812" s="117"/>
      <c r="F1812" s="117"/>
      <c r="G1812" s="297"/>
      <c r="H1812" s="298"/>
      <c r="I1812" s="209"/>
      <c r="J1812" s="389"/>
      <c r="K1812" s="219"/>
      <c r="L1812" s="299"/>
      <c r="M1812" s="22"/>
      <c r="N1812" s="710"/>
    </row>
    <row r="1813" spans="1:14" ht="15.75" hidden="1" customHeight="1" x14ac:dyDescent="0.25">
      <c r="A1813" s="773"/>
      <c r="B1813" s="684"/>
      <c r="C1813" s="687"/>
      <c r="D1813" s="737"/>
      <c r="E1813" s="117"/>
      <c r="F1813" s="117"/>
      <c r="G1813" s="297"/>
      <c r="H1813" s="298"/>
      <c r="I1813" s="209"/>
      <c r="J1813" s="389"/>
      <c r="K1813" s="219"/>
      <c r="L1813" s="299"/>
      <c r="M1813" s="22"/>
      <c r="N1813" s="710"/>
    </row>
    <row r="1814" spans="1:14" ht="15.75" hidden="1" customHeight="1" x14ac:dyDescent="0.25">
      <c r="A1814" s="773"/>
      <c r="B1814" s="684"/>
      <c r="C1814" s="687"/>
      <c r="D1814" s="737"/>
      <c r="E1814" s="117"/>
      <c r="F1814" s="117"/>
      <c r="G1814" s="297"/>
      <c r="H1814" s="298"/>
      <c r="I1814" s="209"/>
      <c r="J1814" s="389"/>
      <c r="K1814" s="219"/>
      <c r="L1814" s="299"/>
      <c r="M1814" s="22"/>
      <c r="N1814" s="710"/>
    </row>
    <row r="1815" spans="1:14" ht="15.75" hidden="1" customHeight="1" x14ac:dyDescent="0.25">
      <c r="A1815" s="773"/>
      <c r="B1815" s="684"/>
      <c r="C1815" s="687"/>
      <c r="D1815" s="737"/>
      <c r="E1815" s="117"/>
      <c r="F1815" s="117"/>
      <c r="G1815" s="297"/>
      <c r="H1815" s="298"/>
      <c r="I1815" s="209"/>
      <c r="J1815" s="389"/>
      <c r="K1815" s="219"/>
      <c r="L1815" s="299"/>
      <c r="M1815" s="22"/>
      <c r="N1815" s="710"/>
    </row>
    <row r="1816" spans="1:14" ht="15.75" hidden="1" customHeight="1" x14ac:dyDescent="0.25">
      <c r="A1816" s="773"/>
      <c r="B1816" s="684"/>
      <c r="C1816" s="687"/>
      <c r="D1816" s="737"/>
      <c r="E1816" s="117"/>
      <c r="F1816" s="117"/>
      <c r="G1816" s="297"/>
      <c r="H1816" s="298"/>
      <c r="I1816" s="209"/>
      <c r="J1816" s="389"/>
      <c r="K1816" s="219"/>
      <c r="L1816" s="299"/>
      <c r="M1816" s="22"/>
      <c r="N1816" s="710"/>
    </row>
    <row r="1817" spans="1:14" ht="15.75" hidden="1" customHeight="1" x14ac:dyDescent="0.25">
      <c r="A1817" s="773"/>
      <c r="B1817" s="684"/>
      <c r="C1817" s="687"/>
      <c r="D1817" s="737"/>
      <c r="E1817" s="117"/>
      <c r="F1817" s="117"/>
      <c r="G1817" s="297"/>
      <c r="H1817" s="298"/>
      <c r="I1817" s="209"/>
      <c r="J1817" s="389"/>
      <c r="K1817" s="219"/>
      <c r="L1817" s="299"/>
      <c r="M1817" s="22"/>
      <c r="N1817" s="710"/>
    </row>
    <row r="1818" spans="1:14" ht="15.75" hidden="1" customHeight="1" x14ac:dyDescent="0.25">
      <c r="A1818" s="773"/>
      <c r="B1818" s="684"/>
      <c r="C1818" s="687"/>
      <c r="D1818" s="737"/>
      <c r="E1818" s="117"/>
      <c r="F1818" s="117"/>
      <c r="G1818" s="297"/>
      <c r="H1818" s="298"/>
      <c r="I1818" s="209"/>
      <c r="J1818" s="389"/>
      <c r="K1818" s="219"/>
      <c r="L1818" s="299"/>
      <c r="M1818" s="22"/>
      <c r="N1818" s="710"/>
    </row>
    <row r="1819" spans="1:14" ht="15.75" hidden="1" customHeight="1" x14ac:dyDescent="0.25">
      <c r="A1819" s="773"/>
      <c r="B1819" s="684"/>
      <c r="C1819" s="687"/>
      <c r="D1819" s="737"/>
      <c r="E1819" s="117"/>
      <c r="F1819" s="117"/>
      <c r="G1819" s="297"/>
      <c r="H1819" s="298"/>
      <c r="I1819" s="209"/>
      <c r="J1819" s="389"/>
      <c r="K1819" s="219"/>
      <c r="L1819" s="299"/>
      <c r="M1819" s="22"/>
      <c r="N1819" s="710"/>
    </row>
    <row r="1820" spans="1:14" ht="15.75" hidden="1" customHeight="1" x14ac:dyDescent="0.25">
      <c r="A1820" s="773"/>
      <c r="B1820" s="684"/>
      <c r="C1820" s="687"/>
      <c r="D1820" s="737"/>
      <c r="E1820" s="117"/>
      <c r="F1820" s="117"/>
      <c r="G1820" s="297"/>
      <c r="H1820" s="298"/>
      <c r="I1820" s="209"/>
      <c r="J1820" s="389"/>
      <c r="K1820" s="219"/>
      <c r="L1820" s="299"/>
      <c r="M1820" s="22"/>
      <c r="N1820" s="710"/>
    </row>
    <row r="1821" spans="1:14" ht="15.75" hidden="1" customHeight="1" x14ac:dyDescent="0.25">
      <c r="A1821" s="773"/>
      <c r="B1821" s="684"/>
      <c r="C1821" s="687"/>
      <c r="D1821" s="737"/>
      <c r="E1821" s="117"/>
      <c r="F1821" s="117"/>
      <c r="G1821" s="297"/>
      <c r="H1821" s="298"/>
      <c r="I1821" s="209"/>
      <c r="J1821" s="389"/>
      <c r="K1821" s="219"/>
      <c r="L1821" s="299"/>
      <c r="M1821" s="22"/>
      <c r="N1821" s="710"/>
    </row>
    <row r="1822" spans="1:14" ht="15.75" hidden="1" customHeight="1" x14ac:dyDescent="0.25">
      <c r="A1822" s="773"/>
      <c r="B1822" s="684"/>
      <c r="C1822" s="687"/>
      <c r="D1822" s="737"/>
      <c r="E1822" s="117"/>
      <c r="F1822" s="117"/>
      <c r="G1822" s="297"/>
      <c r="H1822" s="298"/>
      <c r="I1822" s="209"/>
      <c r="J1822" s="389"/>
      <c r="K1822" s="219"/>
      <c r="L1822" s="299"/>
      <c r="M1822" s="22"/>
      <c r="N1822" s="710"/>
    </row>
    <row r="1823" spans="1:14" ht="15.75" hidden="1" customHeight="1" x14ac:dyDescent="0.25">
      <c r="A1823" s="773"/>
      <c r="B1823" s="684"/>
      <c r="C1823" s="687"/>
      <c r="D1823" s="737"/>
      <c r="E1823" s="117"/>
      <c r="F1823" s="117"/>
      <c r="G1823" s="297"/>
      <c r="H1823" s="298"/>
      <c r="I1823" s="209"/>
      <c r="J1823" s="389"/>
      <c r="K1823" s="219"/>
      <c r="L1823" s="299"/>
      <c r="M1823" s="22"/>
      <c r="N1823" s="710"/>
    </row>
    <row r="1824" spans="1:14" ht="15.75" hidden="1" customHeight="1" x14ac:dyDescent="0.25">
      <c r="A1824" s="773"/>
      <c r="B1824" s="684"/>
      <c r="C1824" s="687"/>
      <c r="D1824" s="737"/>
      <c r="E1824" s="117"/>
      <c r="F1824" s="117"/>
      <c r="G1824" s="297"/>
      <c r="H1824" s="298"/>
      <c r="I1824" s="209"/>
      <c r="J1824" s="389"/>
      <c r="K1824" s="219"/>
      <c r="L1824" s="299"/>
      <c r="M1824" s="22"/>
      <c r="N1824" s="710"/>
    </row>
    <row r="1825" spans="1:14" ht="15.75" hidden="1" customHeight="1" x14ac:dyDescent="0.25">
      <c r="A1825" s="773"/>
      <c r="B1825" s="684"/>
      <c r="C1825" s="687"/>
      <c r="D1825" s="737"/>
      <c r="E1825" s="117"/>
      <c r="F1825" s="117"/>
      <c r="G1825" s="297"/>
      <c r="H1825" s="298"/>
      <c r="I1825" s="209"/>
      <c r="J1825" s="389"/>
      <c r="K1825" s="219"/>
      <c r="L1825" s="299"/>
      <c r="M1825" s="22"/>
      <c r="N1825" s="710"/>
    </row>
    <row r="1826" spans="1:14" ht="15.75" hidden="1" customHeight="1" x14ac:dyDescent="0.25">
      <c r="A1826" s="773"/>
      <c r="B1826" s="684"/>
      <c r="C1826" s="687"/>
      <c r="D1826" s="737"/>
      <c r="E1826" s="117"/>
      <c r="F1826" s="117"/>
      <c r="G1826" s="297"/>
      <c r="H1826" s="298"/>
      <c r="I1826" s="209"/>
      <c r="J1826" s="389"/>
      <c r="K1826" s="219"/>
      <c r="L1826" s="299"/>
      <c r="M1826" s="22"/>
      <c r="N1826" s="710"/>
    </row>
    <row r="1827" spans="1:14" ht="15.75" hidden="1" customHeight="1" x14ac:dyDescent="0.25">
      <c r="A1827" s="773"/>
      <c r="B1827" s="684"/>
      <c r="C1827" s="687"/>
      <c r="D1827" s="737"/>
      <c r="E1827" s="117"/>
      <c r="F1827" s="117"/>
      <c r="G1827" s="297"/>
      <c r="H1827" s="298"/>
      <c r="I1827" s="209"/>
      <c r="J1827" s="389"/>
      <c r="K1827" s="219"/>
      <c r="L1827" s="299"/>
      <c r="M1827" s="22"/>
      <c r="N1827" s="710"/>
    </row>
    <row r="1828" spans="1:14" ht="15.75" hidden="1" customHeight="1" x14ac:dyDescent="0.25">
      <c r="A1828" s="773"/>
      <c r="B1828" s="684"/>
      <c r="C1828" s="687"/>
      <c r="D1828" s="737"/>
      <c r="E1828" s="117"/>
      <c r="F1828" s="117"/>
      <c r="G1828" s="297"/>
      <c r="H1828" s="298"/>
      <c r="I1828" s="209"/>
      <c r="J1828" s="389"/>
      <c r="K1828" s="219"/>
      <c r="L1828" s="299"/>
      <c r="M1828" s="22"/>
      <c r="N1828" s="710"/>
    </row>
    <row r="1829" spans="1:14" ht="15.75" hidden="1" customHeight="1" x14ac:dyDescent="0.25">
      <c r="A1829" s="773"/>
      <c r="B1829" s="684"/>
      <c r="C1829" s="687"/>
      <c r="D1829" s="737"/>
      <c r="E1829" s="117"/>
      <c r="F1829" s="117"/>
      <c r="G1829" s="297"/>
      <c r="H1829" s="298"/>
      <c r="I1829" s="209"/>
      <c r="J1829" s="389"/>
      <c r="K1829" s="219"/>
      <c r="L1829" s="299"/>
      <c r="M1829" s="22"/>
      <c r="N1829" s="710"/>
    </row>
    <row r="1830" spans="1:14" ht="15.75" hidden="1" customHeight="1" x14ac:dyDescent="0.25">
      <c r="A1830" s="773"/>
      <c r="B1830" s="684"/>
      <c r="C1830" s="687"/>
      <c r="D1830" s="737"/>
      <c r="E1830" s="117"/>
      <c r="F1830" s="117"/>
      <c r="G1830" s="297"/>
      <c r="H1830" s="298"/>
      <c r="I1830" s="209"/>
      <c r="J1830" s="389"/>
      <c r="K1830" s="219"/>
      <c r="L1830" s="299"/>
      <c r="M1830" s="22"/>
      <c r="N1830" s="710"/>
    </row>
    <row r="1831" spans="1:14" ht="15.75" hidden="1" customHeight="1" x14ac:dyDescent="0.25">
      <c r="A1831" s="773"/>
      <c r="B1831" s="684"/>
      <c r="C1831" s="687"/>
      <c r="D1831" s="737"/>
      <c r="E1831" s="117"/>
      <c r="F1831" s="117"/>
      <c r="G1831" s="297"/>
      <c r="H1831" s="298"/>
      <c r="I1831" s="209"/>
      <c r="J1831" s="389"/>
      <c r="K1831" s="219"/>
      <c r="L1831" s="299"/>
      <c r="M1831" s="22"/>
      <c r="N1831" s="710"/>
    </row>
    <row r="1832" spans="1:14" ht="15.75" hidden="1" customHeight="1" x14ac:dyDescent="0.25">
      <c r="A1832" s="773"/>
      <c r="B1832" s="684"/>
      <c r="C1832" s="687"/>
      <c r="D1832" s="737"/>
      <c r="E1832" s="117"/>
      <c r="F1832" s="117"/>
      <c r="G1832" s="297"/>
      <c r="H1832" s="298"/>
      <c r="I1832" s="209"/>
      <c r="J1832" s="389"/>
      <c r="K1832" s="219"/>
      <c r="L1832" s="299"/>
      <c r="M1832" s="22"/>
      <c r="N1832" s="710"/>
    </row>
    <row r="1833" spans="1:14" ht="15.75" hidden="1" customHeight="1" x14ac:dyDescent="0.25">
      <c r="A1833" s="773"/>
      <c r="B1833" s="684"/>
      <c r="C1833" s="687"/>
      <c r="D1833" s="737"/>
      <c r="E1833" s="117"/>
      <c r="F1833" s="117"/>
      <c r="G1833" s="297"/>
      <c r="H1833" s="298"/>
      <c r="I1833" s="209"/>
      <c r="J1833" s="389"/>
      <c r="K1833" s="219"/>
      <c r="L1833" s="299"/>
      <c r="M1833" s="22"/>
      <c r="N1833" s="710"/>
    </row>
    <row r="1834" spans="1:14" ht="15.75" hidden="1" customHeight="1" x14ac:dyDescent="0.25">
      <c r="A1834" s="773"/>
      <c r="B1834" s="684"/>
      <c r="C1834" s="687"/>
      <c r="D1834" s="737"/>
      <c r="E1834" s="117"/>
      <c r="F1834" s="117"/>
      <c r="G1834" s="297"/>
      <c r="H1834" s="298"/>
      <c r="I1834" s="209"/>
      <c r="J1834" s="389"/>
      <c r="K1834" s="219"/>
      <c r="L1834" s="299"/>
      <c r="M1834" s="22"/>
      <c r="N1834" s="710"/>
    </row>
    <row r="1835" spans="1:14" ht="15.75" hidden="1" customHeight="1" x14ac:dyDescent="0.25">
      <c r="A1835" s="773"/>
      <c r="B1835" s="684"/>
      <c r="C1835" s="687"/>
      <c r="D1835" s="737"/>
      <c r="E1835" s="117"/>
      <c r="F1835" s="117"/>
      <c r="G1835" s="297"/>
      <c r="H1835" s="298"/>
      <c r="I1835" s="209"/>
      <c r="J1835" s="389"/>
      <c r="K1835" s="219"/>
      <c r="L1835" s="299"/>
      <c r="M1835" s="22"/>
      <c r="N1835" s="710"/>
    </row>
    <row r="1836" spans="1:14" ht="15.75" hidden="1" customHeight="1" x14ac:dyDescent="0.25">
      <c r="A1836" s="773"/>
      <c r="B1836" s="684"/>
      <c r="C1836" s="687"/>
      <c r="D1836" s="737"/>
      <c r="E1836" s="117"/>
      <c r="F1836" s="117"/>
      <c r="G1836" s="297"/>
      <c r="H1836" s="298"/>
      <c r="I1836" s="209"/>
      <c r="J1836" s="389"/>
      <c r="K1836" s="219"/>
      <c r="L1836" s="299"/>
      <c r="M1836" s="22"/>
      <c r="N1836" s="710"/>
    </row>
    <row r="1837" spans="1:14" ht="15.75" hidden="1" customHeight="1" x14ac:dyDescent="0.25">
      <c r="A1837" s="773"/>
      <c r="B1837" s="684"/>
      <c r="C1837" s="687"/>
      <c r="D1837" s="737"/>
      <c r="E1837" s="117"/>
      <c r="F1837" s="117"/>
      <c r="G1837" s="297"/>
      <c r="H1837" s="298"/>
      <c r="I1837" s="209"/>
      <c r="J1837" s="389"/>
      <c r="K1837" s="219"/>
      <c r="L1837" s="299"/>
      <c r="M1837" s="22"/>
      <c r="N1837" s="710"/>
    </row>
    <row r="1838" spans="1:14" ht="15.75" hidden="1" customHeight="1" x14ac:dyDescent="0.25">
      <c r="A1838" s="773"/>
      <c r="B1838" s="684"/>
      <c r="C1838" s="687"/>
      <c r="D1838" s="737"/>
      <c r="E1838" s="117"/>
      <c r="F1838" s="117"/>
      <c r="G1838" s="297"/>
      <c r="H1838" s="298"/>
      <c r="I1838" s="209"/>
      <c r="J1838" s="389"/>
      <c r="K1838" s="219"/>
      <c r="L1838" s="299"/>
      <c r="M1838" s="22"/>
      <c r="N1838" s="710"/>
    </row>
    <row r="1839" spans="1:14" ht="15.75" hidden="1" customHeight="1" x14ac:dyDescent="0.25">
      <c r="A1839" s="773"/>
      <c r="B1839" s="684"/>
      <c r="C1839" s="687"/>
      <c r="D1839" s="737"/>
      <c r="E1839" s="117"/>
      <c r="F1839" s="117"/>
      <c r="G1839" s="297"/>
      <c r="H1839" s="298"/>
      <c r="I1839" s="209"/>
      <c r="J1839" s="389"/>
      <c r="K1839" s="219"/>
      <c r="L1839" s="299"/>
      <c r="M1839" s="22"/>
      <c r="N1839" s="710"/>
    </row>
    <row r="1840" spans="1:14" ht="15.75" hidden="1" customHeight="1" x14ac:dyDescent="0.25">
      <c r="A1840" s="773"/>
      <c r="B1840" s="684"/>
      <c r="C1840" s="687"/>
      <c r="D1840" s="737"/>
      <c r="E1840" s="117"/>
      <c r="F1840" s="117"/>
      <c r="G1840" s="297"/>
      <c r="H1840" s="298"/>
      <c r="I1840" s="209"/>
      <c r="J1840" s="389"/>
      <c r="K1840" s="219"/>
      <c r="L1840" s="299"/>
      <c r="M1840" s="22"/>
      <c r="N1840" s="710"/>
    </row>
    <row r="1841" spans="1:14" ht="15.75" hidden="1" customHeight="1" x14ac:dyDescent="0.25">
      <c r="A1841" s="773"/>
      <c r="B1841" s="684"/>
      <c r="C1841" s="687"/>
      <c r="D1841" s="737"/>
      <c r="E1841" s="117"/>
      <c r="F1841" s="117"/>
      <c r="G1841" s="297"/>
      <c r="H1841" s="298"/>
      <c r="I1841" s="209"/>
      <c r="J1841" s="389"/>
      <c r="K1841" s="219"/>
      <c r="L1841" s="299"/>
      <c r="M1841" s="22"/>
      <c r="N1841" s="710"/>
    </row>
    <row r="1842" spans="1:14" ht="15.75" hidden="1" customHeight="1" x14ac:dyDescent="0.25">
      <c r="A1842" s="773"/>
      <c r="B1842" s="684"/>
      <c r="C1842" s="687"/>
      <c r="D1842" s="737"/>
      <c r="E1842" s="117"/>
      <c r="F1842" s="117"/>
      <c r="G1842" s="297"/>
      <c r="H1842" s="298"/>
      <c r="I1842" s="209"/>
      <c r="J1842" s="389"/>
      <c r="K1842" s="219"/>
      <c r="L1842" s="299"/>
      <c r="M1842" s="22"/>
      <c r="N1842" s="710"/>
    </row>
    <row r="1843" spans="1:14" ht="15.75" hidden="1" customHeight="1" x14ac:dyDescent="0.25">
      <c r="A1843" s="773"/>
      <c r="B1843" s="684"/>
      <c r="C1843" s="687"/>
      <c r="D1843" s="737"/>
      <c r="E1843" s="117"/>
      <c r="F1843" s="117"/>
      <c r="G1843" s="297"/>
      <c r="H1843" s="298"/>
      <c r="I1843" s="209"/>
      <c r="J1843" s="389"/>
      <c r="K1843" s="219"/>
      <c r="L1843" s="299"/>
      <c r="M1843" s="22"/>
      <c r="N1843" s="710"/>
    </row>
    <row r="1844" spans="1:14" ht="15.75" hidden="1" customHeight="1" x14ac:dyDescent="0.25">
      <c r="A1844" s="773"/>
      <c r="B1844" s="684"/>
      <c r="C1844" s="687"/>
      <c r="D1844" s="737"/>
      <c r="E1844" s="117"/>
      <c r="F1844" s="117"/>
      <c r="G1844" s="297"/>
      <c r="H1844" s="298"/>
      <c r="I1844" s="209"/>
      <c r="J1844" s="389"/>
      <c r="K1844" s="219"/>
      <c r="L1844" s="299"/>
      <c r="M1844" s="22"/>
      <c r="N1844" s="710"/>
    </row>
    <row r="1845" spans="1:14" ht="15.75" hidden="1" customHeight="1" x14ac:dyDescent="0.25">
      <c r="A1845" s="773"/>
      <c r="B1845" s="684"/>
      <c r="C1845" s="687"/>
      <c r="D1845" s="737"/>
      <c r="E1845" s="117"/>
      <c r="F1845" s="117"/>
      <c r="G1845" s="297"/>
      <c r="H1845" s="298"/>
      <c r="I1845" s="209"/>
      <c r="J1845" s="389"/>
      <c r="K1845" s="219"/>
      <c r="L1845" s="299"/>
      <c r="M1845" s="22"/>
      <c r="N1845" s="710"/>
    </row>
    <row r="1846" spans="1:14" ht="15.75" hidden="1" customHeight="1" x14ac:dyDescent="0.25">
      <c r="A1846" s="773"/>
      <c r="B1846" s="684"/>
      <c r="C1846" s="687"/>
      <c r="D1846" s="737"/>
      <c r="E1846" s="117"/>
      <c r="F1846" s="117"/>
      <c r="G1846" s="297"/>
      <c r="H1846" s="298"/>
      <c r="I1846" s="209"/>
      <c r="J1846" s="389"/>
      <c r="K1846" s="219"/>
      <c r="L1846" s="299"/>
      <c r="M1846" s="22"/>
      <c r="N1846" s="710"/>
    </row>
    <row r="1847" spans="1:14" ht="15.75" hidden="1" customHeight="1" x14ac:dyDescent="0.25">
      <c r="A1847" s="773"/>
      <c r="B1847" s="684"/>
      <c r="C1847" s="687"/>
      <c r="D1847" s="737"/>
      <c r="E1847" s="117"/>
      <c r="F1847" s="117"/>
      <c r="G1847" s="297"/>
      <c r="H1847" s="298"/>
      <c r="I1847" s="209"/>
      <c r="J1847" s="389"/>
      <c r="K1847" s="219"/>
      <c r="L1847" s="299"/>
      <c r="M1847" s="22"/>
      <c r="N1847" s="710"/>
    </row>
    <row r="1848" spans="1:14" ht="15.75" hidden="1" customHeight="1" x14ac:dyDescent="0.25">
      <c r="A1848" s="773"/>
      <c r="B1848" s="684"/>
      <c r="C1848" s="687"/>
      <c r="D1848" s="737"/>
      <c r="E1848" s="117"/>
      <c r="F1848" s="117"/>
      <c r="G1848" s="297"/>
      <c r="H1848" s="298"/>
      <c r="I1848" s="209"/>
      <c r="J1848" s="389"/>
      <c r="K1848" s="219"/>
      <c r="L1848" s="299"/>
      <c r="M1848" s="22"/>
      <c r="N1848" s="710"/>
    </row>
    <row r="1849" spans="1:14" ht="15.75" hidden="1" customHeight="1" x14ac:dyDescent="0.25">
      <c r="A1849" s="773"/>
      <c r="B1849" s="684"/>
      <c r="C1849" s="687"/>
      <c r="D1849" s="737"/>
      <c r="E1849" s="117"/>
      <c r="F1849" s="117"/>
      <c r="G1849" s="297"/>
      <c r="H1849" s="298"/>
      <c r="I1849" s="209"/>
      <c r="J1849" s="389"/>
      <c r="K1849" s="219"/>
      <c r="L1849" s="299"/>
      <c r="M1849" s="22"/>
      <c r="N1849" s="710"/>
    </row>
    <row r="1850" spans="1:14" ht="15.75" hidden="1" customHeight="1" x14ac:dyDescent="0.25">
      <c r="A1850" s="773"/>
      <c r="B1850" s="684"/>
      <c r="C1850" s="687"/>
      <c r="D1850" s="737"/>
      <c r="E1850" s="117"/>
      <c r="F1850" s="117"/>
      <c r="G1850" s="297"/>
      <c r="H1850" s="298"/>
      <c r="I1850" s="209"/>
      <c r="J1850" s="389"/>
      <c r="K1850" s="219"/>
      <c r="L1850" s="299"/>
      <c r="M1850" s="22"/>
      <c r="N1850" s="710"/>
    </row>
    <row r="1851" spans="1:14" ht="15.75" hidden="1" customHeight="1" x14ac:dyDescent="0.25">
      <c r="A1851" s="773"/>
      <c r="B1851" s="684"/>
      <c r="C1851" s="687"/>
      <c r="D1851" s="737"/>
      <c r="E1851" s="117"/>
      <c r="F1851" s="117"/>
      <c r="G1851" s="297"/>
      <c r="H1851" s="298"/>
      <c r="I1851" s="209"/>
      <c r="J1851" s="389"/>
      <c r="K1851" s="219"/>
      <c r="L1851" s="299"/>
      <c r="M1851" s="22"/>
      <c r="N1851" s="710"/>
    </row>
    <row r="1852" spans="1:14" ht="15.75" hidden="1" customHeight="1" x14ac:dyDescent="0.25">
      <c r="A1852" s="773"/>
      <c r="B1852" s="684"/>
      <c r="C1852" s="687"/>
      <c r="D1852" s="737"/>
      <c r="E1852" s="117"/>
      <c r="F1852" s="117"/>
      <c r="G1852" s="297"/>
      <c r="H1852" s="298"/>
      <c r="I1852" s="209"/>
      <c r="J1852" s="389"/>
      <c r="K1852" s="219"/>
      <c r="L1852" s="299"/>
      <c r="M1852" s="22"/>
      <c r="N1852" s="710"/>
    </row>
    <row r="1853" spans="1:14" ht="15.75" hidden="1" customHeight="1" x14ac:dyDescent="0.25">
      <c r="A1853" s="773"/>
      <c r="B1853" s="684"/>
      <c r="C1853" s="687"/>
      <c r="D1853" s="737"/>
      <c r="E1853" s="117"/>
      <c r="F1853" s="117"/>
      <c r="G1853" s="297"/>
      <c r="H1853" s="298"/>
      <c r="I1853" s="209"/>
      <c r="J1853" s="389"/>
      <c r="K1853" s="219"/>
      <c r="L1853" s="299"/>
      <c r="M1853" s="22"/>
      <c r="N1853" s="710"/>
    </row>
    <row r="1854" spans="1:14" ht="15.75" hidden="1" customHeight="1" x14ac:dyDescent="0.25">
      <c r="A1854" s="773"/>
      <c r="B1854" s="684"/>
      <c r="C1854" s="687"/>
      <c r="D1854" s="737"/>
      <c r="E1854" s="117"/>
      <c r="F1854" s="117"/>
      <c r="G1854" s="297"/>
      <c r="H1854" s="298"/>
      <c r="I1854" s="209"/>
      <c r="J1854" s="389"/>
      <c r="K1854" s="219"/>
      <c r="L1854" s="299"/>
      <c r="M1854" s="22"/>
      <c r="N1854" s="710"/>
    </row>
    <row r="1855" spans="1:14" ht="15.75" hidden="1" customHeight="1" x14ac:dyDescent="0.25">
      <c r="A1855" s="773"/>
      <c r="B1855" s="684"/>
      <c r="C1855" s="687"/>
      <c r="D1855" s="737"/>
      <c r="E1855" s="117"/>
      <c r="F1855" s="117"/>
      <c r="G1855" s="297"/>
      <c r="H1855" s="298"/>
      <c r="I1855" s="209"/>
      <c r="J1855" s="389"/>
      <c r="K1855" s="219"/>
      <c r="L1855" s="299"/>
      <c r="M1855" s="22"/>
      <c r="N1855" s="710"/>
    </row>
    <row r="1856" spans="1:14" ht="15.75" hidden="1" customHeight="1" x14ac:dyDescent="0.25">
      <c r="A1856" s="773"/>
      <c r="B1856" s="684"/>
      <c r="C1856" s="687"/>
      <c r="D1856" s="737"/>
      <c r="E1856" s="117"/>
      <c r="F1856" s="117"/>
      <c r="G1856" s="297"/>
      <c r="H1856" s="298"/>
      <c r="I1856" s="209"/>
      <c r="J1856" s="389"/>
      <c r="K1856" s="219"/>
      <c r="L1856" s="299"/>
      <c r="M1856" s="22"/>
      <c r="N1856" s="710"/>
    </row>
    <row r="1857" spans="1:14" ht="15.75" hidden="1" customHeight="1" x14ac:dyDescent="0.25">
      <c r="A1857" s="773"/>
      <c r="B1857" s="684"/>
      <c r="C1857" s="687"/>
      <c r="D1857" s="737"/>
      <c r="E1857" s="117"/>
      <c r="F1857" s="117"/>
      <c r="G1857" s="297"/>
      <c r="H1857" s="298"/>
      <c r="I1857" s="209"/>
      <c r="J1857" s="389"/>
      <c r="K1857" s="219"/>
      <c r="L1857" s="299"/>
      <c r="M1857" s="22"/>
      <c r="N1857" s="710"/>
    </row>
    <row r="1858" spans="1:14" ht="15.75" hidden="1" customHeight="1" x14ac:dyDescent="0.25">
      <c r="A1858" s="773"/>
      <c r="B1858" s="684"/>
      <c r="C1858" s="687"/>
      <c r="D1858" s="737"/>
      <c r="E1858" s="117"/>
      <c r="F1858" s="117"/>
      <c r="G1858" s="297"/>
      <c r="H1858" s="298"/>
      <c r="I1858" s="209"/>
      <c r="J1858" s="389"/>
      <c r="K1858" s="219"/>
      <c r="L1858" s="299"/>
      <c r="M1858" s="22"/>
      <c r="N1858" s="710"/>
    </row>
    <row r="1859" spans="1:14" ht="15.75" hidden="1" customHeight="1" x14ac:dyDescent="0.25">
      <c r="A1859" s="773"/>
      <c r="B1859" s="684"/>
      <c r="C1859" s="687"/>
      <c r="D1859" s="737"/>
      <c r="E1859" s="117"/>
      <c r="F1859" s="117"/>
      <c r="G1859" s="297"/>
      <c r="H1859" s="298"/>
      <c r="I1859" s="209"/>
      <c r="J1859" s="389"/>
      <c r="K1859" s="219"/>
      <c r="L1859" s="299"/>
      <c r="M1859" s="22"/>
      <c r="N1859" s="710"/>
    </row>
    <row r="1860" spans="1:14" ht="15.75" hidden="1" customHeight="1" x14ac:dyDescent="0.25">
      <c r="A1860" s="773"/>
      <c r="B1860" s="684"/>
      <c r="C1860" s="687"/>
      <c r="D1860" s="737"/>
      <c r="E1860" s="117"/>
      <c r="F1860" s="117"/>
      <c r="G1860" s="297"/>
      <c r="H1860" s="298"/>
      <c r="I1860" s="209"/>
      <c r="J1860" s="389"/>
      <c r="K1860" s="219"/>
      <c r="L1860" s="299"/>
      <c r="M1860" s="22"/>
      <c r="N1860" s="710"/>
    </row>
    <row r="1861" spans="1:14" ht="15.75" hidden="1" customHeight="1" x14ac:dyDescent="0.25">
      <c r="A1861" s="773"/>
      <c r="B1861" s="684"/>
      <c r="C1861" s="687"/>
      <c r="D1861" s="737"/>
      <c r="E1861" s="117"/>
      <c r="F1861" s="117"/>
      <c r="G1861" s="297"/>
      <c r="H1861" s="298"/>
      <c r="I1861" s="209"/>
      <c r="J1861" s="389"/>
      <c r="K1861" s="219"/>
      <c r="L1861" s="299"/>
      <c r="M1861" s="22"/>
      <c r="N1861" s="710"/>
    </row>
    <row r="1862" spans="1:14" ht="15.75" hidden="1" customHeight="1" x14ac:dyDescent="0.25">
      <c r="A1862" s="773"/>
      <c r="B1862" s="684"/>
      <c r="C1862" s="687"/>
      <c r="D1862" s="737"/>
      <c r="E1862" s="117"/>
      <c r="F1862" s="117"/>
      <c r="G1862" s="297"/>
      <c r="H1862" s="298"/>
      <c r="I1862" s="209"/>
      <c r="J1862" s="389"/>
      <c r="K1862" s="219"/>
      <c r="L1862" s="299"/>
      <c r="M1862" s="22"/>
      <c r="N1862" s="710"/>
    </row>
    <row r="1863" spans="1:14" ht="15.75" hidden="1" customHeight="1" x14ac:dyDescent="0.25">
      <c r="A1863" s="773"/>
      <c r="B1863" s="684"/>
      <c r="C1863" s="687"/>
      <c r="D1863" s="737"/>
      <c r="E1863" s="117"/>
      <c r="F1863" s="117"/>
      <c r="G1863" s="297"/>
      <c r="H1863" s="298"/>
      <c r="I1863" s="209"/>
      <c r="J1863" s="389"/>
      <c r="K1863" s="219"/>
      <c r="L1863" s="299"/>
      <c r="M1863" s="22"/>
      <c r="N1863" s="710"/>
    </row>
    <row r="1864" spans="1:14" ht="15.75" hidden="1" customHeight="1" x14ac:dyDescent="0.25">
      <c r="A1864" s="773"/>
      <c r="B1864" s="684"/>
      <c r="C1864" s="687"/>
      <c r="D1864" s="737"/>
      <c r="E1864" s="117"/>
      <c r="F1864" s="117"/>
      <c r="G1864" s="297"/>
      <c r="H1864" s="298"/>
      <c r="I1864" s="209"/>
      <c r="J1864" s="389"/>
      <c r="K1864" s="219"/>
      <c r="L1864" s="299"/>
      <c r="M1864" s="22"/>
      <c r="N1864" s="710"/>
    </row>
    <row r="1865" spans="1:14" ht="15.75" hidden="1" customHeight="1" x14ac:dyDescent="0.25">
      <c r="A1865" s="773"/>
      <c r="B1865" s="684"/>
      <c r="C1865" s="687"/>
      <c r="D1865" s="737"/>
      <c r="E1865" s="117"/>
      <c r="F1865" s="117"/>
      <c r="G1865" s="297"/>
      <c r="H1865" s="298"/>
      <c r="I1865" s="209"/>
      <c r="J1865" s="389"/>
      <c r="K1865" s="219"/>
      <c r="L1865" s="299"/>
      <c r="M1865" s="22"/>
      <c r="N1865" s="710"/>
    </row>
    <row r="1866" spans="1:14" ht="15.75" hidden="1" customHeight="1" x14ac:dyDescent="0.25">
      <c r="A1866" s="773"/>
      <c r="B1866" s="684"/>
      <c r="C1866" s="687"/>
      <c r="D1866" s="737"/>
      <c r="E1866" s="117"/>
      <c r="F1866" s="117"/>
      <c r="G1866" s="297"/>
      <c r="H1866" s="298"/>
      <c r="I1866" s="209"/>
      <c r="J1866" s="389"/>
      <c r="K1866" s="219"/>
      <c r="L1866" s="299"/>
      <c r="M1866" s="22"/>
      <c r="N1866" s="710"/>
    </row>
    <row r="1867" spans="1:14" ht="15.75" hidden="1" customHeight="1" x14ac:dyDescent="0.25">
      <c r="A1867" s="773"/>
      <c r="B1867" s="684"/>
      <c r="C1867" s="687"/>
      <c r="D1867" s="737"/>
      <c r="E1867" s="117"/>
      <c r="F1867" s="117"/>
      <c r="G1867" s="297"/>
      <c r="H1867" s="298"/>
      <c r="I1867" s="209"/>
      <c r="J1867" s="389"/>
      <c r="K1867" s="219"/>
      <c r="L1867" s="299"/>
      <c r="M1867" s="22"/>
      <c r="N1867" s="710"/>
    </row>
    <row r="1868" spans="1:14" ht="15.75" hidden="1" customHeight="1" x14ac:dyDescent="0.25">
      <c r="A1868" s="773"/>
      <c r="B1868" s="684"/>
      <c r="C1868" s="687"/>
      <c r="D1868" s="737"/>
      <c r="E1868" s="117"/>
      <c r="F1868" s="117"/>
      <c r="G1868" s="297"/>
      <c r="H1868" s="298"/>
      <c r="I1868" s="209"/>
      <c r="J1868" s="389"/>
      <c r="K1868" s="219"/>
      <c r="L1868" s="299"/>
      <c r="M1868" s="22"/>
      <c r="N1868" s="710"/>
    </row>
    <row r="1869" spans="1:14" ht="15.75" hidden="1" customHeight="1" x14ac:dyDescent="0.25">
      <c r="A1869" s="773"/>
      <c r="B1869" s="684"/>
      <c r="C1869" s="687"/>
      <c r="D1869" s="737"/>
      <c r="E1869" s="117"/>
      <c r="F1869" s="117"/>
      <c r="G1869" s="297"/>
      <c r="H1869" s="298"/>
      <c r="I1869" s="209"/>
      <c r="J1869" s="389"/>
      <c r="K1869" s="219"/>
      <c r="L1869" s="299"/>
      <c r="M1869" s="22"/>
      <c r="N1869" s="710"/>
    </row>
    <row r="1870" spans="1:14" ht="15.75" hidden="1" customHeight="1" x14ac:dyDescent="0.25">
      <c r="A1870" s="773"/>
      <c r="B1870" s="684"/>
      <c r="C1870" s="687"/>
      <c r="D1870" s="737"/>
      <c r="E1870" s="117"/>
      <c r="F1870" s="117"/>
      <c r="G1870" s="297"/>
      <c r="H1870" s="298"/>
      <c r="I1870" s="209"/>
      <c r="J1870" s="389"/>
      <c r="K1870" s="219"/>
      <c r="L1870" s="299"/>
      <c r="M1870" s="22"/>
      <c r="N1870" s="710"/>
    </row>
    <row r="1871" spans="1:14" ht="15.75" hidden="1" customHeight="1" x14ac:dyDescent="0.25">
      <c r="A1871" s="773"/>
      <c r="B1871" s="684"/>
      <c r="C1871" s="687"/>
      <c r="D1871" s="737"/>
      <c r="E1871" s="117"/>
      <c r="F1871" s="117"/>
      <c r="G1871" s="297"/>
      <c r="H1871" s="298"/>
      <c r="I1871" s="209"/>
      <c r="J1871" s="389"/>
      <c r="K1871" s="219"/>
      <c r="L1871" s="299"/>
      <c r="M1871" s="22"/>
      <c r="N1871" s="710"/>
    </row>
    <row r="1872" spans="1:14" ht="15.75" hidden="1" customHeight="1" x14ac:dyDescent="0.25">
      <c r="A1872" s="773"/>
      <c r="B1872" s="684"/>
      <c r="C1872" s="687"/>
      <c r="D1872" s="737"/>
      <c r="E1872" s="117"/>
      <c r="F1872" s="117"/>
      <c r="G1872" s="297"/>
      <c r="H1872" s="298"/>
      <c r="I1872" s="209"/>
      <c r="J1872" s="389"/>
      <c r="K1872" s="219"/>
      <c r="L1872" s="299"/>
      <c r="M1872" s="22"/>
      <c r="N1872" s="710"/>
    </row>
    <row r="1873" spans="1:14" ht="15.75" hidden="1" customHeight="1" x14ac:dyDescent="0.25">
      <c r="A1873" s="773"/>
      <c r="B1873" s="684"/>
      <c r="C1873" s="687"/>
      <c r="D1873" s="737"/>
      <c r="E1873" s="117"/>
      <c r="F1873" s="117"/>
      <c r="G1873" s="297"/>
      <c r="H1873" s="298"/>
      <c r="I1873" s="209"/>
      <c r="J1873" s="389"/>
      <c r="K1873" s="219"/>
      <c r="L1873" s="299"/>
      <c r="M1873" s="22"/>
      <c r="N1873" s="710"/>
    </row>
    <row r="1874" spans="1:14" ht="15.75" hidden="1" customHeight="1" x14ac:dyDescent="0.25">
      <c r="A1874" s="773"/>
      <c r="B1874" s="684"/>
      <c r="C1874" s="687"/>
      <c r="D1874" s="737"/>
      <c r="E1874" s="117"/>
      <c r="F1874" s="117"/>
      <c r="G1874" s="297"/>
      <c r="H1874" s="298"/>
      <c r="I1874" s="209"/>
      <c r="J1874" s="389"/>
      <c r="K1874" s="219"/>
      <c r="L1874" s="299"/>
      <c r="M1874" s="22"/>
      <c r="N1874" s="710"/>
    </row>
    <row r="1875" spans="1:14" ht="15.75" hidden="1" customHeight="1" x14ac:dyDescent="0.25">
      <c r="A1875" s="773"/>
      <c r="B1875" s="684"/>
      <c r="C1875" s="687"/>
      <c r="D1875" s="737"/>
      <c r="E1875" s="117"/>
      <c r="F1875" s="117"/>
      <c r="G1875" s="297"/>
      <c r="H1875" s="298"/>
      <c r="I1875" s="209"/>
      <c r="J1875" s="389"/>
      <c r="K1875" s="219"/>
      <c r="L1875" s="299"/>
      <c r="M1875" s="22"/>
      <c r="N1875" s="710"/>
    </row>
    <row r="1876" spans="1:14" ht="15.75" hidden="1" customHeight="1" x14ac:dyDescent="0.25">
      <c r="A1876" s="773"/>
      <c r="B1876" s="684"/>
      <c r="C1876" s="687"/>
      <c r="D1876" s="737"/>
      <c r="E1876" s="117"/>
      <c r="F1876" s="117"/>
      <c r="G1876" s="297"/>
      <c r="H1876" s="298"/>
      <c r="I1876" s="209"/>
      <c r="J1876" s="389"/>
      <c r="K1876" s="219"/>
      <c r="L1876" s="299"/>
      <c r="M1876" s="22"/>
      <c r="N1876" s="710"/>
    </row>
    <row r="1877" spans="1:14" ht="15.75" hidden="1" customHeight="1" x14ac:dyDescent="0.25">
      <c r="A1877" s="773"/>
      <c r="B1877" s="684"/>
      <c r="C1877" s="687"/>
      <c r="D1877" s="737"/>
      <c r="E1877" s="117"/>
      <c r="F1877" s="117"/>
      <c r="G1877" s="297"/>
      <c r="H1877" s="298"/>
      <c r="I1877" s="209"/>
      <c r="J1877" s="389"/>
      <c r="K1877" s="219"/>
      <c r="L1877" s="299"/>
      <c r="M1877" s="22"/>
      <c r="N1877" s="710"/>
    </row>
    <row r="1878" spans="1:14" ht="15.75" hidden="1" customHeight="1" x14ac:dyDescent="0.25">
      <c r="A1878" s="773"/>
      <c r="B1878" s="684"/>
      <c r="C1878" s="687"/>
      <c r="D1878" s="737"/>
      <c r="E1878" s="117"/>
      <c r="F1878" s="117"/>
      <c r="G1878" s="297"/>
      <c r="H1878" s="298"/>
      <c r="I1878" s="209"/>
      <c r="J1878" s="389"/>
      <c r="K1878" s="219"/>
      <c r="L1878" s="299"/>
      <c r="M1878" s="22"/>
      <c r="N1878" s="710"/>
    </row>
    <row r="1879" spans="1:14" ht="15.75" hidden="1" customHeight="1" x14ac:dyDescent="0.25">
      <c r="A1879" s="773"/>
      <c r="B1879" s="684"/>
      <c r="C1879" s="687"/>
      <c r="D1879" s="737"/>
      <c r="E1879" s="117"/>
      <c r="F1879" s="117"/>
      <c r="G1879" s="297"/>
      <c r="H1879" s="298"/>
      <c r="I1879" s="209"/>
      <c r="J1879" s="389"/>
      <c r="K1879" s="219"/>
      <c r="L1879" s="299"/>
      <c r="M1879" s="22"/>
      <c r="N1879" s="710"/>
    </row>
    <row r="1880" spans="1:14" ht="15.75" hidden="1" customHeight="1" x14ac:dyDescent="0.25">
      <c r="A1880" s="773"/>
      <c r="B1880" s="684"/>
      <c r="C1880" s="687"/>
      <c r="D1880" s="737"/>
      <c r="E1880" s="117"/>
      <c r="F1880" s="117"/>
      <c r="G1880" s="297"/>
      <c r="H1880" s="298"/>
      <c r="I1880" s="209"/>
      <c r="J1880" s="389"/>
      <c r="K1880" s="219"/>
      <c r="L1880" s="299"/>
      <c r="M1880" s="22"/>
      <c r="N1880" s="710"/>
    </row>
    <row r="1881" spans="1:14" ht="15.75" hidden="1" customHeight="1" x14ac:dyDescent="0.25">
      <c r="A1881" s="773"/>
      <c r="B1881" s="684"/>
      <c r="C1881" s="687"/>
      <c r="D1881" s="737"/>
      <c r="E1881" s="117"/>
      <c r="F1881" s="117"/>
      <c r="G1881" s="297"/>
      <c r="H1881" s="298"/>
      <c r="I1881" s="209"/>
      <c r="J1881" s="389"/>
      <c r="K1881" s="219"/>
      <c r="L1881" s="299"/>
      <c r="M1881" s="22"/>
      <c r="N1881" s="710"/>
    </row>
    <row r="1882" spans="1:14" ht="15.75" hidden="1" customHeight="1" x14ac:dyDescent="0.25">
      <c r="A1882" s="773"/>
      <c r="B1882" s="684"/>
      <c r="C1882" s="687"/>
      <c r="D1882" s="737"/>
      <c r="E1882" s="117"/>
      <c r="F1882" s="117"/>
      <c r="G1882" s="297"/>
      <c r="H1882" s="298"/>
      <c r="I1882" s="209"/>
      <c r="J1882" s="389"/>
      <c r="K1882" s="219"/>
      <c r="L1882" s="299"/>
      <c r="M1882" s="22"/>
      <c r="N1882" s="710"/>
    </row>
    <row r="1883" spans="1:14" ht="15.75" hidden="1" customHeight="1" x14ac:dyDescent="0.25">
      <c r="A1883" s="773"/>
      <c r="B1883" s="684"/>
      <c r="C1883" s="687"/>
      <c r="D1883" s="737"/>
      <c r="E1883" s="117"/>
      <c r="F1883" s="117"/>
      <c r="G1883" s="297"/>
      <c r="H1883" s="298"/>
      <c r="I1883" s="209"/>
      <c r="J1883" s="389"/>
      <c r="K1883" s="219"/>
      <c r="L1883" s="299"/>
      <c r="M1883" s="22"/>
      <c r="N1883" s="710"/>
    </row>
    <row r="1884" spans="1:14" ht="15.75" hidden="1" customHeight="1" x14ac:dyDescent="0.25">
      <c r="A1884" s="773"/>
      <c r="B1884" s="684"/>
      <c r="C1884" s="687"/>
      <c r="D1884" s="737"/>
      <c r="E1884" s="117"/>
      <c r="F1884" s="117"/>
      <c r="G1884" s="297"/>
      <c r="H1884" s="298"/>
      <c r="I1884" s="209"/>
      <c r="J1884" s="389"/>
      <c r="K1884" s="219"/>
      <c r="L1884" s="299"/>
      <c r="M1884" s="22"/>
      <c r="N1884" s="710"/>
    </row>
    <row r="1885" spans="1:14" ht="15.75" hidden="1" customHeight="1" x14ac:dyDescent="0.25">
      <c r="A1885" s="773"/>
      <c r="B1885" s="684"/>
      <c r="C1885" s="687"/>
      <c r="D1885" s="737"/>
      <c r="E1885" s="117"/>
      <c r="F1885" s="117"/>
      <c r="G1885" s="297"/>
      <c r="H1885" s="298"/>
      <c r="I1885" s="209"/>
      <c r="J1885" s="389"/>
      <c r="K1885" s="219"/>
      <c r="L1885" s="299"/>
      <c r="M1885" s="22"/>
      <c r="N1885" s="710"/>
    </row>
    <row r="1886" spans="1:14" ht="15.75" hidden="1" customHeight="1" x14ac:dyDescent="0.25">
      <c r="A1886" s="773"/>
      <c r="B1886" s="684"/>
      <c r="C1886" s="687"/>
      <c r="D1886" s="737"/>
      <c r="E1886" s="117"/>
      <c r="F1886" s="117"/>
      <c r="G1886" s="297"/>
      <c r="H1886" s="298"/>
      <c r="I1886" s="209"/>
      <c r="J1886" s="389"/>
      <c r="K1886" s="219"/>
      <c r="L1886" s="299"/>
      <c r="M1886" s="22"/>
      <c r="N1886" s="710"/>
    </row>
    <row r="1887" spans="1:14" ht="15.75" hidden="1" customHeight="1" x14ac:dyDescent="0.25">
      <c r="A1887" s="773"/>
      <c r="B1887" s="684"/>
      <c r="C1887" s="687"/>
      <c r="D1887" s="737"/>
      <c r="E1887" s="117"/>
      <c r="F1887" s="117"/>
      <c r="G1887" s="297"/>
      <c r="H1887" s="298"/>
      <c r="I1887" s="209"/>
      <c r="J1887" s="389"/>
      <c r="K1887" s="219"/>
      <c r="L1887" s="299"/>
      <c r="M1887" s="22"/>
      <c r="N1887" s="710"/>
    </row>
    <row r="1888" spans="1:14" ht="15.75" hidden="1" customHeight="1" x14ac:dyDescent="0.25">
      <c r="A1888" s="773"/>
      <c r="B1888" s="684"/>
      <c r="C1888" s="687"/>
      <c r="D1888" s="737"/>
      <c r="E1888" s="117"/>
      <c r="F1888" s="117"/>
      <c r="G1888" s="297"/>
      <c r="H1888" s="298"/>
      <c r="I1888" s="209"/>
      <c r="J1888" s="389"/>
      <c r="K1888" s="219"/>
      <c r="L1888" s="299"/>
      <c r="M1888" s="22"/>
      <c r="N1888" s="710"/>
    </row>
    <row r="1889" spans="1:14" ht="15.75" hidden="1" customHeight="1" x14ac:dyDescent="0.25">
      <c r="A1889" s="773"/>
      <c r="B1889" s="684"/>
      <c r="C1889" s="687"/>
      <c r="D1889" s="737"/>
      <c r="E1889" s="117"/>
      <c r="F1889" s="117"/>
      <c r="G1889" s="297"/>
      <c r="H1889" s="298"/>
      <c r="I1889" s="209"/>
      <c r="J1889" s="389"/>
      <c r="K1889" s="219"/>
      <c r="L1889" s="299"/>
      <c r="M1889" s="22"/>
      <c r="N1889" s="710"/>
    </row>
    <row r="1890" spans="1:14" ht="15.75" hidden="1" customHeight="1" x14ac:dyDescent="0.25">
      <c r="A1890" s="773"/>
      <c r="B1890" s="684"/>
      <c r="C1890" s="687"/>
      <c r="D1890" s="737"/>
      <c r="E1890" s="117"/>
      <c r="F1890" s="117"/>
      <c r="G1890" s="297"/>
      <c r="H1890" s="298"/>
      <c r="I1890" s="209"/>
      <c r="J1890" s="389"/>
      <c r="K1890" s="219"/>
      <c r="L1890" s="299"/>
      <c r="M1890" s="22"/>
      <c r="N1890" s="710"/>
    </row>
    <row r="1891" spans="1:14" ht="15.75" hidden="1" customHeight="1" x14ac:dyDescent="0.25">
      <c r="A1891" s="773"/>
      <c r="B1891" s="684"/>
      <c r="C1891" s="687"/>
      <c r="D1891" s="737"/>
      <c r="E1891" s="117"/>
      <c r="F1891" s="117"/>
      <c r="G1891" s="297"/>
      <c r="H1891" s="298"/>
      <c r="I1891" s="209"/>
      <c r="J1891" s="389"/>
      <c r="K1891" s="219"/>
      <c r="L1891" s="299"/>
      <c r="M1891" s="22"/>
      <c r="N1891" s="710"/>
    </row>
    <row r="1892" spans="1:14" ht="15.75" hidden="1" customHeight="1" x14ac:dyDescent="0.25">
      <c r="A1892" s="773"/>
      <c r="B1892" s="684"/>
      <c r="C1892" s="687"/>
      <c r="D1892" s="737"/>
      <c r="E1892" s="117"/>
      <c r="F1892" s="117"/>
      <c r="G1892" s="297"/>
      <c r="H1892" s="298"/>
      <c r="I1892" s="209"/>
      <c r="J1892" s="389"/>
      <c r="K1892" s="219"/>
      <c r="L1892" s="299"/>
      <c r="M1892" s="22"/>
      <c r="N1892" s="710"/>
    </row>
    <row r="1893" spans="1:14" ht="15.75" hidden="1" customHeight="1" x14ac:dyDescent="0.25">
      <c r="A1893" s="773"/>
      <c r="B1893" s="684"/>
      <c r="C1893" s="687"/>
      <c r="D1893" s="737"/>
      <c r="E1893" s="117"/>
      <c r="F1893" s="117"/>
      <c r="G1893" s="297"/>
      <c r="H1893" s="298"/>
      <c r="I1893" s="209"/>
      <c r="J1893" s="389"/>
      <c r="K1893" s="219"/>
      <c r="L1893" s="299"/>
      <c r="M1893" s="22"/>
      <c r="N1893" s="710"/>
    </row>
    <row r="1894" spans="1:14" ht="15.75" hidden="1" customHeight="1" x14ac:dyDescent="0.25">
      <c r="A1894" s="773"/>
      <c r="B1894" s="684"/>
      <c r="C1894" s="687"/>
      <c r="D1894" s="737"/>
      <c r="E1894" s="117"/>
      <c r="F1894" s="117"/>
      <c r="G1894" s="297"/>
      <c r="H1894" s="298"/>
      <c r="I1894" s="209"/>
      <c r="J1894" s="389"/>
      <c r="K1894" s="219"/>
      <c r="L1894" s="299"/>
      <c r="M1894" s="22"/>
      <c r="N1894" s="710"/>
    </row>
    <row r="1895" spans="1:14" ht="15.75" hidden="1" customHeight="1" x14ac:dyDescent="0.25">
      <c r="A1895" s="773"/>
      <c r="B1895" s="684"/>
      <c r="C1895" s="687"/>
      <c r="D1895" s="737"/>
      <c r="E1895" s="117"/>
      <c r="F1895" s="117"/>
      <c r="G1895" s="297"/>
      <c r="H1895" s="298"/>
      <c r="I1895" s="209"/>
      <c r="J1895" s="389"/>
      <c r="K1895" s="219"/>
      <c r="L1895" s="299"/>
      <c r="M1895" s="22"/>
      <c r="N1895" s="710"/>
    </row>
    <row r="1896" spans="1:14" ht="15.75" hidden="1" customHeight="1" x14ac:dyDescent="0.25">
      <c r="A1896" s="773"/>
      <c r="B1896" s="684"/>
      <c r="C1896" s="687"/>
      <c r="D1896" s="737"/>
      <c r="E1896" s="117"/>
      <c r="F1896" s="117"/>
      <c r="G1896" s="297"/>
      <c r="H1896" s="298"/>
      <c r="I1896" s="209"/>
      <c r="J1896" s="389"/>
      <c r="K1896" s="219"/>
      <c r="L1896" s="299"/>
      <c r="M1896" s="22"/>
      <c r="N1896" s="710"/>
    </row>
    <row r="1897" spans="1:14" ht="15.75" hidden="1" customHeight="1" x14ac:dyDescent="0.25">
      <c r="A1897" s="773"/>
      <c r="B1897" s="684"/>
      <c r="C1897" s="687"/>
      <c r="D1897" s="737"/>
      <c r="E1897" s="117"/>
      <c r="F1897" s="117"/>
      <c r="G1897" s="297"/>
      <c r="H1897" s="298"/>
      <c r="I1897" s="209"/>
      <c r="J1897" s="389"/>
      <c r="K1897" s="219"/>
      <c r="L1897" s="299"/>
      <c r="M1897" s="22"/>
      <c r="N1897" s="710"/>
    </row>
    <row r="1898" spans="1:14" ht="15.75" hidden="1" customHeight="1" x14ac:dyDescent="0.25">
      <c r="A1898" s="773"/>
      <c r="B1898" s="684"/>
      <c r="C1898" s="687"/>
      <c r="D1898" s="737"/>
      <c r="E1898" s="117"/>
      <c r="F1898" s="117"/>
      <c r="G1898" s="297"/>
      <c r="H1898" s="298"/>
      <c r="I1898" s="209"/>
      <c r="J1898" s="389"/>
      <c r="K1898" s="219"/>
      <c r="L1898" s="299"/>
      <c r="M1898" s="22"/>
      <c r="N1898" s="710"/>
    </row>
    <row r="1899" spans="1:14" ht="15.75" hidden="1" customHeight="1" x14ac:dyDescent="0.25">
      <c r="A1899" s="773"/>
      <c r="B1899" s="684"/>
      <c r="C1899" s="687"/>
      <c r="D1899" s="737"/>
      <c r="E1899" s="117"/>
      <c r="F1899" s="117"/>
      <c r="G1899" s="297"/>
      <c r="H1899" s="298"/>
      <c r="I1899" s="209"/>
      <c r="J1899" s="389"/>
      <c r="K1899" s="219"/>
      <c r="L1899" s="299"/>
      <c r="M1899" s="22"/>
      <c r="N1899" s="710"/>
    </row>
    <row r="1900" spans="1:14" ht="15.75" hidden="1" customHeight="1" x14ac:dyDescent="0.25">
      <c r="A1900" s="773"/>
      <c r="B1900" s="684"/>
      <c r="C1900" s="687"/>
      <c r="D1900" s="737"/>
      <c r="E1900" s="117"/>
      <c r="F1900" s="117"/>
      <c r="G1900" s="297"/>
      <c r="H1900" s="298"/>
      <c r="I1900" s="209"/>
      <c r="J1900" s="389"/>
      <c r="K1900" s="219"/>
      <c r="L1900" s="299"/>
      <c r="M1900" s="22"/>
      <c r="N1900" s="710"/>
    </row>
    <row r="1901" spans="1:14" ht="15.75" hidden="1" customHeight="1" x14ac:dyDescent="0.25">
      <c r="A1901" s="773"/>
      <c r="B1901" s="684"/>
      <c r="C1901" s="687"/>
      <c r="D1901" s="737"/>
      <c r="E1901" s="117"/>
      <c r="F1901" s="117"/>
      <c r="G1901" s="297"/>
      <c r="H1901" s="298"/>
      <c r="I1901" s="209"/>
      <c r="J1901" s="389"/>
      <c r="K1901" s="219"/>
      <c r="L1901" s="299"/>
      <c r="M1901" s="22"/>
      <c r="N1901" s="710"/>
    </row>
    <row r="1902" spans="1:14" ht="15.75" hidden="1" customHeight="1" x14ac:dyDescent="0.25">
      <c r="A1902" s="773"/>
      <c r="B1902" s="684"/>
      <c r="C1902" s="687"/>
      <c r="D1902" s="737"/>
      <c r="E1902" s="117"/>
      <c r="F1902" s="117"/>
      <c r="G1902" s="297"/>
      <c r="H1902" s="298"/>
      <c r="I1902" s="209"/>
      <c r="J1902" s="389"/>
      <c r="K1902" s="219"/>
      <c r="L1902" s="299"/>
      <c r="M1902" s="22"/>
      <c r="N1902" s="710"/>
    </row>
    <row r="1903" spans="1:14" ht="15.75" hidden="1" customHeight="1" x14ac:dyDescent="0.25">
      <c r="A1903" s="773"/>
      <c r="B1903" s="684"/>
      <c r="C1903" s="687"/>
      <c r="D1903" s="737"/>
      <c r="E1903" s="117"/>
      <c r="F1903" s="117"/>
      <c r="G1903" s="297"/>
      <c r="H1903" s="298"/>
      <c r="I1903" s="209"/>
      <c r="J1903" s="389"/>
      <c r="K1903" s="219"/>
      <c r="L1903" s="299"/>
      <c r="M1903" s="22"/>
      <c r="N1903" s="710"/>
    </row>
    <row r="1904" spans="1:14" ht="15.75" hidden="1" customHeight="1" x14ac:dyDescent="0.25">
      <c r="A1904" s="773"/>
      <c r="B1904" s="684"/>
      <c r="C1904" s="687"/>
      <c r="D1904" s="737"/>
      <c r="E1904" s="117"/>
      <c r="F1904" s="117"/>
      <c r="G1904" s="297"/>
      <c r="H1904" s="298"/>
      <c r="I1904" s="209"/>
      <c r="J1904" s="389"/>
      <c r="K1904" s="219"/>
      <c r="L1904" s="299"/>
      <c r="M1904" s="22"/>
      <c r="N1904" s="710"/>
    </row>
    <row r="1905" spans="1:14" ht="15.75" hidden="1" customHeight="1" x14ac:dyDescent="0.25">
      <c r="A1905" s="773"/>
      <c r="B1905" s="684"/>
      <c r="C1905" s="687"/>
      <c r="D1905" s="737"/>
      <c r="E1905" s="117"/>
      <c r="F1905" s="117"/>
      <c r="G1905" s="297"/>
      <c r="H1905" s="298"/>
      <c r="I1905" s="209"/>
      <c r="J1905" s="389"/>
      <c r="K1905" s="219"/>
      <c r="L1905" s="299"/>
      <c r="M1905" s="22"/>
      <c r="N1905" s="710"/>
    </row>
    <row r="1906" spans="1:14" ht="15.75" hidden="1" customHeight="1" x14ac:dyDescent="0.25">
      <c r="A1906" s="773"/>
      <c r="B1906" s="684"/>
      <c r="C1906" s="687"/>
      <c r="D1906" s="737"/>
      <c r="E1906" s="117"/>
      <c r="F1906" s="117"/>
      <c r="G1906" s="297"/>
      <c r="H1906" s="298"/>
      <c r="I1906" s="209"/>
      <c r="J1906" s="389"/>
      <c r="K1906" s="219"/>
      <c r="L1906" s="299"/>
      <c r="M1906" s="22"/>
      <c r="N1906" s="710"/>
    </row>
    <row r="1907" spans="1:14" ht="15.75" hidden="1" customHeight="1" x14ac:dyDescent="0.25">
      <c r="A1907" s="773"/>
      <c r="B1907" s="684"/>
      <c r="C1907" s="687"/>
      <c r="D1907" s="737"/>
      <c r="E1907" s="117"/>
      <c r="F1907" s="117"/>
      <c r="G1907" s="297"/>
      <c r="H1907" s="298"/>
      <c r="I1907" s="209"/>
      <c r="J1907" s="389"/>
      <c r="K1907" s="219"/>
      <c r="L1907" s="299"/>
      <c r="M1907" s="22"/>
      <c r="N1907" s="710"/>
    </row>
    <row r="1908" spans="1:14" ht="15.75" hidden="1" customHeight="1" x14ac:dyDescent="0.25">
      <c r="A1908" s="773"/>
      <c r="B1908" s="684"/>
      <c r="C1908" s="687"/>
      <c r="D1908" s="737"/>
      <c r="E1908" s="117"/>
      <c r="F1908" s="117"/>
      <c r="G1908" s="297"/>
      <c r="H1908" s="298"/>
      <c r="I1908" s="209"/>
      <c r="J1908" s="389"/>
      <c r="K1908" s="219"/>
      <c r="L1908" s="299"/>
      <c r="M1908" s="22"/>
      <c r="N1908" s="710"/>
    </row>
    <row r="1909" spans="1:14" ht="15.75" hidden="1" customHeight="1" x14ac:dyDescent="0.25">
      <c r="A1909" s="773"/>
      <c r="B1909" s="684"/>
      <c r="C1909" s="687"/>
      <c r="D1909" s="737"/>
      <c r="E1909" s="117"/>
      <c r="F1909" s="117"/>
      <c r="G1909" s="297"/>
      <c r="H1909" s="298"/>
      <c r="I1909" s="209"/>
      <c r="J1909" s="389"/>
      <c r="K1909" s="219"/>
      <c r="L1909" s="299"/>
      <c r="M1909" s="22"/>
      <c r="N1909" s="710"/>
    </row>
    <row r="1910" spans="1:14" ht="15.75" hidden="1" customHeight="1" x14ac:dyDescent="0.25">
      <c r="A1910" s="773"/>
      <c r="B1910" s="684"/>
      <c r="C1910" s="687"/>
      <c r="D1910" s="737"/>
      <c r="E1910" s="117"/>
      <c r="F1910" s="117"/>
      <c r="G1910" s="297"/>
      <c r="H1910" s="298"/>
      <c r="I1910" s="209"/>
      <c r="J1910" s="389"/>
      <c r="K1910" s="219"/>
      <c r="L1910" s="299"/>
      <c r="M1910" s="22"/>
      <c r="N1910" s="710"/>
    </row>
    <row r="1911" spans="1:14" ht="15.75" hidden="1" customHeight="1" x14ac:dyDescent="0.25">
      <c r="A1911" s="773"/>
      <c r="B1911" s="684"/>
      <c r="C1911" s="687"/>
      <c r="D1911" s="737"/>
      <c r="E1911" s="117"/>
      <c r="F1911" s="117"/>
      <c r="G1911" s="297"/>
      <c r="H1911" s="298"/>
      <c r="I1911" s="209"/>
      <c r="J1911" s="389"/>
      <c r="K1911" s="219"/>
      <c r="L1911" s="299"/>
      <c r="M1911" s="22"/>
      <c r="N1911" s="710"/>
    </row>
    <row r="1912" spans="1:14" ht="15.75" hidden="1" customHeight="1" x14ac:dyDescent="0.25">
      <c r="A1912" s="773"/>
      <c r="B1912" s="684"/>
      <c r="C1912" s="687"/>
      <c r="D1912" s="737"/>
      <c r="E1912" s="117"/>
      <c r="F1912" s="117"/>
      <c r="G1912" s="297"/>
      <c r="H1912" s="298"/>
      <c r="I1912" s="209"/>
      <c r="J1912" s="389"/>
      <c r="K1912" s="219"/>
      <c r="L1912" s="299"/>
      <c r="M1912" s="22"/>
      <c r="N1912" s="710"/>
    </row>
    <row r="1913" spans="1:14" ht="15.75" hidden="1" customHeight="1" x14ac:dyDescent="0.25">
      <c r="A1913" s="773"/>
      <c r="B1913" s="684"/>
      <c r="C1913" s="687"/>
      <c r="D1913" s="737"/>
      <c r="E1913" s="117"/>
      <c r="F1913" s="117"/>
      <c r="G1913" s="297"/>
      <c r="H1913" s="298"/>
      <c r="I1913" s="209"/>
      <c r="J1913" s="389"/>
      <c r="K1913" s="219"/>
      <c r="L1913" s="299"/>
      <c r="M1913" s="22"/>
      <c r="N1913" s="710"/>
    </row>
    <row r="1914" spans="1:14" ht="15.75" hidden="1" customHeight="1" x14ac:dyDescent="0.25">
      <c r="A1914" s="773"/>
      <c r="B1914" s="684"/>
      <c r="C1914" s="687"/>
      <c r="D1914" s="737"/>
      <c r="E1914" s="117"/>
      <c r="F1914" s="117"/>
      <c r="G1914" s="297"/>
      <c r="H1914" s="298"/>
      <c r="I1914" s="209"/>
      <c r="J1914" s="389"/>
      <c r="K1914" s="219"/>
      <c r="L1914" s="299"/>
      <c r="M1914" s="22"/>
      <c r="N1914" s="710"/>
    </row>
    <row r="1915" spans="1:14" ht="15.75" hidden="1" customHeight="1" x14ac:dyDescent="0.25">
      <c r="A1915" s="773"/>
      <c r="B1915" s="684"/>
      <c r="C1915" s="687"/>
      <c r="D1915" s="737"/>
      <c r="E1915" s="117"/>
      <c r="F1915" s="117"/>
      <c r="G1915" s="297"/>
      <c r="H1915" s="298"/>
      <c r="I1915" s="209"/>
      <c r="J1915" s="389"/>
      <c r="K1915" s="219"/>
      <c r="L1915" s="299"/>
      <c r="M1915" s="22"/>
      <c r="N1915" s="710"/>
    </row>
    <row r="1916" spans="1:14" ht="15.75" hidden="1" customHeight="1" x14ac:dyDescent="0.25">
      <c r="A1916" s="773"/>
      <c r="B1916" s="684"/>
      <c r="C1916" s="687"/>
      <c r="D1916" s="737"/>
      <c r="E1916" s="117"/>
      <c r="F1916" s="117"/>
      <c r="G1916" s="297"/>
      <c r="H1916" s="298"/>
      <c r="I1916" s="209"/>
      <c r="J1916" s="389"/>
      <c r="K1916" s="219"/>
      <c r="L1916" s="299"/>
      <c r="M1916" s="22"/>
      <c r="N1916" s="710"/>
    </row>
    <row r="1917" spans="1:14" ht="15.75" hidden="1" customHeight="1" x14ac:dyDescent="0.25">
      <c r="A1917" s="773"/>
      <c r="B1917" s="684"/>
      <c r="C1917" s="687"/>
      <c r="D1917" s="737"/>
      <c r="E1917" s="117"/>
      <c r="F1917" s="117"/>
      <c r="G1917" s="297"/>
      <c r="H1917" s="298"/>
      <c r="I1917" s="209"/>
      <c r="J1917" s="389"/>
      <c r="K1917" s="219"/>
      <c r="L1917" s="299"/>
      <c r="M1917" s="22"/>
      <c r="N1917" s="710"/>
    </row>
    <row r="1918" spans="1:14" ht="15.75" hidden="1" customHeight="1" x14ac:dyDescent="0.25">
      <c r="A1918" s="773"/>
      <c r="B1918" s="684"/>
      <c r="C1918" s="687"/>
      <c r="D1918" s="737"/>
      <c r="E1918" s="117"/>
      <c r="F1918" s="117"/>
      <c r="G1918" s="297"/>
      <c r="H1918" s="298"/>
      <c r="I1918" s="209"/>
      <c r="J1918" s="389"/>
      <c r="K1918" s="219"/>
      <c r="L1918" s="299"/>
      <c r="M1918" s="22"/>
      <c r="N1918" s="710"/>
    </row>
    <row r="1919" spans="1:14" ht="15.75" hidden="1" customHeight="1" x14ac:dyDescent="0.25">
      <c r="A1919" s="773"/>
      <c r="B1919" s="684"/>
      <c r="C1919" s="687"/>
      <c r="D1919" s="737"/>
      <c r="E1919" s="117"/>
      <c r="F1919" s="117"/>
      <c r="G1919" s="297"/>
      <c r="H1919" s="298"/>
      <c r="I1919" s="209"/>
      <c r="J1919" s="389"/>
      <c r="K1919" s="219"/>
      <c r="L1919" s="299"/>
      <c r="M1919" s="22"/>
      <c r="N1919" s="710"/>
    </row>
    <row r="1920" spans="1:14" ht="15.75" hidden="1" customHeight="1" x14ac:dyDescent="0.25">
      <c r="A1920" s="773"/>
      <c r="B1920" s="684"/>
      <c r="C1920" s="687"/>
      <c r="D1920" s="737"/>
      <c r="E1920" s="117"/>
      <c r="F1920" s="117"/>
      <c r="G1920" s="297"/>
      <c r="H1920" s="298"/>
      <c r="I1920" s="209"/>
      <c r="J1920" s="389"/>
      <c r="K1920" s="219"/>
      <c r="L1920" s="299"/>
      <c r="M1920" s="22"/>
      <c r="N1920" s="710"/>
    </row>
    <row r="1921" spans="1:14" ht="15.75" hidden="1" customHeight="1" x14ac:dyDescent="0.25">
      <c r="A1921" s="773"/>
      <c r="B1921" s="684"/>
      <c r="C1921" s="687"/>
      <c r="D1921" s="737"/>
      <c r="E1921" s="117"/>
      <c r="F1921" s="117"/>
      <c r="G1921" s="297"/>
      <c r="H1921" s="298"/>
      <c r="I1921" s="209"/>
      <c r="J1921" s="389"/>
      <c r="K1921" s="219"/>
      <c r="L1921" s="299"/>
      <c r="M1921" s="22"/>
      <c r="N1921" s="710"/>
    </row>
    <row r="1922" spans="1:14" ht="15.75" hidden="1" customHeight="1" x14ac:dyDescent="0.25">
      <c r="A1922" s="773"/>
      <c r="B1922" s="684"/>
      <c r="C1922" s="687"/>
      <c r="D1922" s="737"/>
      <c r="E1922" s="117"/>
      <c r="F1922" s="117"/>
      <c r="G1922" s="297"/>
      <c r="H1922" s="298"/>
      <c r="I1922" s="209"/>
      <c r="J1922" s="389"/>
      <c r="K1922" s="219"/>
      <c r="L1922" s="299"/>
      <c r="M1922" s="22"/>
      <c r="N1922" s="710"/>
    </row>
    <row r="1923" spans="1:14" ht="15.75" hidden="1" customHeight="1" x14ac:dyDescent="0.25">
      <c r="A1923" s="773"/>
      <c r="B1923" s="684"/>
      <c r="C1923" s="687"/>
      <c r="D1923" s="737"/>
      <c r="E1923" s="117"/>
      <c r="F1923" s="117"/>
      <c r="G1923" s="297"/>
      <c r="H1923" s="298"/>
      <c r="I1923" s="209"/>
      <c r="J1923" s="389"/>
      <c r="K1923" s="219"/>
      <c r="L1923" s="299"/>
      <c r="M1923" s="22"/>
      <c r="N1923" s="710"/>
    </row>
    <row r="1924" spans="1:14" ht="15.75" hidden="1" customHeight="1" x14ac:dyDescent="0.25">
      <c r="A1924" s="773"/>
      <c r="B1924" s="684"/>
      <c r="C1924" s="687"/>
      <c r="D1924" s="737"/>
      <c r="E1924" s="117"/>
      <c r="F1924" s="117"/>
      <c r="G1924" s="297"/>
      <c r="H1924" s="298"/>
      <c r="I1924" s="209"/>
      <c r="J1924" s="389"/>
      <c r="K1924" s="219"/>
      <c r="L1924" s="299"/>
      <c r="M1924" s="22"/>
      <c r="N1924" s="710"/>
    </row>
    <row r="1925" spans="1:14" ht="15.75" hidden="1" customHeight="1" x14ac:dyDescent="0.25">
      <c r="A1925" s="773"/>
      <c r="B1925" s="684"/>
      <c r="C1925" s="687"/>
      <c r="D1925" s="737"/>
      <c r="E1925" s="117"/>
      <c r="F1925" s="117"/>
      <c r="G1925" s="297"/>
      <c r="H1925" s="298"/>
      <c r="I1925" s="209"/>
      <c r="J1925" s="389"/>
      <c r="K1925" s="219"/>
      <c r="L1925" s="299"/>
      <c r="M1925" s="22"/>
      <c r="N1925" s="710"/>
    </row>
    <row r="1926" spans="1:14" ht="15.75" hidden="1" customHeight="1" x14ac:dyDescent="0.25">
      <c r="A1926" s="773"/>
      <c r="B1926" s="684"/>
      <c r="C1926" s="687"/>
      <c r="D1926" s="737"/>
      <c r="E1926" s="117"/>
      <c r="F1926" s="117"/>
      <c r="G1926" s="297"/>
      <c r="H1926" s="298"/>
      <c r="I1926" s="209"/>
      <c r="J1926" s="389"/>
      <c r="K1926" s="219"/>
      <c r="L1926" s="299"/>
      <c r="M1926" s="22"/>
      <c r="N1926" s="710"/>
    </row>
    <row r="1927" spans="1:14" ht="15.75" hidden="1" customHeight="1" x14ac:dyDescent="0.25">
      <c r="A1927" s="773"/>
      <c r="B1927" s="684"/>
      <c r="C1927" s="687"/>
      <c r="D1927" s="737"/>
      <c r="E1927" s="117"/>
      <c r="F1927" s="117"/>
      <c r="G1927" s="297"/>
      <c r="H1927" s="298"/>
      <c r="I1927" s="209"/>
      <c r="J1927" s="389"/>
      <c r="K1927" s="219"/>
      <c r="L1927" s="299"/>
      <c r="M1927" s="22"/>
      <c r="N1927" s="710"/>
    </row>
    <row r="1928" spans="1:14" ht="15.75" hidden="1" customHeight="1" x14ac:dyDescent="0.25">
      <c r="A1928" s="773"/>
      <c r="B1928" s="684"/>
      <c r="C1928" s="687"/>
      <c r="D1928" s="737"/>
      <c r="E1928" s="117"/>
      <c r="F1928" s="117"/>
      <c r="G1928" s="297"/>
      <c r="H1928" s="298"/>
      <c r="I1928" s="209"/>
      <c r="J1928" s="389"/>
      <c r="K1928" s="219"/>
      <c r="L1928" s="299"/>
      <c r="M1928" s="22"/>
      <c r="N1928" s="710"/>
    </row>
    <row r="1929" spans="1:14" ht="15.75" hidden="1" customHeight="1" x14ac:dyDescent="0.25">
      <c r="A1929" s="773"/>
      <c r="B1929" s="684"/>
      <c r="C1929" s="687"/>
      <c r="D1929" s="737"/>
      <c r="E1929" s="117"/>
      <c r="F1929" s="117"/>
      <c r="G1929" s="297"/>
      <c r="H1929" s="298"/>
      <c r="I1929" s="209"/>
      <c r="J1929" s="389"/>
      <c r="K1929" s="219"/>
      <c r="L1929" s="299"/>
      <c r="M1929" s="22"/>
      <c r="N1929" s="710"/>
    </row>
    <row r="1930" spans="1:14" ht="15.75" hidden="1" customHeight="1" x14ac:dyDescent="0.25">
      <c r="A1930" s="773"/>
      <c r="B1930" s="684"/>
      <c r="C1930" s="687"/>
      <c r="D1930" s="737"/>
      <c r="E1930" s="117"/>
      <c r="F1930" s="117"/>
      <c r="G1930" s="297"/>
      <c r="H1930" s="298"/>
      <c r="I1930" s="209"/>
      <c r="J1930" s="389"/>
      <c r="K1930" s="219"/>
      <c r="L1930" s="299"/>
      <c r="M1930" s="22"/>
      <c r="N1930" s="710"/>
    </row>
    <row r="1931" spans="1:14" ht="15.75" hidden="1" customHeight="1" x14ac:dyDescent="0.25">
      <c r="A1931" s="773"/>
      <c r="B1931" s="684"/>
      <c r="C1931" s="687"/>
      <c r="D1931" s="737"/>
      <c r="E1931" s="117"/>
      <c r="F1931" s="117"/>
      <c r="G1931" s="297"/>
      <c r="H1931" s="298"/>
      <c r="I1931" s="209"/>
      <c r="J1931" s="389"/>
      <c r="K1931" s="219"/>
      <c r="L1931" s="299"/>
      <c r="M1931" s="22"/>
      <c r="N1931" s="710"/>
    </row>
    <row r="1932" spans="1:14" ht="15.75" hidden="1" customHeight="1" x14ac:dyDescent="0.25">
      <c r="A1932" s="773"/>
      <c r="B1932" s="684"/>
      <c r="C1932" s="687"/>
      <c r="D1932" s="737"/>
      <c r="E1932" s="117"/>
      <c r="F1932" s="117"/>
      <c r="G1932" s="297"/>
      <c r="H1932" s="298"/>
      <c r="I1932" s="209"/>
      <c r="J1932" s="389"/>
      <c r="K1932" s="219"/>
      <c r="L1932" s="299"/>
      <c r="M1932" s="22"/>
      <c r="N1932" s="710"/>
    </row>
    <row r="1933" spans="1:14" ht="15.75" hidden="1" customHeight="1" x14ac:dyDescent="0.25">
      <c r="A1933" s="773"/>
      <c r="B1933" s="684"/>
      <c r="C1933" s="687"/>
      <c r="D1933" s="737"/>
      <c r="E1933" s="117"/>
      <c r="F1933" s="117"/>
      <c r="G1933" s="297"/>
      <c r="H1933" s="298"/>
      <c r="I1933" s="209"/>
      <c r="J1933" s="389"/>
      <c r="K1933" s="219"/>
      <c r="L1933" s="299"/>
      <c r="M1933" s="22"/>
      <c r="N1933" s="710"/>
    </row>
    <row r="1934" spans="1:14" ht="15.75" hidden="1" customHeight="1" x14ac:dyDescent="0.25">
      <c r="A1934" s="773"/>
      <c r="B1934" s="684"/>
      <c r="C1934" s="687"/>
      <c r="D1934" s="737"/>
      <c r="E1934" s="117"/>
      <c r="F1934" s="117"/>
      <c r="G1934" s="297"/>
      <c r="H1934" s="298"/>
      <c r="I1934" s="209"/>
      <c r="J1934" s="389"/>
      <c r="K1934" s="219"/>
      <c r="L1934" s="299"/>
      <c r="M1934" s="22"/>
      <c r="N1934" s="710"/>
    </row>
    <row r="1935" spans="1:14" ht="15.75" hidden="1" customHeight="1" x14ac:dyDescent="0.25">
      <c r="A1935" s="773"/>
      <c r="B1935" s="684"/>
      <c r="C1935" s="687"/>
      <c r="D1935" s="737"/>
      <c r="E1935" s="117"/>
      <c r="F1935" s="117"/>
      <c r="G1935" s="297"/>
      <c r="H1935" s="298"/>
      <c r="I1935" s="209"/>
      <c r="J1935" s="389"/>
      <c r="K1935" s="219"/>
      <c r="L1935" s="299"/>
      <c r="M1935" s="22"/>
      <c r="N1935" s="710"/>
    </row>
    <row r="1936" spans="1:14" ht="15.75" hidden="1" customHeight="1" x14ac:dyDescent="0.25">
      <c r="A1936" s="773"/>
      <c r="B1936" s="684"/>
      <c r="C1936" s="687"/>
      <c r="D1936" s="737"/>
      <c r="E1936" s="117"/>
      <c r="F1936" s="117"/>
      <c r="G1936" s="297"/>
      <c r="H1936" s="298"/>
      <c r="I1936" s="209"/>
      <c r="J1936" s="389"/>
      <c r="K1936" s="219"/>
      <c r="L1936" s="299"/>
      <c r="M1936" s="22"/>
      <c r="N1936" s="710"/>
    </row>
    <row r="1937" spans="1:14" ht="15.75" hidden="1" customHeight="1" x14ac:dyDescent="0.25">
      <c r="A1937" s="773"/>
      <c r="B1937" s="684"/>
      <c r="C1937" s="687"/>
      <c r="D1937" s="737"/>
      <c r="E1937" s="117"/>
      <c r="F1937" s="117"/>
      <c r="G1937" s="297"/>
      <c r="H1937" s="298"/>
      <c r="I1937" s="209"/>
      <c r="J1937" s="389"/>
      <c r="K1937" s="219"/>
      <c r="L1937" s="299"/>
      <c r="M1937" s="22"/>
      <c r="N1937" s="710"/>
    </row>
    <row r="1938" spans="1:14" ht="15.75" hidden="1" customHeight="1" x14ac:dyDescent="0.25">
      <c r="A1938" s="773"/>
      <c r="B1938" s="684"/>
      <c r="C1938" s="687"/>
      <c r="D1938" s="737"/>
      <c r="E1938" s="117"/>
      <c r="F1938" s="117"/>
      <c r="G1938" s="297"/>
      <c r="H1938" s="298"/>
      <c r="I1938" s="209"/>
      <c r="J1938" s="389"/>
      <c r="K1938" s="219"/>
      <c r="L1938" s="299"/>
      <c r="M1938" s="22"/>
      <c r="N1938" s="710"/>
    </row>
    <row r="1939" spans="1:14" ht="15.75" hidden="1" customHeight="1" x14ac:dyDescent="0.25">
      <c r="A1939" s="773"/>
      <c r="B1939" s="684"/>
      <c r="C1939" s="687"/>
      <c r="D1939" s="737"/>
      <c r="E1939" s="117"/>
      <c r="F1939" s="117"/>
      <c r="G1939" s="297"/>
      <c r="H1939" s="298"/>
      <c r="I1939" s="209"/>
      <c r="J1939" s="389"/>
      <c r="K1939" s="219"/>
      <c r="L1939" s="299"/>
      <c r="M1939" s="22"/>
      <c r="N1939" s="710"/>
    </row>
    <row r="1940" spans="1:14" ht="15.75" hidden="1" customHeight="1" x14ac:dyDescent="0.25">
      <c r="A1940" s="773"/>
      <c r="B1940" s="684"/>
      <c r="C1940" s="687"/>
      <c r="D1940" s="737"/>
      <c r="E1940" s="117"/>
      <c r="F1940" s="117"/>
      <c r="G1940" s="297"/>
      <c r="H1940" s="298"/>
      <c r="I1940" s="209"/>
      <c r="J1940" s="389"/>
      <c r="K1940" s="219"/>
      <c r="L1940" s="299"/>
      <c r="M1940" s="22"/>
      <c r="N1940" s="710"/>
    </row>
    <row r="1941" spans="1:14" ht="15.75" hidden="1" customHeight="1" x14ac:dyDescent="0.25">
      <c r="A1941" s="773"/>
      <c r="B1941" s="684"/>
      <c r="C1941" s="687"/>
      <c r="D1941" s="737"/>
      <c r="E1941" s="117"/>
      <c r="F1941" s="117"/>
      <c r="G1941" s="297"/>
      <c r="H1941" s="298"/>
      <c r="I1941" s="209"/>
      <c r="J1941" s="389"/>
      <c r="K1941" s="219"/>
      <c r="L1941" s="299"/>
      <c r="M1941" s="22"/>
      <c r="N1941" s="710"/>
    </row>
    <row r="1942" spans="1:14" ht="15.75" hidden="1" customHeight="1" x14ac:dyDescent="0.25">
      <c r="A1942" s="773"/>
      <c r="B1942" s="684"/>
      <c r="C1942" s="687"/>
      <c r="D1942" s="737"/>
      <c r="E1942" s="117"/>
      <c r="F1942" s="117"/>
      <c r="G1942" s="297"/>
      <c r="H1942" s="298"/>
      <c r="I1942" s="209"/>
      <c r="J1942" s="389"/>
      <c r="K1942" s="219"/>
      <c r="L1942" s="299"/>
      <c r="M1942" s="22"/>
      <c r="N1942" s="710"/>
    </row>
    <row r="1943" spans="1:14" ht="15.75" hidden="1" customHeight="1" x14ac:dyDescent="0.25">
      <c r="A1943" s="773"/>
      <c r="B1943" s="684"/>
      <c r="C1943" s="687"/>
      <c r="D1943" s="737"/>
      <c r="E1943" s="117"/>
      <c r="F1943" s="117"/>
      <c r="G1943" s="297"/>
      <c r="H1943" s="298"/>
      <c r="I1943" s="209"/>
      <c r="J1943" s="389"/>
      <c r="K1943" s="219"/>
      <c r="L1943" s="299"/>
      <c r="M1943" s="22"/>
      <c r="N1943" s="710"/>
    </row>
    <row r="1944" spans="1:14" ht="15.75" hidden="1" customHeight="1" x14ac:dyDescent="0.25">
      <c r="A1944" s="773"/>
      <c r="B1944" s="684"/>
      <c r="C1944" s="687"/>
      <c r="D1944" s="737"/>
      <c r="E1944" s="117"/>
      <c r="F1944" s="117"/>
      <c r="G1944" s="297"/>
      <c r="H1944" s="298"/>
      <c r="I1944" s="209"/>
      <c r="J1944" s="389"/>
      <c r="K1944" s="219"/>
      <c r="L1944" s="299"/>
      <c r="M1944" s="22"/>
      <c r="N1944" s="710"/>
    </row>
    <row r="1945" spans="1:14" ht="15.75" hidden="1" customHeight="1" x14ac:dyDescent="0.25">
      <c r="A1945" s="773"/>
      <c r="B1945" s="684"/>
      <c r="C1945" s="687"/>
      <c r="D1945" s="737"/>
      <c r="E1945" s="117"/>
      <c r="F1945" s="117"/>
      <c r="G1945" s="297"/>
      <c r="H1945" s="298"/>
      <c r="I1945" s="209"/>
      <c r="J1945" s="389"/>
      <c r="K1945" s="219"/>
      <c r="L1945" s="299"/>
      <c r="M1945" s="22"/>
      <c r="N1945" s="710"/>
    </row>
    <row r="1946" spans="1:14" ht="15.75" hidden="1" customHeight="1" x14ac:dyDescent="0.25">
      <c r="A1946" s="773"/>
      <c r="B1946" s="684"/>
      <c r="C1946" s="687"/>
      <c r="D1946" s="737"/>
      <c r="E1946" s="117"/>
      <c r="F1946" s="117"/>
      <c r="G1946" s="297"/>
      <c r="H1946" s="298"/>
      <c r="I1946" s="209"/>
      <c r="J1946" s="389"/>
      <c r="K1946" s="219"/>
      <c r="L1946" s="299"/>
      <c r="M1946" s="22"/>
      <c r="N1946" s="710"/>
    </row>
    <row r="1947" spans="1:14" ht="15.75" hidden="1" customHeight="1" x14ac:dyDescent="0.25">
      <c r="A1947" s="773"/>
      <c r="B1947" s="684"/>
      <c r="C1947" s="687"/>
      <c r="D1947" s="737"/>
      <c r="E1947" s="117"/>
      <c r="F1947" s="117"/>
      <c r="G1947" s="297"/>
      <c r="H1947" s="298"/>
      <c r="I1947" s="209"/>
      <c r="J1947" s="389"/>
      <c r="K1947" s="219"/>
      <c r="L1947" s="299"/>
      <c r="M1947" s="22"/>
      <c r="N1947" s="710"/>
    </row>
    <row r="1948" spans="1:14" ht="15.75" hidden="1" customHeight="1" x14ac:dyDescent="0.25">
      <c r="A1948" s="773"/>
      <c r="B1948" s="684"/>
      <c r="C1948" s="687"/>
      <c r="D1948" s="737"/>
      <c r="E1948" s="117"/>
      <c r="F1948" s="117"/>
      <c r="G1948" s="297"/>
      <c r="H1948" s="298"/>
      <c r="I1948" s="209"/>
      <c r="J1948" s="389"/>
      <c r="K1948" s="219"/>
      <c r="L1948" s="299"/>
      <c r="M1948" s="22"/>
      <c r="N1948" s="710"/>
    </row>
    <row r="1949" spans="1:14" ht="15.75" hidden="1" customHeight="1" x14ac:dyDescent="0.25">
      <c r="A1949" s="773"/>
      <c r="B1949" s="684"/>
      <c r="C1949" s="687"/>
      <c r="D1949" s="737"/>
      <c r="E1949" s="117"/>
      <c r="F1949" s="117"/>
      <c r="G1949" s="297"/>
      <c r="H1949" s="298"/>
      <c r="I1949" s="209"/>
      <c r="J1949" s="389"/>
      <c r="K1949" s="219"/>
      <c r="L1949" s="299"/>
      <c r="M1949" s="22"/>
      <c r="N1949" s="710"/>
    </row>
    <row r="1950" spans="1:14" ht="15.75" hidden="1" customHeight="1" x14ac:dyDescent="0.25">
      <c r="A1950" s="773"/>
      <c r="B1950" s="684"/>
      <c r="C1950" s="687"/>
      <c r="D1950" s="737"/>
      <c r="E1950" s="117"/>
      <c r="F1950" s="117"/>
      <c r="G1950" s="297"/>
      <c r="H1950" s="298"/>
      <c r="I1950" s="209"/>
      <c r="J1950" s="389"/>
      <c r="K1950" s="219"/>
      <c r="L1950" s="299"/>
      <c r="M1950" s="22"/>
      <c r="N1950" s="710"/>
    </row>
    <row r="1951" spans="1:14" ht="15.75" hidden="1" customHeight="1" x14ac:dyDescent="0.25">
      <c r="A1951" s="773"/>
      <c r="B1951" s="684"/>
      <c r="C1951" s="687"/>
      <c r="D1951" s="737"/>
      <c r="E1951" s="117"/>
      <c r="F1951" s="117"/>
      <c r="G1951" s="297"/>
      <c r="H1951" s="298"/>
      <c r="I1951" s="209"/>
      <c r="J1951" s="389"/>
      <c r="K1951" s="219"/>
      <c r="L1951" s="299"/>
      <c r="M1951" s="22"/>
      <c r="N1951" s="710"/>
    </row>
    <row r="1952" spans="1:14" ht="15.75" hidden="1" customHeight="1" x14ac:dyDescent="0.25">
      <c r="A1952" s="773"/>
      <c r="B1952" s="684"/>
      <c r="C1952" s="687"/>
      <c r="D1952" s="737"/>
      <c r="E1952" s="117"/>
      <c r="F1952" s="117"/>
      <c r="G1952" s="297"/>
      <c r="H1952" s="298"/>
      <c r="I1952" s="209"/>
      <c r="J1952" s="389"/>
      <c r="K1952" s="219"/>
      <c r="L1952" s="299"/>
      <c r="M1952" s="22"/>
      <c r="N1952" s="710"/>
    </row>
    <row r="1953" spans="1:14" ht="15.75" hidden="1" customHeight="1" x14ac:dyDescent="0.25">
      <c r="A1953" s="773"/>
      <c r="B1953" s="684"/>
      <c r="C1953" s="687"/>
      <c r="D1953" s="737"/>
      <c r="E1953" s="117"/>
      <c r="F1953" s="117"/>
      <c r="G1953" s="297"/>
      <c r="H1953" s="298"/>
      <c r="I1953" s="209"/>
      <c r="J1953" s="389"/>
      <c r="K1953" s="219"/>
      <c r="L1953" s="299"/>
      <c r="M1953" s="22"/>
      <c r="N1953" s="710"/>
    </row>
    <row r="1954" spans="1:14" ht="15.75" hidden="1" customHeight="1" x14ac:dyDescent="0.25">
      <c r="A1954" s="773"/>
      <c r="B1954" s="684"/>
      <c r="C1954" s="687"/>
      <c r="D1954" s="737"/>
      <c r="E1954" s="117"/>
      <c r="F1954" s="117"/>
      <c r="G1954" s="297"/>
      <c r="H1954" s="298"/>
      <c r="I1954" s="209"/>
      <c r="J1954" s="389"/>
      <c r="K1954" s="219"/>
      <c r="L1954" s="299"/>
      <c r="M1954" s="22"/>
      <c r="N1954" s="710"/>
    </row>
    <row r="1955" spans="1:14" ht="15.75" hidden="1" customHeight="1" x14ac:dyDescent="0.25">
      <c r="A1955" s="773"/>
      <c r="B1955" s="684"/>
      <c r="C1955" s="687"/>
      <c r="D1955" s="737"/>
      <c r="E1955" s="117"/>
      <c r="F1955" s="117"/>
      <c r="G1955" s="297"/>
      <c r="H1955" s="298"/>
      <c r="I1955" s="209"/>
      <c r="J1955" s="389"/>
      <c r="K1955" s="219"/>
      <c r="L1955" s="299"/>
      <c r="M1955" s="22"/>
      <c r="N1955" s="710"/>
    </row>
    <row r="1956" spans="1:14" ht="15.75" hidden="1" customHeight="1" x14ac:dyDescent="0.25">
      <c r="A1956" s="773"/>
      <c r="B1956" s="684"/>
      <c r="C1956" s="687"/>
      <c r="D1956" s="737"/>
      <c r="E1956" s="117"/>
      <c r="F1956" s="117"/>
      <c r="G1956" s="297"/>
      <c r="H1956" s="298"/>
      <c r="I1956" s="209"/>
      <c r="J1956" s="389"/>
      <c r="K1956" s="219"/>
      <c r="L1956" s="299"/>
      <c r="M1956" s="22"/>
      <c r="N1956" s="710"/>
    </row>
    <row r="1957" spans="1:14" ht="15.75" hidden="1" customHeight="1" x14ac:dyDescent="0.25">
      <c r="A1957" s="773"/>
      <c r="B1957" s="684"/>
      <c r="C1957" s="687"/>
      <c r="D1957" s="737"/>
      <c r="E1957" s="117"/>
      <c r="F1957" s="117"/>
      <c r="G1957" s="297"/>
      <c r="H1957" s="298"/>
      <c r="I1957" s="209"/>
      <c r="J1957" s="389"/>
      <c r="K1957" s="219"/>
      <c r="L1957" s="299"/>
      <c r="M1957" s="22"/>
      <c r="N1957" s="710"/>
    </row>
    <row r="1958" spans="1:14" ht="15.75" hidden="1" customHeight="1" x14ac:dyDescent="0.25">
      <c r="A1958" s="773"/>
      <c r="B1958" s="684"/>
      <c r="C1958" s="687"/>
      <c r="D1958" s="737"/>
      <c r="E1958" s="117"/>
      <c r="F1958" s="117"/>
      <c r="G1958" s="297"/>
      <c r="H1958" s="298"/>
      <c r="I1958" s="209"/>
      <c r="J1958" s="389"/>
      <c r="K1958" s="219"/>
      <c r="L1958" s="299"/>
      <c r="M1958" s="22"/>
      <c r="N1958" s="710"/>
    </row>
    <row r="1959" spans="1:14" ht="15.75" hidden="1" customHeight="1" x14ac:dyDescent="0.25">
      <c r="A1959" s="773"/>
      <c r="B1959" s="684"/>
      <c r="C1959" s="687"/>
      <c r="D1959" s="737"/>
      <c r="E1959" s="117"/>
      <c r="F1959" s="117"/>
      <c r="G1959" s="297"/>
      <c r="H1959" s="298"/>
      <c r="I1959" s="209"/>
      <c r="J1959" s="389"/>
      <c r="K1959" s="219"/>
      <c r="L1959" s="299"/>
      <c r="M1959" s="22"/>
      <c r="N1959" s="710"/>
    </row>
    <row r="1960" spans="1:14" ht="15.75" hidden="1" customHeight="1" x14ac:dyDescent="0.25">
      <c r="A1960" s="773"/>
      <c r="B1960" s="684"/>
      <c r="C1960" s="687"/>
      <c r="D1960" s="737"/>
      <c r="E1960" s="117"/>
      <c r="F1960" s="117"/>
      <c r="G1960" s="297"/>
      <c r="H1960" s="298"/>
      <c r="I1960" s="209"/>
      <c r="J1960" s="389"/>
      <c r="K1960" s="219"/>
      <c r="L1960" s="299"/>
      <c r="M1960" s="22"/>
      <c r="N1960" s="710"/>
    </row>
    <row r="1961" spans="1:14" ht="15.75" hidden="1" customHeight="1" x14ac:dyDescent="0.25">
      <c r="A1961" s="773"/>
      <c r="B1961" s="684"/>
      <c r="C1961" s="687"/>
      <c r="D1961" s="737"/>
      <c r="E1961" s="117"/>
      <c r="F1961" s="117"/>
      <c r="G1961" s="297"/>
      <c r="H1961" s="298"/>
      <c r="I1961" s="209"/>
      <c r="J1961" s="389"/>
      <c r="K1961" s="219"/>
      <c r="L1961" s="299"/>
      <c r="M1961" s="22"/>
      <c r="N1961" s="710"/>
    </row>
    <row r="1962" spans="1:14" ht="15.75" hidden="1" customHeight="1" x14ac:dyDescent="0.25">
      <c r="A1962" s="773"/>
      <c r="B1962" s="684"/>
      <c r="C1962" s="687"/>
      <c r="D1962" s="737"/>
      <c r="E1962" s="117"/>
      <c r="F1962" s="117"/>
      <c r="G1962" s="297"/>
      <c r="H1962" s="298"/>
      <c r="I1962" s="209"/>
      <c r="J1962" s="389"/>
      <c r="K1962" s="219"/>
      <c r="L1962" s="299"/>
      <c r="M1962" s="22"/>
      <c r="N1962" s="710"/>
    </row>
    <row r="1963" spans="1:14" ht="15.75" hidden="1" customHeight="1" x14ac:dyDescent="0.25">
      <c r="A1963" s="773"/>
      <c r="B1963" s="684"/>
      <c r="C1963" s="687"/>
      <c r="D1963" s="737"/>
      <c r="E1963" s="117"/>
      <c r="F1963" s="117"/>
      <c r="G1963" s="297"/>
      <c r="H1963" s="298"/>
      <c r="I1963" s="209"/>
      <c r="J1963" s="389"/>
      <c r="K1963" s="219"/>
      <c r="L1963" s="299"/>
      <c r="M1963" s="22"/>
      <c r="N1963" s="710"/>
    </row>
    <row r="1964" spans="1:14" ht="15.75" hidden="1" customHeight="1" x14ac:dyDescent="0.25">
      <c r="A1964" s="773"/>
      <c r="B1964" s="684"/>
      <c r="C1964" s="687"/>
      <c r="D1964" s="737"/>
      <c r="E1964" s="117"/>
      <c r="F1964" s="117"/>
      <c r="G1964" s="297"/>
      <c r="H1964" s="298"/>
      <c r="I1964" s="209"/>
      <c r="J1964" s="389"/>
      <c r="K1964" s="219"/>
      <c r="L1964" s="299"/>
      <c r="M1964" s="22"/>
      <c r="N1964" s="710"/>
    </row>
    <row r="1965" spans="1:14" ht="15.75" hidden="1" customHeight="1" x14ac:dyDescent="0.25">
      <c r="A1965" s="773"/>
      <c r="B1965" s="684"/>
      <c r="C1965" s="687"/>
      <c r="D1965" s="737"/>
      <c r="E1965" s="117"/>
      <c r="F1965" s="117"/>
      <c r="G1965" s="297"/>
      <c r="H1965" s="298"/>
      <c r="I1965" s="209"/>
      <c r="J1965" s="389"/>
      <c r="K1965" s="219"/>
      <c r="L1965" s="299"/>
      <c r="M1965" s="22"/>
      <c r="N1965" s="710"/>
    </row>
    <row r="1966" spans="1:14" ht="15.75" hidden="1" customHeight="1" x14ac:dyDescent="0.25">
      <c r="A1966" s="773"/>
      <c r="B1966" s="684"/>
      <c r="C1966" s="687"/>
      <c r="D1966" s="737"/>
      <c r="E1966" s="117"/>
      <c r="F1966" s="117"/>
      <c r="G1966" s="297"/>
      <c r="H1966" s="298"/>
      <c r="I1966" s="209"/>
      <c r="J1966" s="389"/>
      <c r="K1966" s="219"/>
      <c r="L1966" s="299"/>
      <c r="M1966" s="22"/>
      <c r="N1966" s="710"/>
    </row>
    <row r="1967" spans="1:14" ht="15.75" hidden="1" customHeight="1" x14ac:dyDescent="0.25">
      <c r="A1967" s="773"/>
      <c r="B1967" s="684"/>
      <c r="C1967" s="687"/>
      <c r="D1967" s="737"/>
      <c r="E1967" s="117"/>
      <c r="F1967" s="117"/>
      <c r="G1967" s="297"/>
      <c r="H1967" s="298"/>
      <c r="I1967" s="209"/>
      <c r="J1967" s="389"/>
      <c r="K1967" s="219"/>
      <c r="L1967" s="299"/>
      <c r="M1967" s="22"/>
      <c r="N1967" s="710"/>
    </row>
    <row r="1968" spans="1:14" ht="15.75" hidden="1" customHeight="1" x14ac:dyDescent="0.25">
      <c r="A1968" s="773"/>
      <c r="B1968" s="684"/>
      <c r="C1968" s="687"/>
      <c r="D1968" s="737"/>
      <c r="E1968" s="117"/>
      <c r="F1968" s="117"/>
      <c r="G1968" s="297"/>
      <c r="H1968" s="298"/>
      <c r="I1968" s="209"/>
      <c r="J1968" s="389"/>
      <c r="K1968" s="219"/>
      <c r="L1968" s="299"/>
      <c r="M1968" s="22"/>
      <c r="N1968" s="710"/>
    </row>
    <row r="1969" spans="1:14" ht="15.75" hidden="1" customHeight="1" x14ac:dyDescent="0.25">
      <c r="A1969" s="773"/>
      <c r="B1969" s="684"/>
      <c r="C1969" s="687"/>
      <c r="D1969" s="737"/>
      <c r="E1969" s="117"/>
      <c r="F1969" s="117"/>
      <c r="G1969" s="297"/>
      <c r="H1969" s="298"/>
      <c r="I1969" s="209"/>
      <c r="J1969" s="389"/>
      <c r="K1969" s="219"/>
      <c r="L1969" s="299"/>
      <c r="M1969" s="22"/>
      <c r="N1969" s="710"/>
    </row>
    <row r="1970" spans="1:14" ht="15.75" hidden="1" customHeight="1" x14ac:dyDescent="0.25">
      <c r="A1970" s="773"/>
      <c r="B1970" s="684"/>
      <c r="C1970" s="687"/>
      <c r="D1970" s="737"/>
      <c r="E1970" s="492"/>
      <c r="F1970" s="492"/>
      <c r="G1970" s="493"/>
      <c r="H1970" s="494"/>
      <c r="I1970" s="495"/>
      <c r="J1970" s="496"/>
      <c r="K1970" s="219"/>
      <c r="L1970" s="299"/>
      <c r="M1970" s="22"/>
      <c r="N1970" s="710"/>
    </row>
    <row r="1971" spans="1:14" ht="15.75" hidden="1" customHeight="1" x14ac:dyDescent="0.25">
      <c r="A1971" s="773"/>
      <c r="B1971" s="684"/>
      <c r="C1971" s="687"/>
      <c r="D1971" s="737"/>
      <c r="E1971" s="117"/>
      <c r="F1971" s="117"/>
      <c r="G1971" s="297"/>
      <c r="H1971" s="298"/>
      <c r="I1971" s="209"/>
      <c r="J1971" s="389"/>
      <c r="K1971" s="219"/>
      <c r="L1971" s="299"/>
      <c r="M1971" s="22"/>
      <c r="N1971" s="710"/>
    </row>
    <row r="1972" spans="1:14" ht="15.75" hidden="1" customHeight="1" x14ac:dyDescent="0.25">
      <c r="A1972" s="773"/>
      <c r="B1972" s="684"/>
      <c r="C1972" s="687"/>
      <c r="D1972" s="737"/>
      <c r="E1972" s="117"/>
      <c r="F1972" s="117"/>
      <c r="G1972" s="297"/>
      <c r="H1972" s="298"/>
      <c r="I1972" s="209"/>
      <c r="J1972" s="389"/>
      <c r="K1972" s="219"/>
      <c r="L1972" s="299"/>
      <c r="M1972" s="22"/>
      <c r="N1972" s="710"/>
    </row>
    <row r="1973" spans="1:14" ht="15.75" hidden="1" customHeight="1" x14ac:dyDescent="0.25">
      <c r="A1973" s="773"/>
      <c r="B1973" s="684"/>
      <c r="C1973" s="687"/>
      <c r="D1973" s="737"/>
      <c r="E1973" s="117"/>
      <c r="F1973" s="117"/>
      <c r="G1973" s="297"/>
      <c r="H1973" s="298"/>
      <c r="I1973" s="209"/>
      <c r="J1973" s="389"/>
      <c r="K1973" s="219"/>
      <c r="L1973" s="299"/>
      <c r="M1973" s="22"/>
      <c r="N1973" s="710"/>
    </row>
    <row r="1974" spans="1:14" ht="15.75" hidden="1" customHeight="1" x14ac:dyDescent="0.25">
      <c r="A1974" s="773"/>
      <c r="B1974" s="684"/>
      <c r="C1974" s="687"/>
      <c r="D1974" s="737"/>
      <c r="E1974" s="117"/>
      <c r="F1974" s="117"/>
      <c r="G1974" s="297"/>
      <c r="H1974" s="298"/>
      <c r="I1974" s="209"/>
      <c r="J1974" s="389"/>
      <c r="K1974" s="219"/>
      <c r="L1974" s="299"/>
      <c r="M1974" s="22"/>
      <c r="N1974" s="710"/>
    </row>
    <row r="1975" spans="1:14" ht="15.75" hidden="1" customHeight="1" x14ac:dyDescent="0.25">
      <c r="A1975" s="773"/>
      <c r="B1975" s="684"/>
      <c r="C1975" s="687"/>
      <c r="D1975" s="737"/>
      <c r="E1975" s="117"/>
      <c r="F1975" s="117"/>
      <c r="G1975" s="297"/>
      <c r="H1975" s="298"/>
      <c r="I1975" s="209"/>
      <c r="J1975" s="389"/>
      <c r="K1975" s="219"/>
      <c r="L1975" s="299"/>
      <c r="M1975" s="22"/>
      <c r="N1975" s="710"/>
    </row>
    <row r="1976" spans="1:14" ht="15.75" hidden="1" customHeight="1" x14ac:dyDescent="0.25">
      <c r="A1976" s="773"/>
      <c r="B1976" s="684"/>
      <c r="C1976" s="687"/>
      <c r="D1976" s="737"/>
      <c r="E1976" s="117"/>
      <c r="F1976" s="117"/>
      <c r="G1976" s="297"/>
      <c r="H1976" s="298"/>
      <c r="I1976" s="209"/>
      <c r="J1976" s="389"/>
      <c r="K1976" s="219"/>
      <c r="L1976" s="299"/>
      <c r="M1976" s="22"/>
      <c r="N1976" s="710"/>
    </row>
    <row r="1977" spans="1:14" ht="15.75" hidden="1" customHeight="1" x14ac:dyDescent="0.25">
      <c r="A1977" s="773"/>
      <c r="B1977" s="684"/>
      <c r="C1977" s="687"/>
      <c r="D1977" s="737"/>
      <c r="E1977" s="117"/>
      <c r="F1977" s="117"/>
      <c r="G1977" s="297"/>
      <c r="H1977" s="298"/>
      <c r="I1977" s="209"/>
      <c r="J1977" s="389"/>
      <c r="K1977" s="219"/>
      <c r="L1977" s="299"/>
      <c r="M1977" s="22"/>
      <c r="N1977" s="710"/>
    </row>
    <row r="1978" spans="1:14" ht="15.75" hidden="1" customHeight="1" x14ac:dyDescent="0.25">
      <c r="A1978" s="773"/>
      <c r="B1978" s="684"/>
      <c r="C1978" s="687"/>
      <c r="D1978" s="737"/>
      <c r="E1978" s="117"/>
      <c r="F1978" s="117"/>
      <c r="G1978" s="297"/>
      <c r="H1978" s="298"/>
      <c r="I1978" s="209"/>
      <c r="J1978" s="389"/>
      <c r="K1978" s="219"/>
      <c r="L1978" s="299"/>
      <c r="M1978" s="22"/>
      <c r="N1978" s="710"/>
    </row>
    <row r="1979" spans="1:14" ht="15.75" hidden="1" customHeight="1" x14ac:dyDescent="0.25">
      <c r="A1979" s="773"/>
      <c r="B1979" s="684"/>
      <c r="C1979" s="687"/>
      <c r="D1979" s="737"/>
      <c r="E1979" s="117"/>
      <c r="F1979" s="117"/>
      <c r="G1979" s="297"/>
      <c r="H1979" s="298"/>
      <c r="I1979" s="209"/>
      <c r="J1979" s="389"/>
      <c r="K1979" s="219"/>
      <c r="L1979" s="299"/>
      <c r="M1979" s="22"/>
      <c r="N1979" s="710"/>
    </row>
    <row r="1980" spans="1:14" ht="15.75" hidden="1" customHeight="1" x14ac:dyDescent="0.25">
      <c r="A1980" s="773"/>
      <c r="B1980" s="684"/>
      <c r="C1980" s="687"/>
      <c r="D1980" s="737"/>
      <c r="E1980" s="117"/>
      <c r="F1980" s="117"/>
      <c r="G1980" s="297"/>
      <c r="H1980" s="298"/>
      <c r="I1980" s="209"/>
      <c r="J1980" s="389"/>
      <c r="K1980" s="219"/>
      <c r="L1980" s="299"/>
      <c r="M1980" s="22"/>
      <c r="N1980" s="710"/>
    </row>
    <row r="1981" spans="1:14" ht="15.75" hidden="1" customHeight="1" x14ac:dyDescent="0.25">
      <c r="A1981" s="773"/>
      <c r="B1981" s="684"/>
      <c r="C1981" s="687"/>
      <c r="D1981" s="737"/>
      <c r="E1981" s="117"/>
      <c r="F1981" s="117"/>
      <c r="G1981" s="297"/>
      <c r="H1981" s="298"/>
      <c r="I1981" s="209"/>
      <c r="J1981" s="389"/>
      <c r="K1981" s="219"/>
      <c r="L1981" s="299"/>
      <c r="M1981" s="22"/>
      <c r="N1981" s="710"/>
    </row>
    <row r="1982" spans="1:14" ht="15.75" hidden="1" customHeight="1" x14ac:dyDescent="0.25">
      <c r="A1982" s="773"/>
      <c r="B1982" s="684"/>
      <c r="C1982" s="687"/>
      <c r="D1982" s="737"/>
      <c r="E1982" s="117"/>
      <c r="F1982" s="117"/>
      <c r="G1982" s="297"/>
      <c r="H1982" s="298"/>
      <c r="I1982" s="209"/>
      <c r="J1982" s="389"/>
      <c r="K1982" s="219"/>
      <c r="L1982" s="299"/>
      <c r="M1982" s="22"/>
      <c r="N1982" s="710"/>
    </row>
    <row r="1983" spans="1:14" ht="15.75" hidden="1" customHeight="1" x14ac:dyDescent="0.25">
      <c r="A1983" s="773"/>
      <c r="B1983" s="684"/>
      <c r="C1983" s="687"/>
      <c r="D1983" s="737"/>
      <c r="E1983" s="117"/>
      <c r="F1983" s="117"/>
      <c r="G1983" s="297"/>
      <c r="H1983" s="298"/>
      <c r="I1983" s="209"/>
      <c r="J1983" s="389"/>
      <c r="K1983" s="219"/>
      <c r="L1983" s="299"/>
      <c r="M1983" s="22"/>
      <c r="N1983" s="710"/>
    </row>
    <row r="1984" spans="1:14" ht="15.75" hidden="1" customHeight="1" x14ac:dyDescent="0.25">
      <c r="A1984" s="773"/>
      <c r="B1984" s="684"/>
      <c r="C1984" s="687"/>
      <c r="D1984" s="737"/>
      <c r="E1984" s="117"/>
      <c r="F1984" s="117"/>
      <c r="G1984" s="297"/>
      <c r="H1984" s="298"/>
      <c r="I1984" s="209"/>
      <c r="J1984" s="389"/>
      <c r="K1984" s="219"/>
      <c r="L1984" s="299"/>
      <c r="M1984" s="22"/>
      <c r="N1984" s="710"/>
    </row>
    <row r="1985" spans="1:14" ht="15.75" hidden="1" customHeight="1" x14ac:dyDescent="0.25">
      <c r="A1985" s="773"/>
      <c r="B1985" s="684"/>
      <c r="C1985" s="687"/>
      <c r="D1985" s="737"/>
      <c r="E1985" s="117"/>
      <c r="F1985" s="117"/>
      <c r="G1985" s="297"/>
      <c r="H1985" s="298"/>
      <c r="I1985" s="209"/>
      <c r="J1985" s="389"/>
      <c r="K1985" s="219"/>
      <c r="L1985" s="299"/>
      <c r="M1985" s="22"/>
      <c r="N1985" s="710"/>
    </row>
    <row r="1986" spans="1:14" ht="15.75" hidden="1" customHeight="1" x14ac:dyDescent="0.25">
      <c r="A1986" s="773"/>
      <c r="B1986" s="684"/>
      <c r="C1986" s="687"/>
      <c r="D1986" s="737"/>
      <c r="E1986" s="117"/>
      <c r="F1986" s="117"/>
      <c r="G1986" s="297"/>
      <c r="H1986" s="298"/>
      <c r="I1986" s="209"/>
      <c r="J1986" s="389"/>
      <c r="K1986" s="219"/>
      <c r="L1986" s="299"/>
      <c r="M1986" s="22"/>
      <c r="N1986" s="710"/>
    </row>
    <row r="1987" spans="1:14" ht="15.75" hidden="1" customHeight="1" x14ac:dyDescent="0.25">
      <c r="A1987" s="773"/>
      <c r="B1987" s="684"/>
      <c r="C1987" s="687"/>
      <c r="D1987" s="737"/>
      <c r="E1987" s="117"/>
      <c r="F1987" s="117"/>
      <c r="G1987" s="297"/>
      <c r="H1987" s="298"/>
      <c r="I1987" s="209"/>
      <c r="J1987" s="389"/>
      <c r="K1987" s="219"/>
      <c r="L1987" s="299"/>
      <c r="M1987" s="22"/>
      <c r="N1987" s="710"/>
    </row>
    <row r="1988" spans="1:14" ht="15.75" hidden="1" customHeight="1" x14ac:dyDescent="0.25">
      <c r="A1988" s="773"/>
      <c r="B1988" s="684"/>
      <c r="C1988" s="687"/>
      <c r="D1988" s="737"/>
      <c r="E1988" s="117"/>
      <c r="F1988" s="117"/>
      <c r="G1988" s="297"/>
      <c r="H1988" s="298"/>
      <c r="I1988" s="209"/>
      <c r="J1988" s="389"/>
      <c r="K1988" s="219"/>
      <c r="L1988" s="299"/>
      <c r="M1988" s="22"/>
      <c r="N1988" s="710"/>
    </row>
    <row r="1989" spans="1:14" ht="15.75" hidden="1" customHeight="1" x14ac:dyDescent="0.25">
      <c r="A1989" s="773"/>
      <c r="B1989" s="684"/>
      <c r="C1989" s="687"/>
      <c r="D1989" s="737"/>
      <c r="E1989" s="117"/>
      <c r="F1989" s="117"/>
      <c r="G1989" s="297"/>
      <c r="H1989" s="298"/>
      <c r="I1989" s="209"/>
      <c r="J1989" s="389"/>
      <c r="K1989" s="219"/>
      <c r="L1989" s="299"/>
      <c r="M1989" s="22"/>
      <c r="N1989" s="710"/>
    </row>
    <row r="1990" spans="1:14" ht="15.75" hidden="1" customHeight="1" x14ac:dyDescent="0.25">
      <c r="A1990" s="773"/>
      <c r="B1990" s="684"/>
      <c r="C1990" s="687"/>
      <c r="D1990" s="737"/>
      <c r="E1990" s="117"/>
      <c r="F1990" s="117"/>
      <c r="G1990" s="297"/>
      <c r="H1990" s="298"/>
      <c r="I1990" s="209"/>
      <c r="J1990" s="389"/>
      <c r="K1990" s="219"/>
      <c r="L1990" s="299"/>
      <c r="M1990" s="22"/>
      <c r="N1990" s="710"/>
    </row>
    <row r="1991" spans="1:14" ht="15.75" hidden="1" customHeight="1" x14ac:dyDescent="0.25">
      <c r="A1991" s="773"/>
      <c r="B1991" s="684"/>
      <c r="C1991" s="687"/>
      <c r="D1991" s="737"/>
      <c r="E1991" s="117"/>
      <c r="F1991" s="117"/>
      <c r="G1991" s="297"/>
      <c r="H1991" s="298"/>
      <c r="I1991" s="209"/>
      <c r="J1991" s="389"/>
      <c r="K1991" s="219"/>
      <c r="L1991" s="299"/>
      <c r="M1991" s="22"/>
      <c r="N1991" s="710"/>
    </row>
    <row r="1992" spans="1:14" ht="15.75" hidden="1" customHeight="1" x14ac:dyDescent="0.25">
      <c r="A1992" s="773"/>
      <c r="B1992" s="684"/>
      <c r="C1992" s="687"/>
      <c r="D1992" s="737"/>
      <c r="E1992" s="117"/>
      <c r="F1992" s="117"/>
      <c r="G1992" s="297"/>
      <c r="H1992" s="298"/>
      <c r="I1992" s="209"/>
      <c r="J1992" s="389"/>
      <c r="K1992" s="219"/>
      <c r="L1992" s="299"/>
      <c r="M1992" s="22"/>
      <c r="N1992" s="710"/>
    </row>
    <row r="1993" spans="1:14" ht="15.75" hidden="1" customHeight="1" x14ac:dyDescent="0.25">
      <c r="A1993" s="773"/>
      <c r="B1993" s="684"/>
      <c r="C1993" s="687"/>
      <c r="D1993" s="737"/>
      <c r="E1993" s="117"/>
      <c r="F1993" s="117"/>
      <c r="G1993" s="297"/>
      <c r="H1993" s="298"/>
      <c r="I1993" s="209"/>
      <c r="J1993" s="389"/>
      <c r="K1993" s="219"/>
      <c r="L1993" s="299"/>
      <c r="M1993" s="22"/>
      <c r="N1993" s="710"/>
    </row>
    <row r="1994" spans="1:14" ht="15.75" hidden="1" customHeight="1" x14ac:dyDescent="0.25">
      <c r="A1994" s="773"/>
      <c r="B1994" s="684"/>
      <c r="C1994" s="687"/>
      <c r="D1994" s="737"/>
      <c r="E1994" s="117"/>
      <c r="F1994" s="117"/>
      <c r="G1994" s="297"/>
      <c r="H1994" s="298"/>
      <c r="I1994" s="209"/>
      <c r="J1994" s="389"/>
      <c r="K1994" s="219"/>
      <c r="L1994" s="299"/>
      <c r="M1994" s="22"/>
      <c r="N1994" s="710"/>
    </row>
    <row r="1995" spans="1:14" ht="15.75" hidden="1" customHeight="1" x14ac:dyDescent="0.25">
      <c r="A1995" s="773"/>
      <c r="B1995" s="684"/>
      <c r="C1995" s="687"/>
      <c r="D1995" s="737"/>
      <c r="E1995" s="117"/>
      <c r="F1995" s="117"/>
      <c r="G1995" s="297"/>
      <c r="H1995" s="298"/>
      <c r="I1995" s="209"/>
      <c r="J1995" s="389"/>
      <c r="K1995" s="219"/>
      <c r="L1995" s="299"/>
      <c r="M1995" s="22"/>
      <c r="N1995" s="710"/>
    </row>
    <row r="1996" spans="1:14" ht="15.75" hidden="1" customHeight="1" x14ac:dyDescent="0.25">
      <c r="A1996" s="773"/>
      <c r="B1996" s="684"/>
      <c r="C1996" s="687"/>
      <c r="D1996" s="737"/>
      <c r="E1996" s="117"/>
      <c r="F1996" s="117"/>
      <c r="G1996" s="297"/>
      <c r="H1996" s="298"/>
      <c r="I1996" s="209"/>
      <c r="J1996" s="389"/>
      <c r="K1996" s="219"/>
      <c r="L1996" s="299"/>
      <c r="M1996" s="22"/>
      <c r="N1996" s="710"/>
    </row>
    <row r="1997" spans="1:14" ht="15.75" hidden="1" customHeight="1" x14ac:dyDescent="0.25">
      <c r="A1997" s="773"/>
      <c r="B1997" s="684"/>
      <c r="C1997" s="687"/>
      <c r="D1997" s="737"/>
      <c r="E1997" s="117"/>
      <c r="F1997" s="117"/>
      <c r="G1997" s="297"/>
      <c r="H1997" s="298"/>
      <c r="I1997" s="209"/>
      <c r="J1997" s="389"/>
      <c r="K1997" s="219"/>
      <c r="L1997" s="299"/>
      <c r="M1997" s="22"/>
      <c r="N1997" s="710"/>
    </row>
    <row r="1998" spans="1:14" ht="15.75" hidden="1" customHeight="1" x14ac:dyDescent="0.25">
      <c r="A1998" s="773"/>
      <c r="B1998" s="684"/>
      <c r="C1998" s="687"/>
      <c r="D1998" s="737"/>
      <c r="E1998" s="117"/>
      <c r="F1998" s="117"/>
      <c r="G1998" s="297"/>
      <c r="H1998" s="298"/>
      <c r="I1998" s="209"/>
      <c r="J1998" s="389"/>
      <c r="K1998" s="219"/>
      <c r="L1998" s="299"/>
      <c r="M1998" s="22"/>
      <c r="N1998" s="710"/>
    </row>
    <row r="1999" spans="1:14" ht="15.75" hidden="1" customHeight="1" x14ac:dyDescent="0.25">
      <c r="A1999" s="773"/>
      <c r="B1999" s="684"/>
      <c r="C1999" s="687"/>
      <c r="D1999" s="737"/>
      <c r="E1999" s="117"/>
      <c r="F1999" s="117"/>
      <c r="G1999" s="297"/>
      <c r="H1999" s="298"/>
      <c r="I1999" s="209"/>
      <c r="J1999" s="389"/>
      <c r="K1999" s="219"/>
      <c r="L1999" s="299"/>
      <c r="M1999" s="22"/>
      <c r="N1999" s="710"/>
    </row>
    <row r="2000" spans="1:14" ht="15.75" hidden="1" customHeight="1" x14ac:dyDescent="0.25">
      <c r="A2000" s="773"/>
      <c r="B2000" s="684"/>
      <c r="C2000" s="687"/>
      <c r="D2000" s="737"/>
      <c r="E2000" s="117"/>
      <c r="F2000" s="117"/>
      <c r="G2000" s="297"/>
      <c r="H2000" s="298"/>
      <c r="I2000" s="209"/>
      <c r="J2000" s="389"/>
      <c r="K2000" s="219"/>
      <c r="L2000" s="299"/>
      <c r="M2000" s="22"/>
      <c r="N2000" s="710"/>
    </row>
    <row r="2001" spans="1:14" ht="15.75" hidden="1" customHeight="1" x14ac:dyDescent="0.25">
      <c r="A2001" s="773"/>
      <c r="B2001" s="684"/>
      <c r="C2001" s="687"/>
      <c r="D2001" s="737"/>
      <c r="E2001" s="117"/>
      <c r="F2001" s="117"/>
      <c r="G2001" s="297"/>
      <c r="H2001" s="298"/>
      <c r="I2001" s="209"/>
      <c r="J2001" s="389"/>
      <c r="K2001" s="219"/>
      <c r="L2001" s="299"/>
      <c r="M2001" s="22"/>
      <c r="N2001" s="710"/>
    </row>
    <row r="2002" spans="1:14" ht="15.75" hidden="1" customHeight="1" x14ac:dyDescent="0.25">
      <c r="A2002" s="773"/>
      <c r="B2002" s="684"/>
      <c r="C2002" s="687"/>
      <c r="D2002" s="737"/>
      <c r="E2002" s="117"/>
      <c r="F2002" s="117"/>
      <c r="G2002" s="297"/>
      <c r="H2002" s="298"/>
      <c r="I2002" s="209"/>
      <c r="J2002" s="389"/>
      <c r="K2002" s="219"/>
      <c r="L2002" s="299"/>
      <c r="M2002" s="22"/>
      <c r="N2002" s="710"/>
    </row>
    <row r="2003" spans="1:14" ht="15.75" hidden="1" customHeight="1" x14ac:dyDescent="0.25">
      <c r="A2003" s="773"/>
      <c r="B2003" s="684"/>
      <c r="C2003" s="687"/>
      <c r="D2003" s="737"/>
      <c r="E2003" s="117"/>
      <c r="F2003" s="117"/>
      <c r="G2003" s="297"/>
      <c r="H2003" s="298"/>
      <c r="I2003" s="209"/>
      <c r="J2003" s="389"/>
      <c r="K2003" s="219"/>
      <c r="L2003" s="299"/>
      <c r="M2003" s="22"/>
      <c r="N2003" s="710"/>
    </row>
    <row r="2004" spans="1:14" ht="15.75" hidden="1" customHeight="1" x14ac:dyDescent="0.25">
      <c r="A2004" s="773"/>
      <c r="B2004" s="684"/>
      <c r="C2004" s="687"/>
      <c r="D2004" s="737"/>
      <c r="E2004" s="117"/>
      <c r="F2004" s="117"/>
      <c r="G2004" s="297"/>
      <c r="H2004" s="298"/>
      <c r="I2004" s="209"/>
      <c r="J2004" s="389"/>
      <c r="K2004" s="219"/>
      <c r="L2004" s="299"/>
      <c r="M2004" s="22"/>
      <c r="N2004" s="710"/>
    </row>
    <row r="2005" spans="1:14" ht="15.75" hidden="1" customHeight="1" x14ac:dyDescent="0.25">
      <c r="A2005" s="773"/>
      <c r="B2005" s="684"/>
      <c r="C2005" s="687"/>
      <c r="D2005" s="737"/>
      <c r="E2005" s="117"/>
      <c r="F2005" s="117"/>
      <c r="G2005" s="297"/>
      <c r="H2005" s="298"/>
      <c r="I2005" s="209"/>
      <c r="J2005" s="389"/>
      <c r="K2005" s="219"/>
      <c r="L2005" s="299"/>
      <c r="M2005" s="22"/>
      <c r="N2005" s="710"/>
    </row>
    <row r="2006" spans="1:14" ht="15.75" hidden="1" customHeight="1" x14ac:dyDescent="0.25">
      <c r="A2006" s="773"/>
      <c r="B2006" s="684"/>
      <c r="C2006" s="687"/>
      <c r="D2006" s="737"/>
      <c r="E2006" s="117"/>
      <c r="F2006" s="117"/>
      <c r="G2006" s="297"/>
      <c r="H2006" s="298"/>
      <c r="I2006" s="209"/>
      <c r="J2006" s="389"/>
      <c r="K2006" s="219"/>
      <c r="L2006" s="299"/>
      <c r="M2006" s="22"/>
      <c r="N2006" s="710"/>
    </row>
    <row r="2007" spans="1:14" ht="15.75" hidden="1" customHeight="1" x14ac:dyDescent="0.25">
      <c r="A2007" s="773"/>
      <c r="B2007" s="684"/>
      <c r="C2007" s="687"/>
      <c r="D2007" s="737"/>
      <c r="E2007" s="117"/>
      <c r="F2007" s="117"/>
      <c r="G2007" s="297"/>
      <c r="H2007" s="298"/>
      <c r="I2007" s="209"/>
      <c r="J2007" s="389"/>
      <c r="K2007" s="219"/>
      <c r="L2007" s="299"/>
      <c r="M2007" s="22"/>
      <c r="N2007" s="710"/>
    </row>
    <row r="2008" spans="1:14" ht="15.75" hidden="1" customHeight="1" x14ac:dyDescent="0.25">
      <c r="A2008" s="773"/>
      <c r="B2008" s="684"/>
      <c r="C2008" s="687"/>
      <c r="D2008" s="737"/>
      <c r="E2008" s="117"/>
      <c r="F2008" s="117"/>
      <c r="G2008" s="297"/>
      <c r="H2008" s="298"/>
      <c r="I2008" s="209"/>
      <c r="J2008" s="389"/>
      <c r="K2008" s="219"/>
      <c r="L2008" s="299"/>
      <c r="M2008" s="22"/>
      <c r="N2008" s="710"/>
    </row>
    <row r="2009" spans="1:14" ht="15.75" hidden="1" customHeight="1" x14ac:dyDescent="0.25">
      <c r="A2009" s="773"/>
      <c r="B2009" s="684"/>
      <c r="C2009" s="687"/>
      <c r="D2009" s="737"/>
      <c r="E2009" s="117"/>
      <c r="F2009" s="117"/>
      <c r="G2009" s="297"/>
      <c r="H2009" s="298"/>
      <c r="I2009" s="209"/>
      <c r="J2009" s="389"/>
      <c r="K2009" s="219"/>
      <c r="L2009" s="299"/>
      <c r="M2009" s="22"/>
      <c r="N2009" s="710"/>
    </row>
    <row r="2010" spans="1:14" ht="15.75" hidden="1" customHeight="1" x14ac:dyDescent="0.25">
      <c r="A2010" s="773"/>
      <c r="B2010" s="684"/>
      <c r="C2010" s="687"/>
      <c r="D2010" s="737"/>
      <c r="E2010" s="117"/>
      <c r="F2010" s="117"/>
      <c r="G2010" s="297"/>
      <c r="H2010" s="298"/>
      <c r="I2010" s="209"/>
      <c r="J2010" s="389"/>
      <c r="K2010" s="219"/>
      <c r="L2010" s="299"/>
      <c r="M2010" s="22"/>
      <c r="N2010" s="710"/>
    </row>
    <row r="2011" spans="1:14" ht="15.75" hidden="1" customHeight="1" x14ac:dyDescent="0.25">
      <c r="A2011" s="773"/>
      <c r="B2011" s="684"/>
      <c r="C2011" s="687"/>
      <c r="D2011" s="737"/>
      <c r="E2011" s="117"/>
      <c r="F2011" s="117"/>
      <c r="G2011" s="297"/>
      <c r="H2011" s="298"/>
      <c r="I2011" s="209"/>
      <c r="J2011" s="389"/>
      <c r="K2011" s="219"/>
      <c r="L2011" s="299"/>
      <c r="M2011" s="22"/>
      <c r="N2011" s="710"/>
    </row>
    <row r="2012" spans="1:14" ht="15.75" hidden="1" customHeight="1" x14ac:dyDescent="0.25">
      <c r="A2012" s="773"/>
      <c r="B2012" s="684"/>
      <c r="C2012" s="687"/>
      <c r="D2012" s="737"/>
      <c r="E2012" s="117"/>
      <c r="F2012" s="117"/>
      <c r="G2012" s="297"/>
      <c r="H2012" s="298"/>
      <c r="I2012" s="209"/>
      <c r="J2012" s="389"/>
      <c r="K2012" s="219"/>
      <c r="L2012" s="299"/>
      <c r="M2012" s="22"/>
      <c r="N2012" s="710"/>
    </row>
    <row r="2013" spans="1:14" ht="15.75" hidden="1" customHeight="1" x14ac:dyDescent="0.25">
      <c r="A2013" s="773"/>
      <c r="B2013" s="684"/>
      <c r="C2013" s="687"/>
      <c r="D2013" s="737"/>
      <c r="E2013" s="117"/>
      <c r="F2013" s="117"/>
      <c r="G2013" s="297"/>
      <c r="H2013" s="298"/>
      <c r="I2013" s="209"/>
      <c r="J2013" s="389"/>
      <c r="K2013" s="219"/>
      <c r="L2013" s="299"/>
      <c r="M2013" s="22"/>
      <c r="N2013" s="710"/>
    </row>
    <row r="2014" spans="1:14" ht="15.75" hidden="1" customHeight="1" x14ac:dyDescent="0.25">
      <c r="A2014" s="773"/>
      <c r="B2014" s="684"/>
      <c r="C2014" s="687"/>
      <c r="D2014" s="737"/>
      <c r="E2014" s="117"/>
      <c r="F2014" s="117"/>
      <c r="G2014" s="297"/>
      <c r="H2014" s="298"/>
      <c r="I2014" s="209"/>
      <c r="J2014" s="389"/>
      <c r="K2014" s="219"/>
      <c r="L2014" s="299"/>
      <c r="M2014" s="22"/>
      <c r="N2014" s="710"/>
    </row>
    <row r="2015" spans="1:14" ht="15.75" hidden="1" customHeight="1" x14ac:dyDescent="0.25">
      <c r="A2015" s="773"/>
      <c r="B2015" s="684"/>
      <c r="C2015" s="687"/>
      <c r="D2015" s="737"/>
      <c r="E2015" s="117"/>
      <c r="F2015" s="117"/>
      <c r="G2015" s="297"/>
      <c r="H2015" s="298"/>
      <c r="I2015" s="209"/>
      <c r="J2015" s="389"/>
      <c r="K2015" s="219"/>
      <c r="L2015" s="299"/>
      <c r="M2015" s="22"/>
      <c r="N2015" s="710"/>
    </row>
    <row r="2016" spans="1:14" ht="15.75" hidden="1" customHeight="1" x14ac:dyDescent="0.25">
      <c r="A2016" s="773"/>
      <c r="B2016" s="684"/>
      <c r="C2016" s="687"/>
      <c r="D2016" s="737"/>
      <c r="E2016" s="117"/>
      <c r="F2016" s="117"/>
      <c r="G2016" s="297"/>
      <c r="H2016" s="298"/>
      <c r="I2016" s="209"/>
      <c r="J2016" s="389"/>
      <c r="K2016" s="219"/>
      <c r="L2016" s="299"/>
      <c r="M2016" s="22"/>
      <c r="N2016" s="710"/>
    </row>
    <row r="2017" spans="1:14" ht="15.75" hidden="1" customHeight="1" x14ac:dyDescent="0.25">
      <c r="A2017" s="773"/>
      <c r="B2017" s="684"/>
      <c r="C2017" s="687"/>
      <c r="D2017" s="737"/>
      <c r="E2017" s="117"/>
      <c r="F2017" s="117"/>
      <c r="G2017" s="297"/>
      <c r="H2017" s="298"/>
      <c r="I2017" s="209"/>
      <c r="J2017" s="389"/>
      <c r="K2017" s="219"/>
      <c r="L2017" s="299"/>
      <c r="M2017" s="22"/>
      <c r="N2017" s="710"/>
    </row>
    <row r="2018" spans="1:14" ht="15.75" hidden="1" customHeight="1" x14ac:dyDescent="0.25">
      <c r="A2018" s="773"/>
      <c r="B2018" s="684"/>
      <c r="C2018" s="687"/>
      <c r="D2018" s="737"/>
      <c r="E2018" s="117"/>
      <c r="F2018" s="117"/>
      <c r="G2018" s="297"/>
      <c r="H2018" s="298"/>
      <c r="I2018" s="209"/>
      <c r="J2018" s="389"/>
      <c r="K2018" s="219"/>
      <c r="L2018" s="299"/>
      <c r="M2018" s="22"/>
      <c r="N2018" s="710"/>
    </row>
    <row r="2019" spans="1:14" ht="15.75" hidden="1" customHeight="1" x14ac:dyDescent="0.25">
      <c r="A2019" s="773"/>
      <c r="B2019" s="684"/>
      <c r="C2019" s="687"/>
      <c r="D2019" s="737"/>
      <c r="E2019" s="117"/>
      <c r="F2019" s="117"/>
      <c r="G2019" s="297"/>
      <c r="H2019" s="298"/>
      <c r="I2019" s="209"/>
      <c r="J2019" s="389"/>
      <c r="K2019" s="219"/>
      <c r="L2019" s="299"/>
      <c r="M2019" s="22"/>
      <c r="N2019" s="710"/>
    </row>
    <row r="2020" spans="1:14" ht="15.75" hidden="1" customHeight="1" x14ac:dyDescent="0.25">
      <c r="A2020" s="773"/>
      <c r="B2020" s="684"/>
      <c r="C2020" s="687"/>
      <c r="D2020" s="737"/>
      <c r="E2020" s="117"/>
      <c r="F2020" s="117"/>
      <c r="G2020" s="297"/>
      <c r="H2020" s="298"/>
      <c r="I2020" s="209"/>
      <c r="J2020" s="389"/>
      <c r="K2020" s="219"/>
      <c r="L2020" s="299"/>
      <c r="M2020" s="22"/>
      <c r="N2020" s="710"/>
    </row>
    <row r="2021" spans="1:14" ht="15.75" hidden="1" customHeight="1" x14ac:dyDescent="0.25">
      <c r="A2021" s="773"/>
      <c r="B2021" s="684"/>
      <c r="C2021" s="687"/>
      <c r="D2021" s="737"/>
      <c r="E2021" s="117"/>
      <c r="F2021" s="117"/>
      <c r="G2021" s="297"/>
      <c r="H2021" s="298"/>
      <c r="I2021" s="209"/>
      <c r="J2021" s="389"/>
      <c r="K2021" s="219"/>
      <c r="L2021" s="299"/>
      <c r="M2021" s="22"/>
      <c r="N2021" s="710"/>
    </row>
    <row r="2022" spans="1:14" ht="15.75" hidden="1" customHeight="1" x14ac:dyDescent="0.25">
      <c r="A2022" s="773"/>
      <c r="B2022" s="684"/>
      <c r="C2022" s="687"/>
      <c r="D2022" s="737"/>
      <c r="E2022" s="117"/>
      <c r="F2022" s="117"/>
      <c r="G2022" s="297"/>
      <c r="H2022" s="298"/>
      <c r="I2022" s="209"/>
      <c r="J2022" s="389"/>
      <c r="K2022" s="219"/>
      <c r="L2022" s="299"/>
      <c r="M2022" s="22"/>
      <c r="N2022" s="710"/>
    </row>
    <row r="2023" spans="1:14" ht="15.75" hidden="1" customHeight="1" x14ac:dyDescent="0.25">
      <c r="A2023" s="773"/>
      <c r="B2023" s="684"/>
      <c r="C2023" s="687"/>
      <c r="D2023" s="737"/>
      <c r="E2023" s="117"/>
      <c r="F2023" s="117"/>
      <c r="G2023" s="297"/>
      <c r="H2023" s="298"/>
      <c r="I2023" s="209"/>
      <c r="J2023" s="389"/>
      <c r="K2023" s="219"/>
      <c r="L2023" s="299"/>
      <c r="M2023" s="22"/>
      <c r="N2023" s="710"/>
    </row>
    <row r="2024" spans="1:14" ht="15.75" hidden="1" customHeight="1" x14ac:dyDescent="0.25">
      <c r="A2024" s="773"/>
      <c r="B2024" s="684"/>
      <c r="C2024" s="687"/>
      <c r="D2024" s="737"/>
      <c r="E2024" s="117"/>
      <c r="F2024" s="117"/>
      <c r="G2024" s="297"/>
      <c r="H2024" s="298"/>
      <c r="I2024" s="209"/>
      <c r="J2024" s="389"/>
      <c r="K2024" s="219"/>
      <c r="L2024" s="299"/>
      <c r="M2024" s="22"/>
      <c r="N2024" s="710"/>
    </row>
    <row r="2025" spans="1:14" ht="15.75" hidden="1" customHeight="1" x14ac:dyDescent="0.25">
      <c r="A2025" s="773"/>
      <c r="B2025" s="684"/>
      <c r="C2025" s="687"/>
      <c r="D2025" s="737"/>
      <c r="E2025" s="117"/>
      <c r="F2025" s="117"/>
      <c r="G2025" s="297"/>
      <c r="H2025" s="298"/>
      <c r="I2025" s="209"/>
      <c r="J2025" s="389"/>
      <c r="K2025" s="219"/>
      <c r="L2025" s="299"/>
      <c r="M2025" s="22"/>
      <c r="N2025" s="710"/>
    </row>
    <row r="2026" spans="1:14" ht="15.75" hidden="1" customHeight="1" x14ac:dyDescent="0.25">
      <c r="A2026" s="773"/>
      <c r="B2026" s="684"/>
      <c r="C2026" s="687"/>
      <c r="D2026" s="737"/>
      <c r="E2026" s="117"/>
      <c r="F2026" s="117"/>
      <c r="G2026" s="297"/>
      <c r="H2026" s="298"/>
      <c r="I2026" s="209"/>
      <c r="J2026" s="389"/>
      <c r="K2026" s="219"/>
      <c r="L2026" s="299"/>
      <c r="M2026" s="22"/>
      <c r="N2026" s="710"/>
    </row>
    <row r="2027" spans="1:14" ht="15.75" hidden="1" customHeight="1" x14ac:dyDescent="0.25">
      <c r="A2027" s="773"/>
      <c r="B2027" s="684"/>
      <c r="C2027" s="687"/>
      <c r="D2027" s="737"/>
      <c r="E2027" s="117"/>
      <c r="F2027" s="117"/>
      <c r="G2027" s="297"/>
      <c r="H2027" s="298"/>
      <c r="I2027" s="209"/>
      <c r="J2027" s="389"/>
      <c r="K2027" s="219"/>
      <c r="L2027" s="299"/>
      <c r="M2027" s="22"/>
      <c r="N2027" s="710"/>
    </row>
    <row r="2028" spans="1:14" ht="15.75" hidden="1" customHeight="1" x14ac:dyDescent="0.25">
      <c r="A2028" s="773"/>
      <c r="B2028" s="684"/>
      <c r="C2028" s="687"/>
      <c r="D2028" s="737"/>
      <c r="E2028" s="117"/>
      <c r="F2028" s="117"/>
      <c r="G2028" s="297"/>
      <c r="H2028" s="298"/>
      <c r="I2028" s="209"/>
      <c r="J2028" s="389"/>
      <c r="K2028" s="219"/>
      <c r="L2028" s="299"/>
      <c r="M2028" s="22"/>
      <c r="N2028" s="710"/>
    </row>
    <row r="2029" spans="1:14" ht="15.75" hidden="1" customHeight="1" x14ac:dyDescent="0.25">
      <c r="A2029" s="773"/>
      <c r="B2029" s="684"/>
      <c r="C2029" s="687"/>
      <c r="D2029" s="737"/>
      <c r="E2029" s="117"/>
      <c r="F2029" s="117"/>
      <c r="G2029" s="297"/>
      <c r="H2029" s="298"/>
      <c r="I2029" s="209"/>
      <c r="J2029" s="389"/>
      <c r="K2029" s="219"/>
      <c r="L2029" s="299"/>
      <c r="M2029" s="22"/>
      <c r="N2029" s="710"/>
    </row>
    <row r="2030" spans="1:14" ht="15.75" hidden="1" customHeight="1" x14ac:dyDescent="0.25">
      <c r="A2030" s="773"/>
      <c r="B2030" s="684"/>
      <c r="C2030" s="687"/>
      <c r="D2030" s="737"/>
      <c r="E2030" s="117"/>
      <c r="F2030" s="117"/>
      <c r="G2030" s="297"/>
      <c r="H2030" s="298"/>
      <c r="I2030" s="209"/>
      <c r="J2030" s="389"/>
      <c r="K2030" s="219"/>
      <c r="L2030" s="299"/>
      <c r="M2030" s="22"/>
      <c r="N2030" s="710"/>
    </row>
    <row r="2031" spans="1:14" ht="15.75" hidden="1" customHeight="1" x14ac:dyDescent="0.25">
      <c r="A2031" s="773"/>
      <c r="B2031" s="684"/>
      <c r="C2031" s="687"/>
      <c r="D2031" s="737"/>
      <c r="E2031" s="117"/>
      <c r="F2031" s="117"/>
      <c r="G2031" s="297"/>
      <c r="H2031" s="298"/>
      <c r="I2031" s="209"/>
      <c r="J2031" s="389"/>
      <c r="K2031" s="219"/>
      <c r="L2031" s="299"/>
      <c r="M2031" s="22"/>
      <c r="N2031" s="710"/>
    </row>
    <row r="2032" spans="1:14" ht="15.75" hidden="1" customHeight="1" x14ac:dyDescent="0.25">
      <c r="A2032" s="773"/>
      <c r="B2032" s="684"/>
      <c r="C2032" s="687"/>
      <c r="D2032" s="737"/>
      <c r="E2032" s="117"/>
      <c r="F2032" s="117"/>
      <c r="G2032" s="297"/>
      <c r="H2032" s="298"/>
      <c r="I2032" s="209"/>
      <c r="J2032" s="389"/>
      <c r="K2032" s="219"/>
      <c r="L2032" s="299"/>
      <c r="M2032" s="22"/>
      <c r="N2032" s="710"/>
    </row>
    <row r="2033" spans="1:14" ht="15.75" hidden="1" customHeight="1" x14ac:dyDescent="0.25">
      <c r="A2033" s="773"/>
      <c r="B2033" s="684"/>
      <c r="C2033" s="687"/>
      <c r="D2033" s="737"/>
      <c r="E2033" s="117"/>
      <c r="F2033" s="117"/>
      <c r="G2033" s="297"/>
      <c r="H2033" s="298"/>
      <c r="I2033" s="209"/>
      <c r="J2033" s="389"/>
      <c r="K2033" s="219"/>
      <c r="L2033" s="299"/>
      <c r="M2033" s="22"/>
      <c r="N2033" s="710"/>
    </row>
    <row r="2034" spans="1:14" ht="15.75" hidden="1" customHeight="1" x14ac:dyDescent="0.25">
      <c r="A2034" s="773"/>
      <c r="B2034" s="684"/>
      <c r="C2034" s="687"/>
      <c r="D2034" s="737"/>
      <c r="E2034" s="117"/>
      <c r="F2034" s="117"/>
      <c r="G2034" s="297"/>
      <c r="H2034" s="298"/>
      <c r="I2034" s="209"/>
      <c r="J2034" s="389"/>
      <c r="K2034" s="219"/>
      <c r="L2034" s="299"/>
      <c r="M2034" s="22"/>
      <c r="N2034" s="710"/>
    </row>
    <row r="2035" spans="1:14" ht="15.75" hidden="1" customHeight="1" x14ac:dyDescent="0.25">
      <c r="A2035" s="773"/>
      <c r="B2035" s="684"/>
      <c r="C2035" s="687"/>
      <c r="D2035" s="737"/>
      <c r="E2035" s="117"/>
      <c r="F2035" s="117"/>
      <c r="G2035" s="297"/>
      <c r="H2035" s="298"/>
      <c r="I2035" s="209"/>
      <c r="J2035" s="389"/>
      <c r="K2035" s="219"/>
      <c r="L2035" s="299"/>
      <c r="M2035" s="22"/>
      <c r="N2035" s="710"/>
    </row>
    <row r="2036" spans="1:14" ht="15.75" hidden="1" customHeight="1" x14ac:dyDescent="0.25">
      <c r="A2036" s="773"/>
      <c r="B2036" s="684"/>
      <c r="C2036" s="687"/>
      <c r="D2036" s="737"/>
      <c r="E2036" s="117"/>
      <c r="F2036" s="117"/>
      <c r="G2036" s="297"/>
      <c r="H2036" s="298"/>
      <c r="I2036" s="209"/>
      <c r="J2036" s="389"/>
      <c r="K2036" s="219"/>
      <c r="L2036" s="299"/>
      <c r="M2036" s="22"/>
      <c r="N2036" s="710"/>
    </row>
    <row r="2037" spans="1:14" ht="15.75" hidden="1" customHeight="1" x14ac:dyDescent="0.25">
      <c r="A2037" s="773"/>
      <c r="B2037" s="684"/>
      <c r="C2037" s="687"/>
      <c r="D2037" s="737"/>
      <c r="E2037" s="117"/>
      <c r="F2037" s="117"/>
      <c r="G2037" s="297"/>
      <c r="H2037" s="298"/>
      <c r="I2037" s="209"/>
      <c r="J2037" s="389"/>
      <c r="K2037" s="219"/>
      <c r="L2037" s="299"/>
      <c r="M2037" s="22"/>
      <c r="N2037" s="710"/>
    </row>
    <row r="2038" spans="1:14" ht="15.75" hidden="1" customHeight="1" x14ac:dyDescent="0.25">
      <c r="A2038" s="773"/>
      <c r="B2038" s="684"/>
      <c r="C2038" s="687"/>
      <c r="D2038" s="737"/>
      <c r="E2038" s="117"/>
      <c r="F2038" s="117"/>
      <c r="G2038" s="297"/>
      <c r="H2038" s="298"/>
      <c r="I2038" s="209"/>
      <c r="J2038" s="389"/>
      <c r="K2038" s="219"/>
      <c r="L2038" s="299"/>
      <c r="M2038" s="22"/>
      <c r="N2038" s="710"/>
    </row>
    <row r="2039" spans="1:14" ht="15.75" hidden="1" customHeight="1" x14ac:dyDescent="0.25">
      <c r="A2039" s="773"/>
      <c r="B2039" s="684"/>
      <c r="C2039" s="687"/>
      <c r="D2039" s="737"/>
      <c r="E2039" s="117"/>
      <c r="F2039" s="117"/>
      <c r="G2039" s="297"/>
      <c r="H2039" s="298"/>
      <c r="I2039" s="209"/>
      <c r="J2039" s="389"/>
      <c r="K2039" s="219"/>
      <c r="L2039" s="299"/>
      <c r="M2039" s="22"/>
      <c r="N2039" s="710"/>
    </row>
    <row r="2040" spans="1:14" ht="15.75" hidden="1" customHeight="1" x14ac:dyDescent="0.25">
      <c r="A2040" s="773"/>
      <c r="B2040" s="684"/>
      <c r="C2040" s="687"/>
      <c r="D2040" s="737"/>
      <c r="E2040" s="117"/>
      <c r="F2040" s="117"/>
      <c r="G2040" s="297"/>
      <c r="H2040" s="298"/>
      <c r="I2040" s="209"/>
      <c r="J2040" s="389"/>
      <c r="K2040" s="219"/>
      <c r="L2040" s="299"/>
      <c r="M2040" s="22"/>
      <c r="N2040" s="710"/>
    </row>
    <row r="2041" spans="1:14" ht="15.75" hidden="1" customHeight="1" x14ac:dyDescent="0.25">
      <c r="A2041" s="773"/>
      <c r="B2041" s="684"/>
      <c r="C2041" s="687"/>
      <c r="D2041" s="737"/>
      <c r="E2041" s="117"/>
      <c r="F2041" s="117"/>
      <c r="G2041" s="297"/>
      <c r="H2041" s="298"/>
      <c r="I2041" s="209"/>
      <c r="J2041" s="389"/>
      <c r="K2041" s="219"/>
      <c r="L2041" s="299"/>
      <c r="M2041" s="22"/>
      <c r="N2041" s="710"/>
    </row>
    <row r="2042" spans="1:14" ht="15.75" hidden="1" customHeight="1" x14ac:dyDescent="0.25">
      <c r="A2042" s="773"/>
      <c r="B2042" s="684"/>
      <c r="C2042" s="687"/>
      <c r="D2042" s="737"/>
      <c r="E2042" s="117"/>
      <c r="F2042" s="117"/>
      <c r="G2042" s="297"/>
      <c r="H2042" s="298"/>
      <c r="I2042" s="209"/>
      <c r="J2042" s="389"/>
      <c r="K2042" s="219"/>
      <c r="L2042" s="299"/>
      <c r="M2042" s="22"/>
      <c r="N2042" s="710"/>
    </row>
    <row r="2043" spans="1:14" ht="15.75" hidden="1" customHeight="1" x14ac:dyDescent="0.25">
      <c r="A2043" s="773"/>
      <c r="B2043" s="684"/>
      <c r="C2043" s="687"/>
      <c r="D2043" s="737"/>
      <c r="E2043" s="117"/>
      <c r="F2043" s="117"/>
      <c r="G2043" s="297"/>
      <c r="H2043" s="298"/>
      <c r="I2043" s="209"/>
      <c r="J2043" s="389"/>
      <c r="K2043" s="219"/>
      <c r="L2043" s="299"/>
      <c r="M2043" s="22"/>
      <c r="N2043" s="710"/>
    </row>
    <row r="2044" spans="1:14" ht="15.75" hidden="1" customHeight="1" x14ac:dyDescent="0.25">
      <c r="A2044" s="773"/>
      <c r="B2044" s="684"/>
      <c r="C2044" s="687"/>
      <c r="D2044" s="737"/>
      <c r="E2044" s="117"/>
      <c r="F2044" s="117"/>
      <c r="G2044" s="297"/>
      <c r="H2044" s="298"/>
      <c r="I2044" s="209"/>
      <c r="J2044" s="389"/>
      <c r="K2044" s="219"/>
      <c r="L2044" s="299"/>
      <c r="M2044" s="22"/>
      <c r="N2044" s="710"/>
    </row>
    <row r="2045" spans="1:14" ht="15.75" hidden="1" customHeight="1" x14ac:dyDescent="0.25">
      <c r="A2045" s="773"/>
      <c r="B2045" s="684"/>
      <c r="C2045" s="687"/>
      <c r="D2045" s="737"/>
      <c r="E2045" s="117"/>
      <c r="F2045" s="117"/>
      <c r="G2045" s="297"/>
      <c r="H2045" s="298"/>
      <c r="I2045" s="209"/>
      <c r="J2045" s="389"/>
      <c r="K2045" s="219"/>
      <c r="L2045" s="299"/>
      <c r="M2045" s="22"/>
      <c r="N2045" s="710"/>
    </row>
    <row r="2046" spans="1:14" ht="15.75" hidden="1" customHeight="1" x14ac:dyDescent="0.25">
      <c r="A2046" s="773"/>
      <c r="B2046" s="684"/>
      <c r="C2046" s="687"/>
      <c r="D2046" s="737"/>
      <c r="E2046" s="117"/>
      <c r="F2046" s="117"/>
      <c r="G2046" s="297"/>
      <c r="H2046" s="298"/>
      <c r="I2046" s="209"/>
      <c r="J2046" s="389"/>
      <c r="K2046" s="219"/>
      <c r="L2046" s="299"/>
      <c r="M2046" s="22"/>
      <c r="N2046" s="710"/>
    </row>
    <row r="2047" spans="1:14" ht="15.75" hidden="1" customHeight="1" x14ac:dyDescent="0.25">
      <c r="A2047" s="773"/>
      <c r="B2047" s="684"/>
      <c r="C2047" s="687"/>
      <c r="D2047" s="737"/>
      <c r="E2047" s="117"/>
      <c r="F2047" s="117"/>
      <c r="G2047" s="297"/>
      <c r="H2047" s="298"/>
      <c r="I2047" s="209"/>
      <c r="J2047" s="389"/>
      <c r="K2047" s="219"/>
      <c r="L2047" s="299"/>
      <c r="M2047" s="22"/>
      <c r="N2047" s="710"/>
    </row>
    <row r="2048" spans="1:14" ht="15.75" hidden="1" customHeight="1" x14ac:dyDescent="0.25">
      <c r="A2048" s="773"/>
      <c r="B2048" s="684"/>
      <c r="C2048" s="687"/>
      <c r="D2048" s="737"/>
      <c r="E2048" s="117"/>
      <c r="F2048" s="117"/>
      <c r="G2048" s="297"/>
      <c r="H2048" s="298"/>
      <c r="I2048" s="209"/>
      <c r="J2048" s="389"/>
      <c r="K2048" s="219"/>
      <c r="L2048" s="299"/>
      <c r="M2048" s="22"/>
      <c r="N2048" s="710"/>
    </row>
    <row r="2049" spans="1:14" ht="15.75" hidden="1" customHeight="1" x14ac:dyDescent="0.25">
      <c r="A2049" s="773"/>
      <c r="B2049" s="684"/>
      <c r="C2049" s="687"/>
      <c r="D2049" s="737"/>
      <c r="E2049" s="117"/>
      <c r="F2049" s="117"/>
      <c r="G2049" s="297"/>
      <c r="H2049" s="298"/>
      <c r="I2049" s="209"/>
      <c r="J2049" s="389"/>
      <c r="K2049" s="219"/>
      <c r="L2049" s="299"/>
      <c r="M2049" s="22"/>
      <c r="N2049" s="710"/>
    </row>
    <row r="2050" spans="1:14" ht="15.75" hidden="1" customHeight="1" x14ac:dyDescent="0.25">
      <c r="A2050" s="773"/>
      <c r="B2050" s="684"/>
      <c r="C2050" s="687"/>
      <c r="D2050" s="737"/>
      <c r="E2050" s="117"/>
      <c r="F2050" s="117"/>
      <c r="G2050" s="297"/>
      <c r="H2050" s="298"/>
      <c r="I2050" s="209"/>
      <c r="J2050" s="389"/>
      <c r="K2050" s="219"/>
      <c r="L2050" s="299"/>
      <c r="M2050" s="22"/>
      <c r="N2050" s="710"/>
    </row>
    <row r="2051" spans="1:14" ht="15.75" hidden="1" customHeight="1" x14ac:dyDescent="0.25">
      <c r="A2051" s="773"/>
      <c r="B2051" s="684"/>
      <c r="C2051" s="687"/>
      <c r="D2051" s="737"/>
      <c r="E2051" s="117"/>
      <c r="F2051" s="117"/>
      <c r="G2051" s="297"/>
      <c r="H2051" s="298"/>
      <c r="I2051" s="209"/>
      <c r="J2051" s="389"/>
      <c r="K2051" s="219"/>
      <c r="L2051" s="299"/>
      <c r="M2051" s="22"/>
      <c r="N2051" s="710"/>
    </row>
    <row r="2052" spans="1:14" ht="15.75" hidden="1" customHeight="1" x14ac:dyDescent="0.25">
      <c r="A2052" s="773"/>
      <c r="B2052" s="684"/>
      <c r="C2052" s="687"/>
      <c r="D2052" s="737"/>
      <c r="E2052" s="117"/>
      <c r="F2052" s="117"/>
      <c r="G2052" s="297"/>
      <c r="H2052" s="298"/>
      <c r="I2052" s="209"/>
      <c r="J2052" s="389"/>
      <c r="K2052" s="219"/>
      <c r="L2052" s="299"/>
      <c r="M2052" s="22"/>
      <c r="N2052" s="710"/>
    </row>
    <row r="2053" spans="1:14" ht="15.75" hidden="1" customHeight="1" x14ac:dyDescent="0.25">
      <c r="A2053" s="773"/>
      <c r="B2053" s="684"/>
      <c r="C2053" s="687"/>
      <c r="D2053" s="737"/>
      <c r="E2053" s="117"/>
      <c r="F2053" s="117"/>
      <c r="G2053" s="297"/>
      <c r="H2053" s="298"/>
      <c r="I2053" s="209"/>
      <c r="J2053" s="389"/>
      <c r="K2053" s="219"/>
      <c r="L2053" s="299"/>
      <c r="M2053" s="22"/>
      <c r="N2053" s="710"/>
    </row>
    <row r="2054" spans="1:14" ht="15.75" hidden="1" customHeight="1" x14ac:dyDescent="0.25">
      <c r="A2054" s="773"/>
      <c r="B2054" s="684"/>
      <c r="C2054" s="687"/>
      <c r="D2054" s="737"/>
      <c r="E2054" s="117"/>
      <c r="F2054" s="117"/>
      <c r="G2054" s="297"/>
      <c r="H2054" s="298"/>
      <c r="I2054" s="209"/>
      <c r="J2054" s="389"/>
      <c r="K2054" s="219"/>
      <c r="L2054" s="299"/>
      <c r="M2054" s="22"/>
      <c r="N2054" s="710"/>
    </row>
    <row r="2055" spans="1:14" ht="15.75" hidden="1" customHeight="1" x14ac:dyDescent="0.25">
      <c r="A2055" s="773"/>
      <c r="B2055" s="684"/>
      <c r="C2055" s="687"/>
      <c r="D2055" s="737"/>
      <c r="E2055" s="117"/>
      <c r="F2055" s="117"/>
      <c r="G2055" s="297"/>
      <c r="H2055" s="298"/>
      <c r="I2055" s="209"/>
      <c r="J2055" s="389"/>
      <c r="K2055" s="219"/>
      <c r="L2055" s="299"/>
      <c r="M2055" s="22"/>
      <c r="N2055" s="710"/>
    </row>
    <row r="2056" spans="1:14" ht="15.75" hidden="1" customHeight="1" x14ac:dyDescent="0.25">
      <c r="A2056" s="773"/>
      <c r="B2056" s="684"/>
      <c r="C2056" s="687"/>
      <c r="D2056" s="737"/>
      <c r="E2056" s="117"/>
      <c r="F2056" s="117"/>
      <c r="G2056" s="297"/>
      <c r="H2056" s="298"/>
      <c r="I2056" s="209"/>
      <c r="J2056" s="389"/>
      <c r="K2056" s="219"/>
      <c r="L2056" s="299"/>
      <c r="M2056" s="22"/>
      <c r="N2056" s="710"/>
    </row>
    <row r="2057" spans="1:14" ht="15.75" hidden="1" customHeight="1" x14ac:dyDescent="0.25">
      <c r="A2057" s="773"/>
      <c r="B2057" s="684"/>
      <c r="C2057" s="687"/>
      <c r="D2057" s="737"/>
      <c r="E2057" s="117"/>
      <c r="F2057" s="117"/>
      <c r="G2057" s="297"/>
      <c r="H2057" s="298"/>
      <c r="I2057" s="209"/>
      <c r="J2057" s="389"/>
      <c r="K2057" s="219"/>
      <c r="L2057" s="299"/>
      <c r="M2057" s="22"/>
      <c r="N2057" s="710"/>
    </row>
    <row r="2058" spans="1:14" ht="15.75" hidden="1" customHeight="1" x14ac:dyDescent="0.25">
      <c r="A2058" s="773"/>
      <c r="B2058" s="684"/>
      <c r="C2058" s="687"/>
      <c r="D2058" s="737"/>
      <c r="E2058" s="117"/>
      <c r="F2058" s="117"/>
      <c r="G2058" s="297"/>
      <c r="H2058" s="298"/>
      <c r="I2058" s="209"/>
      <c r="J2058" s="389"/>
      <c r="K2058" s="219"/>
      <c r="L2058" s="299"/>
      <c r="M2058" s="22"/>
      <c r="N2058" s="710"/>
    </row>
    <row r="2059" spans="1:14" ht="15.75" hidden="1" customHeight="1" x14ac:dyDescent="0.25">
      <c r="A2059" s="773"/>
      <c r="B2059" s="684"/>
      <c r="C2059" s="687"/>
      <c r="D2059" s="737"/>
      <c r="E2059" s="117"/>
      <c r="F2059" s="117"/>
      <c r="G2059" s="297"/>
      <c r="H2059" s="298"/>
      <c r="I2059" s="209"/>
      <c r="J2059" s="389"/>
      <c r="K2059" s="219"/>
      <c r="L2059" s="299"/>
      <c r="M2059" s="22"/>
      <c r="N2059" s="710"/>
    </row>
    <row r="2060" spans="1:14" ht="15.75" hidden="1" customHeight="1" x14ac:dyDescent="0.25">
      <c r="A2060" s="773"/>
      <c r="B2060" s="684"/>
      <c r="C2060" s="687"/>
      <c r="D2060" s="737"/>
      <c r="E2060" s="117"/>
      <c r="F2060" s="117"/>
      <c r="G2060" s="297"/>
      <c r="H2060" s="298"/>
      <c r="I2060" s="209"/>
      <c r="J2060" s="389"/>
      <c r="K2060" s="219"/>
      <c r="L2060" s="299"/>
      <c r="M2060" s="22"/>
      <c r="N2060" s="710"/>
    </row>
    <row r="2061" spans="1:14" ht="15.75" hidden="1" customHeight="1" x14ac:dyDescent="0.25">
      <c r="A2061" s="773"/>
      <c r="B2061" s="684"/>
      <c r="C2061" s="687"/>
      <c r="D2061" s="737"/>
      <c r="E2061" s="117"/>
      <c r="F2061" s="117"/>
      <c r="G2061" s="297"/>
      <c r="H2061" s="298"/>
      <c r="I2061" s="209"/>
      <c r="J2061" s="389"/>
      <c r="K2061" s="219"/>
      <c r="L2061" s="299"/>
      <c r="M2061" s="22"/>
      <c r="N2061" s="710"/>
    </row>
    <row r="2062" spans="1:14" ht="15.75" hidden="1" customHeight="1" x14ac:dyDescent="0.25">
      <c r="A2062" s="773"/>
      <c r="B2062" s="684"/>
      <c r="C2062" s="687"/>
      <c r="D2062" s="737"/>
      <c r="E2062" s="117"/>
      <c r="F2062" s="117"/>
      <c r="G2062" s="297"/>
      <c r="H2062" s="298"/>
      <c r="I2062" s="209"/>
      <c r="J2062" s="389"/>
      <c r="K2062" s="219"/>
      <c r="L2062" s="299"/>
      <c r="M2062" s="22"/>
      <c r="N2062" s="710"/>
    </row>
    <row r="2063" spans="1:14" ht="15.75" hidden="1" customHeight="1" x14ac:dyDescent="0.25">
      <c r="A2063" s="773"/>
      <c r="B2063" s="684"/>
      <c r="C2063" s="687"/>
      <c r="D2063" s="737"/>
      <c r="E2063" s="117"/>
      <c r="F2063" s="117"/>
      <c r="G2063" s="297"/>
      <c r="H2063" s="298"/>
      <c r="I2063" s="209"/>
      <c r="J2063" s="389"/>
      <c r="K2063" s="219"/>
      <c r="L2063" s="299"/>
      <c r="M2063" s="22"/>
      <c r="N2063" s="710"/>
    </row>
    <row r="2064" spans="1:14" ht="15.75" hidden="1" customHeight="1" x14ac:dyDescent="0.25">
      <c r="A2064" s="773"/>
      <c r="B2064" s="684"/>
      <c r="C2064" s="687"/>
      <c r="D2064" s="737"/>
      <c r="E2064" s="117"/>
      <c r="F2064" s="117"/>
      <c r="G2064" s="297"/>
      <c r="H2064" s="298"/>
      <c r="I2064" s="209"/>
      <c r="J2064" s="389"/>
      <c r="K2064" s="219"/>
      <c r="L2064" s="299"/>
      <c r="M2064" s="22"/>
      <c r="N2064" s="710"/>
    </row>
    <row r="2065" spans="1:14" ht="15.75" hidden="1" customHeight="1" x14ac:dyDescent="0.25">
      <c r="A2065" s="773"/>
      <c r="B2065" s="684"/>
      <c r="C2065" s="687"/>
      <c r="D2065" s="737"/>
      <c r="E2065" s="117"/>
      <c r="F2065" s="117"/>
      <c r="G2065" s="297"/>
      <c r="H2065" s="298"/>
      <c r="I2065" s="209"/>
      <c r="J2065" s="389"/>
      <c r="K2065" s="219"/>
      <c r="L2065" s="299"/>
      <c r="M2065" s="22"/>
      <c r="N2065" s="710"/>
    </row>
    <row r="2066" spans="1:14" ht="15.75" hidden="1" customHeight="1" x14ac:dyDescent="0.25">
      <c r="A2066" s="773"/>
      <c r="B2066" s="684"/>
      <c r="C2066" s="687"/>
      <c r="D2066" s="737"/>
      <c r="E2066" s="117"/>
      <c r="F2066" s="492"/>
      <c r="G2066" s="493"/>
      <c r="H2066" s="494"/>
      <c r="I2066" s="495"/>
      <c r="J2066" s="496"/>
      <c r="K2066" s="219"/>
      <c r="L2066" s="299"/>
      <c r="M2066" s="22"/>
      <c r="N2066" s="710"/>
    </row>
    <row r="2067" spans="1:14" ht="15.75" hidden="1" customHeight="1" x14ac:dyDescent="0.25">
      <c r="A2067" s="773"/>
      <c r="B2067" s="684"/>
      <c r="C2067" s="687"/>
      <c r="D2067" s="737"/>
      <c r="E2067" s="117"/>
      <c r="F2067" s="117"/>
      <c r="G2067" s="297"/>
      <c r="H2067" s="298"/>
      <c r="I2067" s="209"/>
      <c r="J2067" s="389"/>
      <c r="K2067" s="219"/>
      <c r="L2067" s="299"/>
      <c r="M2067" s="22"/>
      <c r="N2067" s="710"/>
    </row>
    <row r="2068" spans="1:14" ht="15.75" hidden="1" customHeight="1" x14ac:dyDescent="0.25">
      <c r="A2068" s="773"/>
      <c r="B2068" s="684"/>
      <c r="C2068" s="687"/>
      <c r="D2068" s="737"/>
      <c r="E2068" s="117"/>
      <c r="F2068" s="117"/>
      <c r="G2068" s="297"/>
      <c r="H2068" s="298"/>
      <c r="I2068" s="209"/>
      <c r="J2068" s="389"/>
      <c r="K2068" s="219"/>
      <c r="L2068" s="299"/>
      <c r="M2068" s="22"/>
      <c r="N2068" s="710"/>
    </row>
    <row r="2069" spans="1:14" ht="15.75" hidden="1" customHeight="1" x14ac:dyDescent="0.25">
      <c r="A2069" s="773"/>
      <c r="B2069" s="684"/>
      <c r="C2069" s="687"/>
      <c r="D2069" s="737"/>
      <c r="E2069" s="117"/>
      <c r="F2069" s="117"/>
      <c r="G2069" s="297"/>
      <c r="H2069" s="298"/>
      <c r="I2069" s="209"/>
      <c r="J2069" s="389"/>
      <c r="K2069" s="219"/>
      <c r="L2069" s="299"/>
      <c r="M2069" s="22"/>
      <c r="N2069" s="710"/>
    </row>
    <row r="2070" spans="1:14" ht="15.75" hidden="1" customHeight="1" x14ac:dyDescent="0.25">
      <c r="A2070" s="773"/>
      <c r="B2070" s="684"/>
      <c r="C2070" s="687"/>
      <c r="D2070" s="737"/>
      <c r="E2070" s="117"/>
      <c r="F2070" s="117"/>
      <c r="G2070" s="297"/>
      <c r="H2070" s="298"/>
      <c r="I2070" s="209"/>
      <c r="J2070" s="389"/>
      <c r="K2070" s="219"/>
      <c r="L2070" s="299"/>
      <c r="M2070" s="22"/>
      <c r="N2070" s="710"/>
    </row>
    <row r="2071" spans="1:14" ht="15.75" hidden="1" customHeight="1" x14ac:dyDescent="0.25">
      <c r="A2071" s="773"/>
      <c r="B2071" s="684"/>
      <c r="C2071" s="687"/>
      <c r="D2071" s="737"/>
      <c r="E2071" s="117"/>
      <c r="F2071" s="117"/>
      <c r="G2071" s="297"/>
      <c r="H2071" s="298"/>
      <c r="I2071" s="209"/>
      <c r="J2071" s="389"/>
      <c r="K2071" s="219"/>
      <c r="L2071" s="299"/>
      <c r="M2071" s="22"/>
      <c r="N2071" s="710"/>
    </row>
    <row r="2072" spans="1:14" ht="15.75" hidden="1" customHeight="1" x14ac:dyDescent="0.25">
      <c r="A2072" s="773"/>
      <c r="B2072" s="684"/>
      <c r="C2072" s="687"/>
      <c r="D2072" s="737"/>
      <c r="E2072" s="117"/>
      <c r="F2072" s="117"/>
      <c r="G2072" s="297"/>
      <c r="H2072" s="298"/>
      <c r="I2072" s="209"/>
      <c r="J2072" s="389"/>
      <c r="K2072" s="219"/>
      <c r="L2072" s="299"/>
      <c r="M2072" s="22"/>
      <c r="N2072" s="710"/>
    </row>
    <row r="2073" spans="1:14" ht="15.75" hidden="1" customHeight="1" x14ac:dyDescent="0.25">
      <c r="A2073" s="773"/>
      <c r="B2073" s="684"/>
      <c r="C2073" s="687"/>
      <c r="D2073" s="737"/>
      <c r="E2073" s="117"/>
      <c r="F2073" s="117"/>
      <c r="G2073" s="297"/>
      <c r="H2073" s="298"/>
      <c r="I2073" s="209"/>
      <c r="J2073" s="389"/>
      <c r="K2073" s="219"/>
      <c r="L2073" s="299"/>
      <c r="M2073" s="22"/>
      <c r="N2073" s="710"/>
    </row>
    <row r="2074" spans="1:14" ht="15.75" hidden="1" customHeight="1" x14ac:dyDescent="0.25">
      <c r="A2074" s="773"/>
      <c r="B2074" s="684"/>
      <c r="C2074" s="687"/>
      <c r="D2074" s="737"/>
      <c r="E2074" s="117"/>
      <c r="F2074" s="117"/>
      <c r="G2074" s="297"/>
      <c r="H2074" s="298"/>
      <c r="I2074" s="209"/>
      <c r="J2074" s="389"/>
      <c r="K2074" s="219"/>
      <c r="L2074" s="299"/>
      <c r="M2074" s="22"/>
      <c r="N2074" s="710"/>
    </row>
    <row r="2075" spans="1:14" ht="15.75" hidden="1" customHeight="1" x14ac:dyDescent="0.25">
      <c r="A2075" s="773"/>
      <c r="B2075" s="684"/>
      <c r="C2075" s="687"/>
      <c r="D2075" s="737"/>
      <c r="E2075" s="117"/>
      <c r="F2075" s="117"/>
      <c r="G2075" s="297"/>
      <c r="H2075" s="298"/>
      <c r="I2075" s="209"/>
      <c r="J2075" s="389"/>
      <c r="K2075" s="219"/>
      <c r="L2075" s="299"/>
      <c r="M2075" s="22"/>
      <c r="N2075" s="710"/>
    </row>
    <row r="2076" spans="1:14" ht="15.75" hidden="1" customHeight="1" x14ac:dyDescent="0.25">
      <c r="A2076" s="773"/>
      <c r="B2076" s="684"/>
      <c r="C2076" s="687"/>
      <c r="D2076" s="737"/>
      <c r="E2076" s="117"/>
      <c r="F2076" s="117"/>
      <c r="G2076" s="297"/>
      <c r="H2076" s="298"/>
      <c r="I2076" s="209"/>
      <c r="J2076" s="389"/>
      <c r="K2076" s="219"/>
      <c r="L2076" s="299"/>
      <c r="M2076" s="22"/>
      <c r="N2076" s="710"/>
    </row>
    <row r="2077" spans="1:14" ht="15.75" hidden="1" customHeight="1" x14ac:dyDescent="0.25">
      <c r="A2077" s="773"/>
      <c r="B2077" s="684"/>
      <c r="C2077" s="687"/>
      <c r="D2077" s="737"/>
      <c r="E2077" s="117"/>
      <c r="F2077" s="117"/>
      <c r="G2077" s="297"/>
      <c r="H2077" s="298"/>
      <c r="I2077" s="209"/>
      <c r="J2077" s="389"/>
      <c r="K2077" s="219"/>
      <c r="L2077" s="299"/>
      <c r="M2077" s="22"/>
      <c r="N2077" s="710"/>
    </row>
    <row r="2078" spans="1:14" ht="15.75" hidden="1" customHeight="1" x14ac:dyDescent="0.25">
      <c r="A2078" s="773"/>
      <c r="B2078" s="684"/>
      <c r="C2078" s="687"/>
      <c r="D2078" s="737"/>
      <c r="E2078" s="117"/>
      <c r="F2078" s="117"/>
      <c r="G2078" s="297"/>
      <c r="H2078" s="298"/>
      <c r="I2078" s="209"/>
      <c r="J2078" s="389"/>
      <c r="K2078" s="219"/>
      <c r="L2078" s="299"/>
      <c r="M2078" s="22"/>
      <c r="N2078" s="710"/>
    </row>
    <row r="2079" spans="1:14" ht="15.75" hidden="1" customHeight="1" x14ac:dyDescent="0.25">
      <c r="A2079" s="773"/>
      <c r="B2079" s="684"/>
      <c r="C2079" s="687"/>
      <c r="D2079" s="737"/>
      <c r="E2079" s="117"/>
      <c r="F2079" s="117"/>
      <c r="G2079" s="297"/>
      <c r="H2079" s="298"/>
      <c r="I2079" s="209"/>
      <c r="J2079" s="389"/>
      <c r="K2079" s="219"/>
      <c r="L2079" s="299"/>
      <c r="M2079" s="22"/>
      <c r="N2079" s="710"/>
    </row>
    <row r="2080" spans="1:14" ht="15.75" hidden="1" customHeight="1" x14ac:dyDescent="0.25">
      <c r="A2080" s="773"/>
      <c r="B2080" s="684"/>
      <c r="C2080" s="687"/>
      <c r="D2080" s="737"/>
      <c r="E2080" s="117"/>
      <c r="F2080" s="117"/>
      <c r="G2080" s="297"/>
      <c r="H2080" s="298"/>
      <c r="I2080" s="209"/>
      <c r="J2080" s="389"/>
      <c r="K2080" s="219"/>
      <c r="L2080" s="299"/>
      <c r="M2080" s="22"/>
      <c r="N2080" s="710"/>
    </row>
    <row r="2081" spans="1:14" ht="15.75" hidden="1" customHeight="1" x14ac:dyDescent="0.25">
      <c r="A2081" s="773"/>
      <c r="B2081" s="684"/>
      <c r="C2081" s="687"/>
      <c r="D2081" s="737"/>
      <c r="E2081" s="117"/>
      <c r="F2081" s="117"/>
      <c r="G2081" s="297"/>
      <c r="H2081" s="298"/>
      <c r="I2081" s="209"/>
      <c r="J2081" s="389"/>
      <c r="K2081" s="219"/>
      <c r="L2081" s="299"/>
      <c r="M2081" s="22"/>
      <c r="N2081" s="710"/>
    </row>
    <row r="2082" spans="1:14" ht="15.75" hidden="1" customHeight="1" x14ac:dyDescent="0.25">
      <c r="A2082" s="773"/>
      <c r="B2082" s="684"/>
      <c r="C2082" s="687"/>
      <c r="D2082" s="737"/>
      <c r="E2082" s="117"/>
      <c r="F2082" s="117"/>
      <c r="G2082" s="297"/>
      <c r="H2082" s="298"/>
      <c r="I2082" s="209"/>
      <c r="J2082" s="389"/>
      <c r="K2082" s="219"/>
      <c r="L2082" s="299"/>
      <c r="M2082" s="22"/>
      <c r="N2082" s="710"/>
    </row>
    <row r="2083" spans="1:14" ht="15.75" hidden="1" customHeight="1" x14ac:dyDescent="0.25">
      <c r="A2083" s="773"/>
      <c r="B2083" s="684"/>
      <c r="C2083" s="687"/>
      <c r="D2083" s="737"/>
      <c r="E2083" s="117"/>
      <c r="F2083" s="117"/>
      <c r="G2083" s="297"/>
      <c r="H2083" s="298"/>
      <c r="I2083" s="209"/>
      <c r="J2083" s="389"/>
      <c r="K2083" s="219"/>
      <c r="L2083" s="299"/>
      <c r="M2083" s="22"/>
      <c r="N2083" s="710"/>
    </row>
    <row r="2084" spans="1:14" ht="15.75" hidden="1" customHeight="1" x14ac:dyDescent="0.25">
      <c r="A2084" s="773"/>
      <c r="B2084" s="684"/>
      <c r="C2084" s="687"/>
      <c r="D2084" s="737"/>
      <c r="E2084" s="117"/>
      <c r="F2084" s="117"/>
      <c r="G2084" s="297"/>
      <c r="H2084" s="298"/>
      <c r="I2084" s="209"/>
      <c r="J2084" s="389"/>
      <c r="K2084" s="219"/>
      <c r="L2084" s="299"/>
      <c r="M2084" s="22"/>
      <c r="N2084" s="710"/>
    </row>
    <row r="2085" spans="1:14" ht="15.75" hidden="1" customHeight="1" x14ac:dyDescent="0.25">
      <c r="A2085" s="773"/>
      <c r="B2085" s="684"/>
      <c r="C2085" s="687"/>
      <c r="D2085" s="737"/>
      <c r="E2085" s="117"/>
      <c r="F2085" s="117"/>
      <c r="G2085" s="297"/>
      <c r="H2085" s="298"/>
      <c r="I2085" s="209"/>
      <c r="J2085" s="389"/>
      <c r="K2085" s="219"/>
      <c r="L2085" s="299"/>
      <c r="M2085" s="22"/>
      <c r="N2085" s="710"/>
    </row>
    <row r="2086" spans="1:14" ht="15.75" hidden="1" customHeight="1" x14ac:dyDescent="0.25">
      <c r="A2086" s="773"/>
      <c r="B2086" s="684"/>
      <c r="C2086" s="687"/>
      <c r="D2086" s="737"/>
      <c r="E2086" s="117"/>
      <c r="F2086" s="117"/>
      <c r="G2086" s="297"/>
      <c r="H2086" s="298"/>
      <c r="I2086" s="209"/>
      <c r="J2086" s="389"/>
      <c r="K2086" s="219"/>
      <c r="L2086" s="299"/>
      <c r="M2086" s="22"/>
      <c r="N2086" s="710"/>
    </row>
    <row r="2087" spans="1:14" ht="15.75" hidden="1" customHeight="1" x14ac:dyDescent="0.25">
      <c r="A2087" s="773"/>
      <c r="B2087" s="684"/>
      <c r="C2087" s="687"/>
      <c r="D2087" s="737"/>
      <c r="E2087" s="117"/>
      <c r="F2087" s="117"/>
      <c r="G2087" s="297"/>
      <c r="H2087" s="298"/>
      <c r="I2087" s="209"/>
      <c r="J2087" s="389"/>
      <c r="K2087" s="219"/>
      <c r="L2087" s="299"/>
      <c r="M2087" s="22"/>
      <c r="N2087" s="710"/>
    </row>
    <row r="2088" spans="1:14" ht="15.75" hidden="1" customHeight="1" x14ac:dyDescent="0.25">
      <c r="A2088" s="773"/>
      <c r="B2088" s="684"/>
      <c r="C2088" s="687"/>
      <c r="D2088" s="737"/>
      <c r="E2088" s="117"/>
      <c r="F2088" s="117"/>
      <c r="G2088" s="297"/>
      <c r="H2088" s="298"/>
      <c r="I2088" s="209"/>
      <c r="J2088" s="389"/>
      <c r="K2088" s="219"/>
      <c r="L2088" s="299"/>
      <c r="M2088" s="22"/>
      <c r="N2088" s="710"/>
    </row>
    <row r="2089" spans="1:14" ht="15.75" hidden="1" customHeight="1" x14ac:dyDescent="0.25">
      <c r="A2089" s="773"/>
      <c r="B2089" s="684"/>
      <c r="C2089" s="687"/>
      <c r="D2089" s="737"/>
      <c r="E2089" s="117"/>
      <c r="F2089" s="117"/>
      <c r="G2089" s="297"/>
      <c r="H2089" s="298"/>
      <c r="I2089" s="209"/>
      <c r="J2089" s="389"/>
      <c r="K2089" s="219"/>
      <c r="L2089" s="299"/>
      <c r="M2089" s="22"/>
      <c r="N2089" s="710"/>
    </row>
    <row r="2090" spans="1:14" ht="15.75" hidden="1" customHeight="1" x14ac:dyDescent="0.25">
      <c r="A2090" s="773"/>
      <c r="B2090" s="684"/>
      <c r="C2090" s="687"/>
      <c r="D2090" s="737"/>
      <c r="E2090" s="117"/>
      <c r="F2090" s="117"/>
      <c r="G2090" s="297"/>
      <c r="H2090" s="298"/>
      <c r="I2090" s="209"/>
      <c r="J2090" s="389"/>
      <c r="K2090" s="219"/>
      <c r="L2090" s="299"/>
      <c r="M2090" s="22"/>
      <c r="N2090" s="710"/>
    </row>
    <row r="2091" spans="1:14" ht="15.75" hidden="1" customHeight="1" x14ac:dyDescent="0.25">
      <c r="A2091" s="773"/>
      <c r="B2091" s="684"/>
      <c r="C2091" s="687"/>
      <c r="D2091" s="737"/>
      <c r="E2091" s="117"/>
      <c r="F2091" s="117"/>
      <c r="G2091" s="297"/>
      <c r="H2091" s="298"/>
      <c r="I2091" s="209"/>
      <c r="J2091" s="389"/>
      <c r="K2091" s="219"/>
      <c r="L2091" s="299"/>
      <c r="M2091" s="22"/>
      <c r="N2091" s="710"/>
    </row>
    <row r="2092" spans="1:14" ht="15.75" hidden="1" customHeight="1" x14ac:dyDescent="0.25">
      <c r="A2092" s="773"/>
      <c r="B2092" s="684"/>
      <c r="C2092" s="687"/>
      <c r="D2092" s="737"/>
      <c r="E2092" s="117"/>
      <c r="F2092" s="117"/>
      <c r="G2092" s="297"/>
      <c r="H2092" s="298"/>
      <c r="I2092" s="209"/>
      <c r="J2092" s="389"/>
      <c r="K2092" s="219"/>
      <c r="L2092" s="299"/>
      <c r="M2092" s="22"/>
      <c r="N2092" s="710"/>
    </row>
    <row r="2093" spans="1:14" ht="15.75" hidden="1" customHeight="1" x14ac:dyDescent="0.25">
      <c r="A2093" s="773"/>
      <c r="B2093" s="684"/>
      <c r="C2093" s="687"/>
      <c r="D2093" s="737"/>
      <c r="E2093" s="117"/>
      <c r="F2093" s="117"/>
      <c r="G2093" s="297"/>
      <c r="H2093" s="298"/>
      <c r="I2093" s="209"/>
      <c r="J2093" s="389"/>
      <c r="K2093" s="219"/>
      <c r="L2093" s="299"/>
      <c r="M2093" s="22"/>
      <c r="N2093" s="710"/>
    </row>
    <row r="2094" spans="1:14" ht="15.75" hidden="1" customHeight="1" x14ac:dyDescent="0.25">
      <c r="A2094" s="773"/>
      <c r="B2094" s="684"/>
      <c r="C2094" s="687"/>
      <c r="D2094" s="737"/>
      <c r="E2094" s="117"/>
      <c r="F2094" s="117"/>
      <c r="G2094" s="297"/>
      <c r="H2094" s="298"/>
      <c r="I2094" s="209"/>
      <c r="J2094" s="389"/>
      <c r="K2094" s="219"/>
      <c r="L2094" s="299"/>
      <c r="M2094" s="22"/>
      <c r="N2094" s="710"/>
    </row>
    <row r="2095" spans="1:14" ht="15.75" hidden="1" customHeight="1" x14ac:dyDescent="0.25">
      <c r="A2095" s="773"/>
      <c r="B2095" s="684"/>
      <c r="C2095" s="687"/>
      <c r="D2095" s="737"/>
      <c r="E2095" s="117"/>
      <c r="F2095" s="117"/>
      <c r="G2095" s="297"/>
      <c r="H2095" s="298"/>
      <c r="I2095" s="209"/>
      <c r="J2095" s="389"/>
      <c r="K2095" s="219"/>
      <c r="L2095" s="299"/>
      <c r="M2095" s="22"/>
      <c r="N2095" s="710"/>
    </row>
    <row r="2096" spans="1:14" ht="15.75" hidden="1" customHeight="1" x14ac:dyDescent="0.25">
      <c r="A2096" s="773"/>
      <c r="B2096" s="684"/>
      <c r="C2096" s="687"/>
      <c r="D2096" s="737"/>
      <c r="E2096" s="117"/>
      <c r="F2096" s="117"/>
      <c r="G2096" s="297"/>
      <c r="H2096" s="298"/>
      <c r="I2096" s="209"/>
      <c r="J2096" s="389"/>
      <c r="K2096" s="219"/>
      <c r="L2096" s="299"/>
      <c r="M2096" s="22"/>
      <c r="N2096" s="710"/>
    </row>
    <row r="2097" spans="1:14" ht="15.75" hidden="1" customHeight="1" x14ac:dyDescent="0.25">
      <c r="A2097" s="773"/>
      <c r="B2097" s="684"/>
      <c r="C2097" s="687"/>
      <c r="D2097" s="737"/>
      <c r="E2097" s="117"/>
      <c r="F2097" s="117"/>
      <c r="G2097" s="297"/>
      <c r="H2097" s="298"/>
      <c r="I2097" s="209"/>
      <c r="J2097" s="389"/>
      <c r="K2097" s="219"/>
      <c r="L2097" s="299"/>
      <c r="M2097" s="22"/>
      <c r="N2097" s="710"/>
    </row>
    <row r="2098" spans="1:14" ht="15.75" hidden="1" customHeight="1" x14ac:dyDescent="0.25">
      <c r="A2098" s="773"/>
      <c r="B2098" s="684"/>
      <c r="C2098" s="687"/>
      <c r="D2098" s="737"/>
      <c r="E2098" s="117"/>
      <c r="F2098" s="117"/>
      <c r="G2098" s="297"/>
      <c r="H2098" s="298"/>
      <c r="I2098" s="209"/>
      <c r="J2098" s="389"/>
      <c r="K2098" s="219"/>
      <c r="L2098" s="299"/>
      <c r="M2098" s="22"/>
      <c r="N2098" s="710"/>
    </row>
    <row r="2099" spans="1:14" ht="15.75" hidden="1" customHeight="1" x14ac:dyDescent="0.25">
      <c r="A2099" s="773"/>
      <c r="B2099" s="684"/>
      <c r="C2099" s="687"/>
      <c r="D2099" s="737"/>
      <c r="E2099" s="117"/>
      <c r="F2099" s="117"/>
      <c r="G2099" s="297"/>
      <c r="H2099" s="298"/>
      <c r="I2099" s="209"/>
      <c r="J2099" s="389"/>
      <c r="K2099" s="219"/>
      <c r="L2099" s="299"/>
      <c r="M2099" s="22"/>
      <c r="N2099" s="710"/>
    </row>
    <row r="2100" spans="1:14" ht="15.75" hidden="1" customHeight="1" x14ac:dyDescent="0.25">
      <c r="A2100" s="773"/>
      <c r="B2100" s="684"/>
      <c r="C2100" s="687"/>
      <c r="D2100" s="737"/>
      <c r="E2100" s="117"/>
      <c r="F2100" s="117"/>
      <c r="G2100" s="297"/>
      <c r="H2100" s="298"/>
      <c r="I2100" s="209"/>
      <c r="J2100" s="389"/>
      <c r="K2100" s="219"/>
      <c r="L2100" s="299"/>
      <c r="M2100" s="22"/>
      <c r="N2100" s="710"/>
    </row>
    <row r="2101" spans="1:14" ht="15.75" hidden="1" customHeight="1" x14ac:dyDescent="0.25">
      <c r="A2101" s="773"/>
      <c r="B2101" s="684"/>
      <c r="C2101" s="687"/>
      <c r="D2101" s="737"/>
      <c r="E2101" s="117"/>
      <c r="F2101" s="117"/>
      <c r="G2101" s="297"/>
      <c r="H2101" s="298"/>
      <c r="I2101" s="209"/>
      <c r="J2101" s="389"/>
      <c r="K2101" s="219"/>
      <c r="L2101" s="299"/>
      <c r="M2101" s="22"/>
      <c r="N2101" s="710"/>
    </row>
    <row r="2102" spans="1:14" ht="15.75" hidden="1" customHeight="1" x14ac:dyDescent="0.25">
      <c r="A2102" s="773"/>
      <c r="B2102" s="684"/>
      <c r="C2102" s="687"/>
      <c r="D2102" s="737"/>
      <c r="E2102" s="117"/>
      <c r="F2102" s="117"/>
      <c r="G2102" s="297"/>
      <c r="H2102" s="298"/>
      <c r="I2102" s="209"/>
      <c r="J2102" s="389"/>
      <c r="K2102" s="219"/>
      <c r="L2102" s="299"/>
      <c r="M2102" s="22"/>
      <c r="N2102" s="710"/>
    </row>
    <row r="2103" spans="1:14" ht="15.75" hidden="1" customHeight="1" x14ac:dyDescent="0.25">
      <c r="A2103" s="773"/>
      <c r="B2103" s="684"/>
      <c r="C2103" s="687"/>
      <c r="D2103" s="737"/>
      <c r="E2103" s="117"/>
      <c r="F2103" s="117"/>
      <c r="G2103" s="297"/>
      <c r="H2103" s="298"/>
      <c r="I2103" s="209"/>
      <c r="J2103" s="389"/>
      <c r="K2103" s="219"/>
      <c r="L2103" s="299"/>
      <c r="M2103" s="22"/>
      <c r="N2103" s="710"/>
    </row>
    <row r="2104" spans="1:14" ht="15.75" hidden="1" customHeight="1" x14ac:dyDescent="0.25">
      <c r="A2104" s="773"/>
      <c r="B2104" s="684"/>
      <c r="C2104" s="687"/>
      <c r="D2104" s="737"/>
      <c r="E2104" s="117"/>
      <c r="F2104" s="117"/>
      <c r="G2104" s="297"/>
      <c r="H2104" s="298"/>
      <c r="I2104" s="209"/>
      <c r="J2104" s="389"/>
      <c r="K2104" s="219"/>
      <c r="L2104" s="299"/>
      <c r="M2104" s="22"/>
      <c r="N2104" s="710"/>
    </row>
    <row r="2105" spans="1:14" ht="15.75" hidden="1" customHeight="1" x14ac:dyDescent="0.25">
      <c r="A2105" s="773"/>
      <c r="B2105" s="684"/>
      <c r="C2105" s="687"/>
      <c r="D2105" s="737"/>
      <c r="E2105" s="117"/>
      <c r="F2105" s="117"/>
      <c r="G2105" s="297"/>
      <c r="H2105" s="298"/>
      <c r="I2105" s="209"/>
      <c r="J2105" s="389"/>
      <c r="K2105" s="219"/>
      <c r="L2105" s="299"/>
      <c r="M2105" s="22"/>
      <c r="N2105" s="710"/>
    </row>
    <row r="2106" spans="1:14" ht="15.75" hidden="1" customHeight="1" x14ac:dyDescent="0.25">
      <c r="A2106" s="773"/>
      <c r="B2106" s="684"/>
      <c r="C2106" s="687"/>
      <c r="D2106" s="737"/>
      <c r="E2106" s="117"/>
      <c r="F2106" s="117"/>
      <c r="G2106" s="297"/>
      <c r="H2106" s="298"/>
      <c r="I2106" s="209"/>
      <c r="J2106" s="389"/>
      <c r="K2106" s="219"/>
      <c r="L2106" s="299"/>
      <c r="M2106" s="22"/>
      <c r="N2106" s="710"/>
    </row>
    <row r="2107" spans="1:14" ht="15.75" hidden="1" customHeight="1" x14ac:dyDescent="0.25">
      <c r="A2107" s="773"/>
      <c r="B2107" s="684"/>
      <c r="C2107" s="687"/>
      <c r="D2107" s="737"/>
      <c r="E2107" s="117"/>
      <c r="F2107" s="117"/>
      <c r="G2107" s="297"/>
      <c r="H2107" s="298"/>
      <c r="I2107" s="209"/>
      <c r="J2107" s="389"/>
      <c r="K2107" s="219"/>
      <c r="L2107" s="299"/>
      <c r="M2107" s="22"/>
      <c r="N2107" s="710"/>
    </row>
    <row r="2108" spans="1:14" ht="15.75" hidden="1" customHeight="1" x14ac:dyDescent="0.25">
      <c r="A2108" s="773"/>
      <c r="B2108" s="684"/>
      <c r="C2108" s="687"/>
      <c r="D2108" s="737"/>
      <c r="E2108" s="117"/>
      <c r="F2108" s="117"/>
      <c r="G2108" s="297"/>
      <c r="H2108" s="298"/>
      <c r="I2108" s="209"/>
      <c r="J2108" s="389"/>
      <c r="K2108" s="219"/>
      <c r="L2108" s="299"/>
      <c r="M2108" s="22"/>
      <c r="N2108" s="710"/>
    </row>
    <row r="2109" spans="1:14" ht="15.75" hidden="1" customHeight="1" x14ac:dyDescent="0.25">
      <c r="A2109" s="773"/>
      <c r="B2109" s="684"/>
      <c r="C2109" s="687"/>
      <c r="D2109" s="737"/>
      <c r="E2109" s="117"/>
      <c r="F2109" s="117"/>
      <c r="G2109" s="297"/>
      <c r="H2109" s="298"/>
      <c r="I2109" s="209"/>
      <c r="J2109" s="389"/>
      <c r="K2109" s="219"/>
      <c r="L2109" s="299"/>
      <c r="M2109" s="22"/>
      <c r="N2109" s="710"/>
    </row>
    <row r="2110" spans="1:14" ht="15.75" hidden="1" customHeight="1" x14ac:dyDescent="0.25">
      <c r="A2110" s="773"/>
      <c r="B2110" s="684"/>
      <c r="C2110" s="687"/>
      <c r="D2110" s="737"/>
      <c r="E2110" s="117"/>
      <c r="F2110" s="117"/>
      <c r="G2110" s="297"/>
      <c r="H2110" s="298"/>
      <c r="I2110" s="209"/>
      <c r="J2110" s="389"/>
      <c r="K2110" s="219"/>
      <c r="L2110" s="299"/>
      <c r="M2110" s="22"/>
      <c r="N2110" s="710"/>
    </row>
    <row r="2111" spans="1:14" ht="15.75" hidden="1" customHeight="1" x14ac:dyDescent="0.25">
      <c r="A2111" s="773"/>
      <c r="B2111" s="684"/>
      <c r="C2111" s="687"/>
      <c r="D2111" s="737"/>
      <c r="E2111" s="117"/>
      <c r="F2111" s="117"/>
      <c r="G2111" s="297"/>
      <c r="H2111" s="298"/>
      <c r="I2111" s="209"/>
      <c r="J2111" s="389"/>
      <c r="K2111" s="219"/>
      <c r="L2111" s="299"/>
      <c r="M2111" s="22"/>
      <c r="N2111" s="710"/>
    </row>
    <row r="2112" spans="1:14" ht="15.75" hidden="1" customHeight="1" x14ac:dyDescent="0.25">
      <c r="A2112" s="773"/>
      <c r="B2112" s="684"/>
      <c r="C2112" s="687"/>
      <c r="D2112" s="737"/>
      <c r="E2112" s="117"/>
      <c r="F2112" s="117"/>
      <c r="G2112" s="297"/>
      <c r="H2112" s="298"/>
      <c r="I2112" s="209"/>
      <c r="J2112" s="389"/>
      <c r="K2112" s="219"/>
      <c r="L2112" s="299"/>
      <c r="M2112" s="22"/>
      <c r="N2112" s="710"/>
    </row>
    <row r="2113" spans="1:14" ht="15.75" hidden="1" customHeight="1" x14ac:dyDescent="0.25">
      <c r="A2113" s="773"/>
      <c r="B2113" s="684"/>
      <c r="C2113" s="687"/>
      <c r="D2113" s="737"/>
      <c r="E2113" s="117"/>
      <c r="F2113" s="117"/>
      <c r="G2113" s="297"/>
      <c r="H2113" s="298"/>
      <c r="I2113" s="209"/>
      <c r="J2113" s="389"/>
      <c r="K2113" s="219"/>
      <c r="L2113" s="299"/>
      <c r="M2113" s="22"/>
      <c r="N2113" s="710"/>
    </row>
    <row r="2114" spans="1:14" ht="15.75" hidden="1" customHeight="1" x14ac:dyDescent="0.25">
      <c r="A2114" s="773"/>
      <c r="B2114" s="684"/>
      <c r="C2114" s="687"/>
      <c r="D2114" s="737"/>
      <c r="E2114" s="117"/>
      <c r="F2114" s="117"/>
      <c r="G2114" s="297"/>
      <c r="H2114" s="298"/>
      <c r="I2114" s="209"/>
      <c r="J2114" s="389"/>
      <c r="K2114" s="219"/>
      <c r="L2114" s="299"/>
      <c r="M2114" s="22"/>
      <c r="N2114" s="710"/>
    </row>
    <row r="2115" spans="1:14" ht="15.75" hidden="1" customHeight="1" x14ac:dyDescent="0.25">
      <c r="A2115" s="773"/>
      <c r="B2115" s="684"/>
      <c r="C2115" s="687"/>
      <c r="D2115" s="737"/>
      <c r="E2115" s="117"/>
      <c r="F2115" s="117"/>
      <c r="G2115" s="297"/>
      <c r="H2115" s="298"/>
      <c r="I2115" s="209"/>
      <c r="J2115" s="389"/>
      <c r="K2115" s="219"/>
      <c r="L2115" s="299"/>
      <c r="M2115" s="22"/>
      <c r="N2115" s="710"/>
    </row>
    <row r="2116" spans="1:14" ht="15.75" hidden="1" customHeight="1" x14ac:dyDescent="0.25">
      <c r="A2116" s="773"/>
      <c r="B2116" s="684"/>
      <c r="C2116" s="687"/>
      <c r="D2116" s="737"/>
      <c r="E2116" s="117"/>
      <c r="F2116" s="117"/>
      <c r="G2116" s="297"/>
      <c r="H2116" s="298"/>
      <c r="I2116" s="209"/>
      <c r="J2116" s="389"/>
      <c r="K2116" s="219"/>
      <c r="L2116" s="299"/>
      <c r="M2116" s="22"/>
      <c r="N2116" s="710"/>
    </row>
    <row r="2117" spans="1:14" ht="15.75" hidden="1" customHeight="1" x14ac:dyDescent="0.25">
      <c r="A2117" s="773"/>
      <c r="B2117" s="684"/>
      <c r="C2117" s="687"/>
      <c r="D2117" s="737"/>
      <c r="E2117" s="117"/>
      <c r="F2117" s="117"/>
      <c r="G2117" s="297"/>
      <c r="H2117" s="298"/>
      <c r="I2117" s="209"/>
      <c r="J2117" s="389"/>
      <c r="K2117" s="219"/>
      <c r="L2117" s="299"/>
      <c r="M2117" s="22"/>
      <c r="N2117" s="710"/>
    </row>
    <row r="2118" spans="1:14" ht="15.75" hidden="1" customHeight="1" x14ac:dyDescent="0.25">
      <c r="A2118" s="773"/>
      <c r="B2118" s="684"/>
      <c r="C2118" s="687"/>
      <c r="D2118" s="737"/>
      <c r="E2118" s="117"/>
      <c r="F2118" s="117"/>
      <c r="G2118" s="297"/>
      <c r="H2118" s="298"/>
      <c r="I2118" s="209"/>
      <c r="J2118" s="389"/>
      <c r="K2118" s="219"/>
      <c r="L2118" s="299"/>
      <c r="M2118" s="22"/>
      <c r="N2118" s="710"/>
    </row>
    <row r="2119" spans="1:14" ht="15.75" hidden="1" customHeight="1" x14ac:dyDescent="0.25">
      <c r="A2119" s="773"/>
      <c r="B2119" s="684"/>
      <c r="C2119" s="687"/>
      <c r="D2119" s="737"/>
      <c r="E2119" s="117"/>
      <c r="F2119" s="117"/>
      <c r="G2119" s="297"/>
      <c r="H2119" s="298"/>
      <c r="I2119" s="209"/>
      <c r="J2119" s="389"/>
      <c r="K2119" s="219"/>
      <c r="L2119" s="299"/>
      <c r="M2119" s="22"/>
      <c r="N2119" s="710"/>
    </row>
    <row r="2120" spans="1:14" ht="15.75" hidden="1" customHeight="1" x14ac:dyDescent="0.25">
      <c r="A2120" s="773"/>
      <c r="B2120" s="684"/>
      <c r="C2120" s="687"/>
      <c r="D2120" s="737"/>
      <c r="E2120" s="117"/>
      <c r="F2120" s="117"/>
      <c r="G2120" s="297"/>
      <c r="H2120" s="298"/>
      <c r="I2120" s="209"/>
      <c r="J2120" s="389"/>
      <c r="K2120" s="219"/>
      <c r="L2120" s="299"/>
      <c r="M2120" s="22"/>
      <c r="N2120" s="710"/>
    </row>
    <row r="2121" spans="1:14" ht="15.75" hidden="1" customHeight="1" x14ac:dyDescent="0.25">
      <c r="A2121" s="773"/>
      <c r="B2121" s="684"/>
      <c r="C2121" s="687"/>
      <c r="D2121" s="737"/>
      <c r="E2121" s="117"/>
      <c r="F2121" s="117"/>
      <c r="G2121" s="297"/>
      <c r="H2121" s="298"/>
      <c r="I2121" s="209"/>
      <c r="J2121" s="389"/>
      <c r="K2121" s="219"/>
      <c r="L2121" s="299"/>
      <c r="M2121" s="22"/>
      <c r="N2121" s="710"/>
    </row>
    <row r="2122" spans="1:14" ht="15.75" hidden="1" customHeight="1" x14ac:dyDescent="0.25">
      <c r="A2122" s="773"/>
      <c r="B2122" s="684"/>
      <c r="C2122" s="687"/>
      <c r="D2122" s="737"/>
      <c r="E2122" s="117"/>
      <c r="F2122" s="117"/>
      <c r="G2122" s="297"/>
      <c r="H2122" s="298"/>
      <c r="I2122" s="209"/>
      <c r="J2122" s="389"/>
      <c r="K2122" s="219"/>
      <c r="L2122" s="299"/>
      <c r="M2122" s="22"/>
      <c r="N2122" s="710"/>
    </row>
    <row r="2123" spans="1:14" ht="15.75" hidden="1" customHeight="1" x14ac:dyDescent="0.25">
      <c r="A2123" s="773"/>
      <c r="B2123" s="684"/>
      <c r="C2123" s="687"/>
      <c r="D2123" s="737"/>
      <c r="E2123" s="117"/>
      <c r="F2123" s="117"/>
      <c r="G2123" s="297"/>
      <c r="H2123" s="298"/>
      <c r="I2123" s="209"/>
      <c r="J2123" s="389"/>
      <c r="K2123" s="219"/>
      <c r="L2123" s="299"/>
      <c r="M2123" s="22"/>
      <c r="N2123" s="710"/>
    </row>
    <row r="2124" spans="1:14" ht="15.75" hidden="1" customHeight="1" x14ac:dyDescent="0.25">
      <c r="A2124" s="773"/>
      <c r="B2124" s="684"/>
      <c r="C2124" s="687"/>
      <c r="D2124" s="737"/>
      <c r="E2124" s="117"/>
      <c r="F2124" s="117"/>
      <c r="G2124" s="297"/>
      <c r="H2124" s="298"/>
      <c r="I2124" s="209"/>
      <c r="J2124" s="389"/>
      <c r="K2124" s="219"/>
      <c r="L2124" s="299"/>
      <c r="M2124" s="22"/>
      <c r="N2124" s="710"/>
    </row>
    <row r="2125" spans="1:14" ht="15.75" hidden="1" customHeight="1" x14ac:dyDescent="0.25">
      <c r="A2125" s="773"/>
      <c r="B2125" s="684"/>
      <c r="C2125" s="687"/>
      <c r="D2125" s="737"/>
      <c r="E2125" s="117"/>
      <c r="F2125" s="117"/>
      <c r="G2125" s="297"/>
      <c r="H2125" s="298"/>
      <c r="I2125" s="209"/>
      <c r="J2125" s="389"/>
      <c r="K2125" s="219"/>
      <c r="L2125" s="299"/>
      <c r="M2125" s="22"/>
      <c r="N2125" s="710"/>
    </row>
    <row r="2126" spans="1:14" ht="15.75" hidden="1" customHeight="1" x14ac:dyDescent="0.25">
      <c r="A2126" s="773"/>
      <c r="B2126" s="684"/>
      <c r="C2126" s="687"/>
      <c r="D2126" s="737"/>
      <c r="E2126" s="117"/>
      <c r="F2126" s="117"/>
      <c r="G2126" s="297"/>
      <c r="H2126" s="298"/>
      <c r="I2126" s="209"/>
      <c r="J2126" s="389"/>
      <c r="K2126" s="219"/>
      <c r="L2126" s="299"/>
      <c r="M2126" s="22"/>
      <c r="N2126" s="710"/>
    </row>
    <row r="2127" spans="1:14" ht="15.75" hidden="1" customHeight="1" x14ac:dyDescent="0.25">
      <c r="A2127" s="773"/>
      <c r="B2127" s="684"/>
      <c r="C2127" s="687"/>
      <c r="D2127" s="737"/>
      <c r="E2127" s="117"/>
      <c r="F2127" s="117"/>
      <c r="G2127" s="297"/>
      <c r="H2127" s="298"/>
      <c r="I2127" s="209"/>
      <c r="J2127" s="389"/>
      <c r="K2127" s="219"/>
      <c r="L2127" s="299"/>
      <c r="M2127" s="22"/>
      <c r="N2127" s="710"/>
    </row>
    <row r="2128" spans="1:14" ht="15.75" hidden="1" customHeight="1" x14ac:dyDescent="0.25">
      <c r="A2128" s="773"/>
      <c r="B2128" s="684"/>
      <c r="C2128" s="687"/>
      <c r="D2128" s="737"/>
      <c r="E2128" s="117"/>
      <c r="F2128" s="117"/>
      <c r="G2128" s="297"/>
      <c r="H2128" s="298"/>
      <c r="I2128" s="209"/>
      <c r="J2128" s="389"/>
      <c r="K2128" s="219"/>
      <c r="L2128" s="299"/>
      <c r="M2128" s="22"/>
      <c r="N2128" s="710"/>
    </row>
    <row r="2129" spans="1:14" ht="15.75" hidden="1" customHeight="1" x14ac:dyDescent="0.25">
      <c r="A2129" s="773"/>
      <c r="B2129" s="684"/>
      <c r="C2129" s="687"/>
      <c r="D2129" s="737"/>
      <c r="E2129" s="117"/>
      <c r="F2129" s="117"/>
      <c r="G2129" s="297"/>
      <c r="H2129" s="298"/>
      <c r="I2129" s="209"/>
      <c r="J2129" s="389"/>
      <c r="K2129" s="219"/>
      <c r="L2129" s="299"/>
      <c r="M2129" s="22"/>
      <c r="N2129" s="710"/>
    </row>
    <row r="2130" spans="1:14" ht="15.75" hidden="1" customHeight="1" x14ac:dyDescent="0.25">
      <c r="A2130" s="773"/>
      <c r="B2130" s="684"/>
      <c r="C2130" s="687"/>
      <c r="D2130" s="737"/>
      <c r="E2130" s="117"/>
      <c r="F2130" s="117"/>
      <c r="G2130" s="297"/>
      <c r="H2130" s="298"/>
      <c r="I2130" s="209"/>
      <c r="J2130" s="389"/>
      <c r="K2130" s="219"/>
      <c r="L2130" s="299"/>
      <c r="M2130" s="22"/>
      <c r="N2130" s="710"/>
    </row>
    <row r="2131" spans="1:14" ht="15.75" hidden="1" customHeight="1" x14ac:dyDescent="0.25">
      <c r="A2131" s="773"/>
      <c r="B2131" s="684"/>
      <c r="C2131" s="687"/>
      <c r="D2131" s="737"/>
      <c r="E2131" s="117"/>
      <c r="F2131" s="117"/>
      <c r="G2131" s="297"/>
      <c r="H2131" s="298"/>
      <c r="I2131" s="209"/>
      <c r="J2131" s="389"/>
      <c r="K2131" s="219"/>
      <c r="L2131" s="299"/>
      <c r="M2131" s="22"/>
      <c r="N2131" s="710"/>
    </row>
    <row r="2132" spans="1:14" ht="15.75" hidden="1" customHeight="1" x14ac:dyDescent="0.25">
      <c r="A2132" s="773"/>
      <c r="B2132" s="684"/>
      <c r="C2132" s="687"/>
      <c r="D2132" s="737"/>
      <c r="E2132" s="117"/>
      <c r="F2132" s="117"/>
      <c r="G2132" s="297"/>
      <c r="H2132" s="298"/>
      <c r="I2132" s="209"/>
      <c r="J2132" s="389"/>
      <c r="K2132" s="219"/>
      <c r="L2132" s="299"/>
      <c r="M2132" s="22"/>
      <c r="N2132" s="710"/>
    </row>
    <row r="2133" spans="1:14" ht="15.75" hidden="1" customHeight="1" x14ac:dyDescent="0.25">
      <c r="A2133" s="773"/>
      <c r="B2133" s="684"/>
      <c r="C2133" s="687"/>
      <c r="D2133" s="737"/>
      <c r="E2133" s="117"/>
      <c r="F2133" s="117"/>
      <c r="G2133" s="297"/>
      <c r="H2133" s="298"/>
      <c r="I2133" s="209"/>
      <c r="J2133" s="389"/>
      <c r="K2133" s="219"/>
      <c r="L2133" s="299"/>
      <c r="M2133" s="22"/>
      <c r="N2133" s="710"/>
    </row>
    <row r="2134" spans="1:14" ht="15.75" hidden="1" customHeight="1" x14ac:dyDescent="0.25">
      <c r="A2134" s="773"/>
      <c r="B2134" s="684"/>
      <c r="C2134" s="687"/>
      <c r="D2134" s="737"/>
      <c r="E2134" s="117"/>
      <c r="F2134" s="117"/>
      <c r="G2134" s="297"/>
      <c r="H2134" s="298"/>
      <c r="I2134" s="209"/>
      <c r="J2134" s="389"/>
      <c r="K2134" s="219"/>
      <c r="L2134" s="299"/>
      <c r="M2134" s="22"/>
      <c r="N2134" s="710"/>
    </row>
    <row r="2135" spans="1:14" ht="15.75" hidden="1" customHeight="1" x14ac:dyDescent="0.25">
      <c r="A2135" s="773"/>
      <c r="B2135" s="684"/>
      <c r="C2135" s="687"/>
      <c r="D2135" s="737"/>
      <c r="E2135" s="117"/>
      <c r="F2135" s="117"/>
      <c r="G2135" s="297"/>
      <c r="H2135" s="298"/>
      <c r="I2135" s="209"/>
      <c r="J2135" s="389"/>
      <c r="K2135" s="219"/>
      <c r="L2135" s="299"/>
      <c r="M2135" s="22"/>
      <c r="N2135" s="710"/>
    </row>
    <row r="2136" spans="1:14" ht="15.75" hidden="1" customHeight="1" x14ac:dyDescent="0.25">
      <c r="A2136" s="773"/>
      <c r="B2136" s="684"/>
      <c r="C2136" s="687"/>
      <c r="D2136" s="737"/>
      <c r="E2136" s="117"/>
      <c r="F2136" s="117"/>
      <c r="G2136" s="297"/>
      <c r="H2136" s="298"/>
      <c r="I2136" s="209"/>
      <c r="J2136" s="389"/>
      <c r="K2136" s="219"/>
      <c r="L2136" s="299"/>
      <c r="M2136" s="22"/>
      <c r="N2136" s="710"/>
    </row>
    <row r="2137" spans="1:14" ht="15.75" hidden="1" customHeight="1" x14ac:dyDescent="0.25">
      <c r="A2137" s="773"/>
      <c r="B2137" s="684"/>
      <c r="C2137" s="687"/>
      <c r="D2137" s="737"/>
      <c r="E2137" s="117"/>
      <c r="F2137" s="117"/>
      <c r="G2137" s="297"/>
      <c r="H2137" s="298"/>
      <c r="I2137" s="209"/>
      <c r="J2137" s="389"/>
      <c r="K2137" s="219"/>
      <c r="L2137" s="299"/>
      <c r="M2137" s="22"/>
      <c r="N2137" s="710"/>
    </row>
    <row r="2138" spans="1:14" ht="15.75" hidden="1" customHeight="1" x14ac:dyDescent="0.25">
      <c r="A2138" s="773"/>
      <c r="B2138" s="684"/>
      <c r="C2138" s="687"/>
      <c r="D2138" s="737"/>
      <c r="E2138" s="117"/>
      <c r="F2138" s="117"/>
      <c r="G2138" s="297"/>
      <c r="H2138" s="298"/>
      <c r="I2138" s="209"/>
      <c r="J2138" s="389"/>
      <c r="K2138" s="219"/>
      <c r="L2138" s="299"/>
      <c r="M2138" s="22"/>
      <c r="N2138" s="710"/>
    </row>
    <row r="2139" spans="1:14" ht="15.75" hidden="1" customHeight="1" x14ac:dyDescent="0.25">
      <c r="A2139" s="773"/>
      <c r="B2139" s="684"/>
      <c r="C2139" s="687"/>
      <c r="D2139" s="737"/>
      <c r="E2139" s="117"/>
      <c r="F2139" s="117"/>
      <c r="G2139" s="297"/>
      <c r="H2139" s="298"/>
      <c r="I2139" s="209"/>
      <c r="J2139" s="389"/>
      <c r="K2139" s="219"/>
      <c r="L2139" s="299"/>
      <c r="M2139" s="22"/>
      <c r="N2139" s="710"/>
    </row>
    <row r="2140" spans="1:14" ht="15.75" hidden="1" customHeight="1" x14ac:dyDescent="0.25">
      <c r="A2140" s="773"/>
      <c r="B2140" s="684"/>
      <c r="C2140" s="687"/>
      <c r="D2140" s="737"/>
      <c r="E2140" s="117"/>
      <c r="F2140" s="117"/>
      <c r="G2140" s="297"/>
      <c r="H2140" s="298"/>
      <c r="I2140" s="209"/>
      <c r="J2140" s="389"/>
      <c r="K2140" s="219"/>
      <c r="L2140" s="299"/>
      <c r="M2140" s="22"/>
      <c r="N2140" s="710"/>
    </row>
    <row r="2141" spans="1:14" ht="15.75" hidden="1" customHeight="1" x14ac:dyDescent="0.25">
      <c r="A2141" s="773"/>
      <c r="B2141" s="684"/>
      <c r="C2141" s="687"/>
      <c r="D2141" s="737"/>
      <c r="E2141" s="117"/>
      <c r="F2141" s="117"/>
      <c r="G2141" s="297"/>
      <c r="H2141" s="298"/>
      <c r="I2141" s="209"/>
      <c r="J2141" s="389"/>
      <c r="K2141" s="219"/>
      <c r="L2141" s="299"/>
      <c r="M2141" s="22"/>
      <c r="N2141" s="710"/>
    </row>
    <row r="2142" spans="1:14" ht="15.75" hidden="1" customHeight="1" x14ac:dyDescent="0.25">
      <c r="A2142" s="773"/>
      <c r="B2142" s="684"/>
      <c r="C2142" s="687"/>
      <c r="D2142" s="737"/>
      <c r="E2142" s="117"/>
      <c r="F2142" s="117"/>
      <c r="G2142" s="297"/>
      <c r="H2142" s="298"/>
      <c r="I2142" s="209"/>
      <c r="J2142" s="389"/>
      <c r="K2142" s="219"/>
      <c r="L2142" s="299"/>
      <c r="M2142" s="22"/>
      <c r="N2142" s="710"/>
    </row>
    <row r="2143" spans="1:14" ht="15.75" hidden="1" customHeight="1" x14ac:dyDescent="0.25">
      <c r="A2143" s="773"/>
      <c r="B2143" s="684"/>
      <c r="C2143" s="687"/>
      <c r="D2143" s="737"/>
      <c r="E2143" s="117"/>
      <c r="F2143" s="117"/>
      <c r="G2143" s="297"/>
      <c r="H2143" s="298"/>
      <c r="I2143" s="209"/>
      <c r="J2143" s="389"/>
      <c r="K2143" s="219"/>
      <c r="L2143" s="299"/>
      <c r="M2143" s="22"/>
      <c r="N2143" s="710"/>
    </row>
    <row r="2144" spans="1:14" ht="15.75" hidden="1" customHeight="1" x14ac:dyDescent="0.25">
      <c r="A2144" s="773"/>
      <c r="B2144" s="684"/>
      <c r="C2144" s="687"/>
      <c r="D2144" s="737"/>
      <c r="E2144" s="117"/>
      <c r="F2144" s="117"/>
      <c r="G2144" s="297"/>
      <c r="H2144" s="298"/>
      <c r="I2144" s="209"/>
      <c r="J2144" s="389"/>
      <c r="K2144" s="219"/>
      <c r="L2144" s="299"/>
      <c r="M2144" s="22"/>
      <c r="N2144" s="710"/>
    </row>
    <row r="2145" spans="1:14" ht="15.75" hidden="1" customHeight="1" x14ac:dyDescent="0.25">
      <c r="A2145" s="773"/>
      <c r="B2145" s="684"/>
      <c r="C2145" s="687"/>
      <c r="D2145" s="737"/>
      <c r="E2145" s="117"/>
      <c r="F2145" s="117"/>
      <c r="G2145" s="297"/>
      <c r="H2145" s="298"/>
      <c r="I2145" s="209"/>
      <c r="J2145" s="389"/>
      <c r="K2145" s="219"/>
      <c r="L2145" s="299"/>
      <c r="M2145" s="22"/>
      <c r="N2145" s="710"/>
    </row>
    <row r="2146" spans="1:14" ht="15.75" hidden="1" customHeight="1" x14ac:dyDescent="0.25">
      <c r="A2146" s="773"/>
      <c r="B2146" s="684"/>
      <c r="C2146" s="687"/>
      <c r="D2146" s="737"/>
      <c r="E2146" s="117"/>
      <c r="F2146" s="117"/>
      <c r="G2146" s="297"/>
      <c r="H2146" s="298"/>
      <c r="I2146" s="209"/>
      <c r="J2146" s="389"/>
      <c r="K2146" s="219"/>
      <c r="L2146" s="299"/>
      <c r="M2146" s="22"/>
      <c r="N2146" s="710"/>
    </row>
    <row r="2147" spans="1:14" ht="15.75" hidden="1" customHeight="1" x14ac:dyDescent="0.25">
      <c r="A2147" s="773"/>
      <c r="B2147" s="684"/>
      <c r="C2147" s="687"/>
      <c r="D2147" s="737"/>
      <c r="E2147" s="117"/>
      <c r="F2147" s="117"/>
      <c r="G2147" s="297"/>
      <c r="H2147" s="298"/>
      <c r="I2147" s="209"/>
      <c r="J2147" s="389"/>
      <c r="K2147" s="219"/>
      <c r="L2147" s="299"/>
      <c r="M2147" s="22"/>
      <c r="N2147" s="710"/>
    </row>
    <row r="2148" spans="1:14" ht="15.75" hidden="1" customHeight="1" x14ac:dyDescent="0.25">
      <c r="A2148" s="773"/>
      <c r="B2148" s="684"/>
      <c r="C2148" s="687"/>
      <c r="D2148" s="737"/>
      <c r="E2148" s="117"/>
      <c r="F2148" s="117"/>
      <c r="G2148" s="297"/>
      <c r="H2148" s="298"/>
      <c r="I2148" s="209"/>
      <c r="J2148" s="389"/>
      <c r="K2148" s="219"/>
      <c r="L2148" s="299"/>
      <c r="M2148" s="22"/>
      <c r="N2148" s="710"/>
    </row>
    <row r="2149" spans="1:14" ht="15.75" hidden="1" customHeight="1" x14ac:dyDescent="0.25">
      <c r="A2149" s="773"/>
      <c r="B2149" s="684"/>
      <c r="C2149" s="687"/>
      <c r="D2149" s="737"/>
      <c r="E2149" s="117"/>
      <c r="F2149" s="117"/>
      <c r="G2149" s="297"/>
      <c r="H2149" s="298"/>
      <c r="I2149" s="209"/>
      <c r="J2149" s="389"/>
      <c r="K2149" s="219"/>
      <c r="L2149" s="299"/>
      <c r="M2149" s="22"/>
      <c r="N2149" s="710"/>
    </row>
    <row r="2150" spans="1:14" ht="15.75" hidden="1" customHeight="1" x14ac:dyDescent="0.25">
      <c r="A2150" s="773"/>
      <c r="B2150" s="684"/>
      <c r="C2150" s="687"/>
      <c r="D2150" s="737"/>
      <c r="E2150" s="117"/>
      <c r="F2150" s="117"/>
      <c r="G2150" s="297"/>
      <c r="H2150" s="298"/>
      <c r="I2150" s="209"/>
      <c r="J2150" s="389"/>
      <c r="K2150" s="219"/>
      <c r="L2150" s="299"/>
      <c r="M2150" s="22"/>
      <c r="N2150" s="710"/>
    </row>
    <row r="2151" spans="1:14" ht="15.75" hidden="1" customHeight="1" x14ac:dyDescent="0.25">
      <c r="A2151" s="773"/>
      <c r="B2151" s="684"/>
      <c r="C2151" s="687"/>
      <c r="D2151" s="737"/>
      <c r="E2151" s="117"/>
      <c r="F2151" s="117"/>
      <c r="G2151" s="297"/>
      <c r="H2151" s="298"/>
      <c r="I2151" s="209"/>
      <c r="J2151" s="389"/>
      <c r="K2151" s="219"/>
      <c r="L2151" s="299"/>
      <c r="M2151" s="22"/>
      <c r="N2151" s="710"/>
    </row>
    <row r="2152" spans="1:14" ht="15.75" hidden="1" customHeight="1" x14ac:dyDescent="0.25">
      <c r="A2152" s="773"/>
      <c r="B2152" s="684"/>
      <c r="C2152" s="687"/>
      <c r="D2152" s="737"/>
      <c r="E2152" s="117"/>
      <c r="F2152" s="117"/>
      <c r="G2152" s="297"/>
      <c r="H2152" s="298"/>
      <c r="I2152" s="209"/>
      <c r="J2152" s="389"/>
      <c r="K2152" s="219"/>
      <c r="L2152" s="299"/>
      <c r="M2152" s="22"/>
      <c r="N2152" s="710"/>
    </row>
    <row r="2153" spans="1:14" ht="15.75" hidden="1" customHeight="1" x14ac:dyDescent="0.25">
      <c r="A2153" s="773"/>
      <c r="B2153" s="684"/>
      <c r="C2153" s="687"/>
      <c r="D2153" s="737"/>
      <c r="E2153" s="117"/>
      <c r="F2153" s="117"/>
      <c r="G2153" s="297"/>
      <c r="H2153" s="298"/>
      <c r="I2153" s="209"/>
      <c r="J2153" s="389"/>
      <c r="K2153" s="219"/>
      <c r="L2153" s="299"/>
      <c r="M2153" s="22"/>
      <c r="N2153" s="710"/>
    </row>
    <row r="2154" spans="1:14" ht="15.75" hidden="1" customHeight="1" x14ac:dyDescent="0.25">
      <c r="A2154" s="773"/>
      <c r="B2154" s="684"/>
      <c r="C2154" s="687"/>
      <c r="D2154" s="737"/>
      <c r="E2154" s="117"/>
      <c r="F2154" s="117"/>
      <c r="G2154" s="297"/>
      <c r="H2154" s="298"/>
      <c r="I2154" s="209"/>
      <c r="J2154" s="389"/>
      <c r="K2154" s="219"/>
      <c r="L2154" s="299"/>
      <c r="M2154" s="22"/>
      <c r="N2154" s="710"/>
    </row>
    <row r="2155" spans="1:14" ht="15.75" hidden="1" customHeight="1" x14ac:dyDescent="0.25">
      <c r="A2155" s="773"/>
      <c r="B2155" s="684"/>
      <c r="C2155" s="687"/>
      <c r="D2155" s="737"/>
      <c r="E2155" s="117"/>
      <c r="F2155" s="117"/>
      <c r="G2155" s="297"/>
      <c r="H2155" s="298"/>
      <c r="I2155" s="209"/>
      <c r="J2155" s="389"/>
      <c r="K2155" s="219"/>
      <c r="L2155" s="299"/>
      <c r="M2155" s="22"/>
      <c r="N2155" s="710"/>
    </row>
    <row r="2156" spans="1:14" ht="15.75" hidden="1" customHeight="1" x14ac:dyDescent="0.25">
      <c r="A2156" s="773"/>
      <c r="B2156" s="684"/>
      <c r="C2156" s="687"/>
      <c r="D2156" s="737"/>
      <c r="E2156" s="117"/>
      <c r="F2156" s="117"/>
      <c r="G2156" s="297"/>
      <c r="H2156" s="298"/>
      <c r="I2156" s="209"/>
      <c r="J2156" s="389"/>
      <c r="K2156" s="219"/>
      <c r="L2156" s="299"/>
      <c r="M2156" s="22"/>
      <c r="N2156" s="710"/>
    </row>
    <row r="2157" spans="1:14" ht="15.75" hidden="1" customHeight="1" x14ac:dyDescent="0.25">
      <c r="A2157" s="773"/>
      <c r="B2157" s="684"/>
      <c r="C2157" s="687"/>
      <c r="D2157" s="737"/>
      <c r="E2157" s="117"/>
      <c r="F2157" s="117"/>
      <c r="G2157" s="297"/>
      <c r="H2157" s="298"/>
      <c r="I2157" s="209"/>
      <c r="J2157" s="389"/>
      <c r="K2157" s="219"/>
      <c r="L2157" s="299"/>
      <c r="M2157" s="22"/>
      <c r="N2157" s="710"/>
    </row>
    <row r="2158" spans="1:14" ht="15.75" hidden="1" customHeight="1" x14ac:dyDescent="0.25">
      <c r="A2158" s="773"/>
      <c r="B2158" s="684"/>
      <c r="C2158" s="687"/>
      <c r="D2158" s="737"/>
      <c r="E2158" s="117"/>
      <c r="F2158" s="117"/>
      <c r="G2158" s="297"/>
      <c r="H2158" s="298"/>
      <c r="I2158" s="209"/>
      <c r="J2158" s="389"/>
      <c r="K2158" s="219"/>
      <c r="L2158" s="299"/>
      <c r="M2158" s="22"/>
      <c r="N2158" s="710"/>
    </row>
    <row r="2159" spans="1:14" ht="15.75" hidden="1" customHeight="1" x14ac:dyDescent="0.25">
      <c r="A2159" s="773"/>
      <c r="B2159" s="684"/>
      <c r="C2159" s="687"/>
      <c r="D2159" s="737"/>
      <c r="E2159" s="117"/>
      <c r="F2159" s="117"/>
      <c r="G2159" s="297"/>
      <c r="H2159" s="298"/>
      <c r="I2159" s="209"/>
      <c r="J2159" s="389"/>
      <c r="K2159" s="219"/>
      <c r="L2159" s="299"/>
      <c r="M2159" s="22"/>
      <c r="N2159" s="710"/>
    </row>
    <row r="2160" spans="1:14" ht="15.75" hidden="1" customHeight="1" x14ac:dyDescent="0.25">
      <c r="A2160" s="773"/>
      <c r="B2160" s="684"/>
      <c r="C2160" s="687"/>
      <c r="D2160" s="737"/>
      <c r="E2160" s="117"/>
      <c r="F2160" s="117"/>
      <c r="G2160" s="297"/>
      <c r="H2160" s="298"/>
      <c r="I2160" s="209"/>
      <c r="J2160" s="389"/>
      <c r="K2160" s="219"/>
      <c r="L2160" s="299"/>
      <c r="M2160" s="22"/>
      <c r="N2160" s="710"/>
    </row>
    <row r="2161" spans="1:14" ht="15.75" hidden="1" customHeight="1" x14ac:dyDescent="0.25">
      <c r="A2161" s="773"/>
      <c r="B2161" s="684"/>
      <c r="C2161" s="687"/>
      <c r="D2161" s="737"/>
      <c r="E2161" s="117"/>
      <c r="F2161" s="117"/>
      <c r="G2161" s="297"/>
      <c r="H2161" s="298"/>
      <c r="I2161" s="209"/>
      <c r="J2161" s="389"/>
      <c r="K2161" s="219"/>
      <c r="L2161" s="299"/>
      <c r="M2161" s="22"/>
      <c r="N2161" s="710"/>
    </row>
    <row r="2162" spans="1:14" ht="15.75" hidden="1" customHeight="1" x14ac:dyDescent="0.25">
      <c r="A2162" s="773"/>
      <c r="B2162" s="684"/>
      <c r="C2162" s="687"/>
      <c r="D2162" s="737"/>
      <c r="E2162" s="117"/>
      <c r="F2162" s="117"/>
      <c r="G2162" s="297"/>
      <c r="H2162" s="298"/>
      <c r="I2162" s="209"/>
      <c r="J2162" s="389"/>
      <c r="K2162" s="219"/>
      <c r="L2162" s="299"/>
      <c r="M2162" s="22"/>
      <c r="N2162" s="710"/>
    </row>
    <row r="2163" spans="1:14" ht="15.75" hidden="1" customHeight="1" x14ac:dyDescent="0.25">
      <c r="A2163" s="773"/>
      <c r="B2163" s="684"/>
      <c r="C2163" s="687"/>
      <c r="D2163" s="737"/>
      <c r="E2163" s="117"/>
      <c r="F2163" s="117"/>
      <c r="G2163" s="297"/>
      <c r="H2163" s="298"/>
      <c r="I2163" s="209"/>
      <c r="J2163" s="389"/>
      <c r="K2163" s="219"/>
      <c r="L2163" s="299"/>
      <c r="M2163" s="22"/>
      <c r="N2163" s="710"/>
    </row>
    <row r="2164" spans="1:14" ht="15.75" hidden="1" customHeight="1" x14ac:dyDescent="0.25">
      <c r="A2164" s="773"/>
      <c r="B2164" s="684"/>
      <c r="C2164" s="687"/>
      <c r="D2164" s="737"/>
      <c r="E2164" s="117"/>
      <c r="F2164" s="117"/>
      <c r="G2164" s="297"/>
      <c r="H2164" s="298"/>
      <c r="I2164" s="209"/>
      <c r="J2164" s="389"/>
      <c r="K2164" s="219"/>
      <c r="L2164" s="299"/>
      <c r="M2164" s="22"/>
      <c r="N2164" s="710"/>
    </row>
    <row r="2165" spans="1:14" ht="15.75" hidden="1" customHeight="1" x14ac:dyDescent="0.25">
      <c r="A2165" s="773"/>
      <c r="B2165" s="684"/>
      <c r="C2165" s="687"/>
      <c r="D2165" s="737"/>
      <c r="E2165" s="117"/>
      <c r="F2165" s="117"/>
      <c r="G2165" s="297"/>
      <c r="H2165" s="298"/>
      <c r="I2165" s="209"/>
      <c r="J2165" s="389"/>
      <c r="K2165" s="219"/>
      <c r="L2165" s="299"/>
      <c r="M2165" s="22"/>
      <c r="N2165" s="710"/>
    </row>
    <row r="2166" spans="1:14" ht="15.75" hidden="1" customHeight="1" x14ac:dyDescent="0.25">
      <c r="A2166" s="773"/>
      <c r="B2166" s="684"/>
      <c r="C2166" s="687"/>
      <c r="D2166" s="737"/>
      <c r="E2166" s="117"/>
      <c r="F2166" s="117"/>
      <c r="G2166" s="297"/>
      <c r="H2166" s="298"/>
      <c r="I2166" s="209"/>
      <c r="J2166" s="389"/>
      <c r="K2166" s="219"/>
      <c r="L2166" s="299"/>
      <c r="M2166" s="22"/>
      <c r="N2166" s="710"/>
    </row>
    <row r="2167" spans="1:14" ht="15.75" hidden="1" customHeight="1" x14ac:dyDescent="0.25">
      <c r="A2167" s="773"/>
      <c r="B2167" s="684"/>
      <c r="C2167" s="687"/>
      <c r="D2167" s="737"/>
      <c r="E2167" s="117"/>
      <c r="F2167" s="117"/>
      <c r="G2167" s="297"/>
      <c r="H2167" s="298"/>
      <c r="I2167" s="209"/>
      <c r="J2167" s="389"/>
      <c r="K2167" s="219"/>
      <c r="L2167" s="299"/>
      <c r="M2167" s="22"/>
      <c r="N2167" s="710"/>
    </row>
    <row r="2168" spans="1:14" ht="15.75" hidden="1" customHeight="1" x14ac:dyDescent="0.25">
      <c r="A2168" s="773"/>
      <c r="B2168" s="684"/>
      <c r="C2168" s="687"/>
      <c r="D2168" s="737"/>
      <c r="E2168" s="117"/>
      <c r="F2168" s="117"/>
      <c r="G2168" s="297"/>
      <c r="H2168" s="298"/>
      <c r="I2168" s="209"/>
      <c r="J2168" s="389"/>
      <c r="K2168" s="219"/>
      <c r="L2168" s="299"/>
      <c r="M2168" s="22"/>
      <c r="N2168" s="710"/>
    </row>
    <row r="2169" spans="1:14" ht="15.75" hidden="1" customHeight="1" x14ac:dyDescent="0.25">
      <c r="A2169" s="773"/>
      <c r="B2169" s="684"/>
      <c r="C2169" s="687"/>
      <c r="D2169" s="737"/>
      <c r="E2169" s="117"/>
      <c r="F2169" s="117"/>
      <c r="G2169" s="297"/>
      <c r="H2169" s="298"/>
      <c r="I2169" s="209"/>
      <c r="J2169" s="389"/>
      <c r="K2169" s="219"/>
      <c r="L2169" s="299"/>
      <c r="M2169" s="22"/>
      <c r="N2169" s="710"/>
    </row>
    <row r="2170" spans="1:14" ht="15.75" hidden="1" customHeight="1" x14ac:dyDescent="0.25">
      <c r="A2170" s="773"/>
      <c r="B2170" s="684"/>
      <c r="C2170" s="687"/>
      <c r="D2170" s="737"/>
      <c r="E2170" s="117"/>
      <c r="F2170" s="117"/>
      <c r="G2170" s="297"/>
      <c r="H2170" s="298"/>
      <c r="I2170" s="209"/>
      <c r="J2170" s="389"/>
      <c r="K2170" s="219"/>
      <c r="L2170" s="299"/>
      <c r="M2170" s="22"/>
      <c r="N2170" s="710"/>
    </row>
    <row r="2171" spans="1:14" ht="15.75" hidden="1" customHeight="1" x14ac:dyDescent="0.25">
      <c r="A2171" s="773"/>
      <c r="B2171" s="684"/>
      <c r="C2171" s="687"/>
      <c r="D2171" s="737"/>
      <c r="E2171" s="117"/>
      <c r="F2171" s="117"/>
      <c r="G2171" s="297"/>
      <c r="H2171" s="298"/>
      <c r="I2171" s="209"/>
      <c r="J2171" s="389"/>
      <c r="K2171" s="219"/>
      <c r="L2171" s="299"/>
      <c r="M2171" s="22"/>
      <c r="N2171" s="710"/>
    </row>
    <row r="2172" spans="1:14" ht="15.75" hidden="1" customHeight="1" x14ac:dyDescent="0.25">
      <c r="A2172" s="773"/>
      <c r="B2172" s="684"/>
      <c r="C2172" s="687"/>
      <c r="D2172" s="737"/>
      <c r="E2172" s="117"/>
      <c r="F2172" s="117"/>
      <c r="G2172" s="297"/>
      <c r="H2172" s="298"/>
      <c r="I2172" s="209"/>
      <c r="J2172" s="389"/>
      <c r="K2172" s="219"/>
      <c r="L2172" s="299"/>
      <c r="M2172" s="22"/>
      <c r="N2172" s="710"/>
    </row>
    <row r="2173" spans="1:14" ht="15.75" hidden="1" customHeight="1" x14ac:dyDescent="0.25">
      <c r="A2173" s="773"/>
      <c r="B2173" s="684"/>
      <c r="C2173" s="687"/>
      <c r="D2173" s="737"/>
      <c r="E2173" s="117"/>
      <c r="F2173" s="117"/>
      <c r="G2173" s="297"/>
      <c r="H2173" s="298"/>
      <c r="I2173" s="209"/>
      <c r="J2173" s="389"/>
      <c r="K2173" s="219"/>
      <c r="L2173" s="299"/>
      <c r="M2173" s="22"/>
      <c r="N2173" s="710"/>
    </row>
    <row r="2174" spans="1:14" ht="15.75" hidden="1" customHeight="1" x14ac:dyDescent="0.25">
      <c r="A2174" s="773"/>
      <c r="B2174" s="684"/>
      <c r="C2174" s="687"/>
      <c r="D2174" s="737"/>
      <c r="E2174" s="117"/>
      <c r="F2174" s="117"/>
      <c r="G2174" s="297"/>
      <c r="H2174" s="298"/>
      <c r="I2174" s="209"/>
      <c r="J2174" s="389"/>
      <c r="K2174" s="219"/>
      <c r="L2174" s="299"/>
      <c r="M2174" s="22"/>
      <c r="N2174" s="710"/>
    </row>
    <row r="2175" spans="1:14" ht="15.75" hidden="1" customHeight="1" x14ac:dyDescent="0.25">
      <c r="A2175" s="773"/>
      <c r="B2175" s="684"/>
      <c r="C2175" s="687"/>
      <c r="D2175" s="737"/>
      <c r="E2175" s="117"/>
      <c r="F2175" s="117"/>
      <c r="G2175" s="297"/>
      <c r="H2175" s="298"/>
      <c r="I2175" s="209"/>
      <c r="J2175" s="389"/>
      <c r="K2175" s="219"/>
      <c r="L2175" s="299"/>
      <c r="M2175" s="22"/>
      <c r="N2175" s="710"/>
    </row>
    <row r="2176" spans="1:14" ht="15.75" hidden="1" customHeight="1" x14ac:dyDescent="0.25">
      <c r="A2176" s="773"/>
      <c r="B2176" s="684"/>
      <c r="C2176" s="687"/>
      <c r="D2176" s="737"/>
      <c r="E2176" s="117"/>
      <c r="F2176" s="117"/>
      <c r="G2176" s="297"/>
      <c r="H2176" s="298"/>
      <c r="I2176" s="209"/>
      <c r="J2176" s="389"/>
      <c r="K2176" s="219"/>
      <c r="L2176" s="299"/>
      <c r="M2176" s="22"/>
      <c r="N2176" s="710"/>
    </row>
    <row r="2177" spans="1:14" ht="15.75" hidden="1" customHeight="1" x14ac:dyDescent="0.25">
      <c r="A2177" s="773"/>
      <c r="B2177" s="684"/>
      <c r="C2177" s="687"/>
      <c r="D2177" s="737"/>
      <c r="E2177" s="117"/>
      <c r="F2177" s="117"/>
      <c r="G2177" s="297"/>
      <c r="H2177" s="298"/>
      <c r="I2177" s="209"/>
      <c r="J2177" s="389"/>
      <c r="K2177" s="219"/>
      <c r="L2177" s="299"/>
      <c r="M2177" s="22"/>
      <c r="N2177" s="710"/>
    </row>
    <row r="2178" spans="1:14" ht="15.75" hidden="1" customHeight="1" x14ac:dyDescent="0.25">
      <c r="A2178" s="773"/>
      <c r="B2178" s="684"/>
      <c r="C2178" s="687"/>
      <c r="D2178" s="737"/>
      <c r="E2178" s="117"/>
      <c r="F2178" s="117"/>
      <c r="G2178" s="297"/>
      <c r="H2178" s="298"/>
      <c r="I2178" s="209"/>
      <c r="J2178" s="389"/>
      <c r="K2178" s="219"/>
      <c r="L2178" s="299"/>
      <c r="M2178" s="22"/>
      <c r="N2178" s="710"/>
    </row>
    <row r="2179" spans="1:14" ht="15.75" hidden="1" customHeight="1" x14ac:dyDescent="0.25">
      <c r="A2179" s="773"/>
      <c r="B2179" s="684"/>
      <c r="C2179" s="687"/>
      <c r="D2179" s="737"/>
      <c r="E2179" s="117"/>
      <c r="F2179" s="117"/>
      <c r="G2179" s="297"/>
      <c r="H2179" s="298"/>
      <c r="I2179" s="209"/>
      <c r="J2179" s="389"/>
      <c r="K2179" s="219"/>
      <c r="L2179" s="299"/>
      <c r="M2179" s="22"/>
      <c r="N2179" s="710"/>
    </row>
    <row r="2180" spans="1:14" ht="15.75" hidden="1" customHeight="1" x14ac:dyDescent="0.25">
      <c r="A2180" s="773"/>
      <c r="B2180" s="684"/>
      <c r="C2180" s="687"/>
      <c r="D2180" s="737"/>
      <c r="E2180" s="117"/>
      <c r="F2180" s="117"/>
      <c r="G2180" s="297"/>
      <c r="H2180" s="298"/>
      <c r="I2180" s="209"/>
      <c r="J2180" s="389"/>
      <c r="K2180" s="219"/>
      <c r="L2180" s="299"/>
      <c r="M2180" s="22"/>
      <c r="N2180" s="710"/>
    </row>
    <row r="2181" spans="1:14" ht="15.75" hidden="1" customHeight="1" x14ac:dyDescent="0.25">
      <c r="A2181" s="773"/>
      <c r="B2181" s="684"/>
      <c r="C2181" s="687"/>
      <c r="D2181" s="737"/>
      <c r="E2181" s="117"/>
      <c r="F2181" s="117"/>
      <c r="G2181" s="297"/>
      <c r="H2181" s="298"/>
      <c r="I2181" s="209"/>
      <c r="J2181" s="389"/>
      <c r="K2181" s="219"/>
      <c r="L2181" s="299"/>
      <c r="M2181" s="22"/>
      <c r="N2181" s="710"/>
    </row>
    <row r="2182" spans="1:14" ht="15.75" hidden="1" customHeight="1" x14ac:dyDescent="0.25">
      <c r="A2182" s="773"/>
      <c r="B2182" s="684"/>
      <c r="C2182" s="687"/>
      <c r="D2182" s="737"/>
      <c r="E2182" s="117"/>
      <c r="F2182" s="117"/>
      <c r="G2182" s="297"/>
      <c r="H2182" s="298"/>
      <c r="I2182" s="209"/>
      <c r="J2182" s="389"/>
      <c r="K2182" s="219"/>
      <c r="L2182" s="299"/>
      <c r="M2182" s="22"/>
      <c r="N2182" s="710"/>
    </row>
    <row r="2183" spans="1:14" ht="15.75" hidden="1" customHeight="1" x14ac:dyDescent="0.25">
      <c r="A2183" s="773"/>
      <c r="B2183" s="684"/>
      <c r="C2183" s="687"/>
      <c r="D2183" s="737"/>
      <c r="E2183" s="117"/>
      <c r="F2183" s="117"/>
      <c r="G2183" s="297"/>
      <c r="H2183" s="298"/>
      <c r="I2183" s="209"/>
      <c r="J2183" s="389"/>
      <c r="K2183" s="219"/>
      <c r="L2183" s="299"/>
      <c r="M2183" s="22"/>
      <c r="N2183" s="710"/>
    </row>
    <row r="2184" spans="1:14" ht="15.75" hidden="1" customHeight="1" x14ac:dyDescent="0.25">
      <c r="A2184" s="773"/>
      <c r="B2184" s="684"/>
      <c r="C2184" s="687"/>
      <c r="D2184" s="737"/>
      <c r="E2184" s="117"/>
      <c r="F2184" s="117"/>
      <c r="G2184" s="297"/>
      <c r="H2184" s="298"/>
      <c r="I2184" s="209"/>
      <c r="J2184" s="389"/>
      <c r="K2184" s="219"/>
      <c r="L2184" s="299"/>
      <c r="M2184" s="22"/>
      <c r="N2184" s="710"/>
    </row>
    <row r="2185" spans="1:14" ht="15.75" hidden="1" customHeight="1" x14ac:dyDescent="0.25">
      <c r="A2185" s="773"/>
      <c r="B2185" s="684"/>
      <c r="C2185" s="687"/>
      <c r="D2185" s="737"/>
      <c r="E2185" s="117"/>
      <c r="F2185" s="117"/>
      <c r="G2185" s="297"/>
      <c r="H2185" s="298"/>
      <c r="I2185" s="209"/>
      <c r="J2185" s="389"/>
      <c r="K2185" s="219"/>
      <c r="L2185" s="299"/>
      <c r="M2185" s="22"/>
      <c r="N2185" s="710"/>
    </row>
    <row r="2186" spans="1:14" ht="15.75" hidden="1" customHeight="1" x14ac:dyDescent="0.25">
      <c r="A2186" s="773"/>
      <c r="B2186" s="684"/>
      <c r="C2186" s="687"/>
      <c r="D2186" s="737"/>
      <c r="E2186" s="117"/>
      <c r="F2186" s="117"/>
      <c r="G2186" s="297"/>
      <c r="H2186" s="298"/>
      <c r="I2186" s="209"/>
      <c r="J2186" s="389"/>
      <c r="K2186" s="219"/>
      <c r="L2186" s="299"/>
      <c r="M2186" s="22"/>
      <c r="N2186" s="710"/>
    </row>
    <row r="2187" spans="1:14" ht="15.75" hidden="1" customHeight="1" x14ac:dyDescent="0.25">
      <c r="A2187" s="773"/>
      <c r="B2187" s="684"/>
      <c r="C2187" s="687"/>
      <c r="D2187" s="737"/>
      <c r="E2187" s="117"/>
      <c r="F2187" s="117"/>
      <c r="G2187" s="297"/>
      <c r="H2187" s="298"/>
      <c r="I2187" s="209"/>
      <c r="J2187" s="389"/>
      <c r="K2187" s="219"/>
      <c r="L2187" s="299"/>
      <c r="M2187" s="22"/>
      <c r="N2187" s="710"/>
    </row>
    <row r="2188" spans="1:14" ht="15.75" hidden="1" customHeight="1" x14ac:dyDescent="0.25">
      <c r="A2188" s="773"/>
      <c r="B2188" s="684"/>
      <c r="C2188" s="687"/>
      <c r="D2188" s="737"/>
      <c r="E2188" s="117"/>
      <c r="F2188" s="117"/>
      <c r="G2188" s="297"/>
      <c r="H2188" s="298"/>
      <c r="I2188" s="209"/>
      <c r="J2188" s="389"/>
      <c r="K2188" s="219"/>
      <c r="L2188" s="299"/>
      <c r="M2188" s="22"/>
      <c r="N2188" s="710"/>
    </row>
    <row r="2189" spans="1:14" ht="15.75" hidden="1" customHeight="1" x14ac:dyDescent="0.25">
      <c r="A2189" s="773"/>
      <c r="B2189" s="684"/>
      <c r="C2189" s="687"/>
      <c r="D2189" s="737"/>
      <c r="E2189" s="117"/>
      <c r="F2189" s="117"/>
      <c r="G2189" s="297"/>
      <c r="H2189" s="298"/>
      <c r="I2189" s="209"/>
      <c r="J2189" s="389"/>
      <c r="K2189" s="219"/>
      <c r="L2189" s="299"/>
      <c r="M2189" s="22"/>
      <c r="N2189" s="710"/>
    </row>
    <row r="2190" spans="1:14" ht="15.75" hidden="1" customHeight="1" x14ac:dyDescent="0.25">
      <c r="A2190" s="773"/>
      <c r="B2190" s="684"/>
      <c r="C2190" s="687"/>
      <c r="D2190" s="737"/>
      <c r="E2190" s="117"/>
      <c r="F2190" s="117"/>
      <c r="G2190" s="297"/>
      <c r="H2190" s="298"/>
      <c r="I2190" s="209"/>
      <c r="J2190" s="389"/>
      <c r="K2190" s="219"/>
      <c r="L2190" s="299"/>
      <c r="M2190" s="22"/>
      <c r="N2190" s="710"/>
    </row>
    <row r="2191" spans="1:14" ht="15.75" hidden="1" customHeight="1" x14ac:dyDescent="0.25">
      <c r="A2191" s="773"/>
      <c r="B2191" s="684"/>
      <c r="C2191" s="687"/>
      <c r="D2191" s="737"/>
      <c r="E2191" s="117"/>
      <c r="F2191" s="117"/>
      <c r="G2191" s="297"/>
      <c r="H2191" s="298"/>
      <c r="I2191" s="209"/>
      <c r="J2191" s="389"/>
      <c r="K2191" s="219"/>
      <c r="L2191" s="299"/>
      <c r="M2191" s="22"/>
      <c r="N2191" s="710"/>
    </row>
    <row r="2192" spans="1:14" ht="15.75" hidden="1" customHeight="1" x14ac:dyDescent="0.25">
      <c r="A2192" s="773"/>
      <c r="B2192" s="684"/>
      <c r="C2192" s="687"/>
      <c r="D2192" s="737"/>
      <c r="E2192" s="117"/>
      <c r="F2192" s="117"/>
      <c r="G2192" s="297"/>
      <c r="H2192" s="298"/>
      <c r="I2192" s="209"/>
      <c r="J2192" s="389"/>
      <c r="K2192" s="219"/>
      <c r="L2192" s="299"/>
      <c r="M2192" s="22"/>
      <c r="N2192" s="710"/>
    </row>
    <row r="2193" spans="1:14" ht="15.75" hidden="1" customHeight="1" x14ac:dyDescent="0.25">
      <c r="A2193" s="773"/>
      <c r="B2193" s="684"/>
      <c r="C2193" s="687"/>
      <c r="D2193" s="737"/>
      <c r="E2193" s="117"/>
      <c r="F2193" s="117"/>
      <c r="G2193" s="297"/>
      <c r="H2193" s="298"/>
      <c r="I2193" s="209"/>
      <c r="J2193" s="389"/>
      <c r="K2193" s="219"/>
      <c r="L2193" s="299"/>
      <c r="M2193" s="22"/>
      <c r="N2193" s="710"/>
    </row>
    <row r="2194" spans="1:14" ht="15.75" hidden="1" customHeight="1" x14ac:dyDescent="0.25">
      <c r="A2194" s="773"/>
      <c r="B2194" s="684"/>
      <c r="C2194" s="687"/>
      <c r="D2194" s="737"/>
      <c r="E2194" s="117"/>
      <c r="F2194" s="117"/>
      <c r="G2194" s="297"/>
      <c r="H2194" s="298"/>
      <c r="I2194" s="209"/>
      <c r="J2194" s="389"/>
      <c r="K2194" s="219"/>
      <c r="L2194" s="299"/>
      <c r="M2194" s="22"/>
      <c r="N2194" s="710"/>
    </row>
    <row r="2195" spans="1:14" ht="15.75" hidden="1" customHeight="1" x14ac:dyDescent="0.25">
      <c r="A2195" s="773"/>
      <c r="B2195" s="684"/>
      <c r="C2195" s="687"/>
      <c r="D2195" s="737"/>
      <c r="E2195" s="117"/>
      <c r="F2195" s="117"/>
      <c r="G2195" s="297"/>
      <c r="H2195" s="298"/>
      <c r="I2195" s="209"/>
      <c r="J2195" s="389"/>
      <c r="K2195" s="219"/>
      <c r="L2195" s="299"/>
      <c r="M2195" s="22"/>
      <c r="N2195" s="710"/>
    </row>
    <row r="2196" spans="1:14" ht="15.75" hidden="1" customHeight="1" x14ac:dyDescent="0.25">
      <c r="A2196" s="773"/>
      <c r="B2196" s="684"/>
      <c r="C2196" s="687"/>
      <c r="D2196" s="737"/>
      <c r="E2196" s="117"/>
      <c r="F2196" s="117"/>
      <c r="G2196" s="297"/>
      <c r="H2196" s="298"/>
      <c r="I2196" s="209"/>
      <c r="J2196" s="389"/>
      <c r="K2196" s="219"/>
      <c r="L2196" s="299"/>
      <c r="M2196" s="22"/>
      <c r="N2196" s="710"/>
    </row>
    <row r="2197" spans="1:14" ht="15.75" hidden="1" customHeight="1" x14ac:dyDescent="0.25">
      <c r="A2197" s="773"/>
      <c r="B2197" s="684"/>
      <c r="C2197" s="687"/>
      <c r="D2197" s="737"/>
      <c r="E2197" s="117"/>
      <c r="F2197" s="117"/>
      <c r="G2197" s="297"/>
      <c r="H2197" s="298"/>
      <c r="I2197" s="209"/>
      <c r="J2197" s="389"/>
      <c r="K2197" s="219"/>
      <c r="L2197" s="299"/>
      <c r="M2197" s="22"/>
      <c r="N2197" s="710"/>
    </row>
    <row r="2198" spans="1:14" ht="15.75" hidden="1" customHeight="1" x14ac:dyDescent="0.25">
      <c r="A2198" s="773"/>
      <c r="B2198" s="684"/>
      <c r="C2198" s="687"/>
      <c r="D2198" s="737"/>
      <c r="E2198" s="117"/>
      <c r="F2198" s="117"/>
      <c r="G2198" s="297"/>
      <c r="H2198" s="298"/>
      <c r="I2198" s="209"/>
      <c r="J2198" s="389"/>
      <c r="K2198" s="219"/>
      <c r="L2198" s="299"/>
      <c r="M2198" s="22"/>
      <c r="N2198" s="710"/>
    </row>
    <row r="2199" spans="1:14" ht="15.75" hidden="1" customHeight="1" x14ac:dyDescent="0.25">
      <c r="A2199" s="773"/>
      <c r="B2199" s="684"/>
      <c r="C2199" s="687"/>
      <c r="D2199" s="737"/>
      <c r="E2199" s="117"/>
      <c r="F2199" s="117"/>
      <c r="G2199" s="297"/>
      <c r="H2199" s="298"/>
      <c r="I2199" s="209"/>
      <c r="J2199" s="389"/>
      <c r="K2199" s="219"/>
      <c r="L2199" s="299"/>
      <c r="M2199" s="22"/>
      <c r="N2199" s="710"/>
    </row>
    <row r="2200" spans="1:14" ht="15.75" hidden="1" customHeight="1" x14ac:dyDescent="0.25">
      <c r="A2200" s="773"/>
      <c r="B2200" s="684"/>
      <c r="C2200" s="687"/>
      <c r="D2200" s="737"/>
      <c r="E2200" s="117"/>
      <c r="F2200" s="117"/>
      <c r="G2200" s="297"/>
      <c r="H2200" s="298"/>
      <c r="I2200" s="209"/>
      <c r="J2200" s="389"/>
      <c r="K2200" s="219"/>
      <c r="L2200" s="299"/>
      <c r="M2200" s="22"/>
      <c r="N2200" s="710"/>
    </row>
    <row r="2201" spans="1:14" ht="15.75" hidden="1" customHeight="1" x14ac:dyDescent="0.25">
      <c r="A2201" s="773"/>
      <c r="B2201" s="684"/>
      <c r="C2201" s="687"/>
      <c r="D2201" s="737"/>
      <c r="E2201" s="117"/>
      <c r="F2201" s="117"/>
      <c r="G2201" s="297"/>
      <c r="H2201" s="298"/>
      <c r="I2201" s="209"/>
      <c r="J2201" s="389"/>
      <c r="K2201" s="219"/>
      <c r="L2201" s="299"/>
      <c r="M2201" s="22"/>
      <c r="N2201" s="710"/>
    </row>
    <row r="2202" spans="1:14" ht="15.75" hidden="1" customHeight="1" x14ac:dyDescent="0.25">
      <c r="A2202" s="773"/>
      <c r="B2202" s="684"/>
      <c r="C2202" s="687"/>
      <c r="D2202" s="737"/>
      <c r="E2202" s="117"/>
      <c r="F2202" s="117"/>
      <c r="G2202" s="297"/>
      <c r="H2202" s="298"/>
      <c r="I2202" s="209"/>
      <c r="J2202" s="389"/>
      <c r="K2202" s="219"/>
      <c r="L2202" s="299"/>
      <c r="M2202" s="22"/>
      <c r="N2202" s="710"/>
    </row>
    <row r="2203" spans="1:14" ht="15.75" hidden="1" customHeight="1" x14ac:dyDescent="0.25">
      <c r="A2203" s="773"/>
      <c r="B2203" s="684"/>
      <c r="C2203" s="687"/>
      <c r="D2203" s="737"/>
      <c r="E2203" s="117"/>
      <c r="F2203" s="117"/>
      <c r="G2203" s="297"/>
      <c r="H2203" s="298"/>
      <c r="I2203" s="209"/>
      <c r="J2203" s="389"/>
      <c r="K2203" s="219"/>
      <c r="L2203" s="299"/>
      <c r="M2203" s="22"/>
      <c r="N2203" s="710"/>
    </row>
    <row r="2204" spans="1:14" ht="15.75" hidden="1" customHeight="1" x14ac:dyDescent="0.25">
      <c r="A2204" s="773"/>
      <c r="B2204" s="684"/>
      <c r="C2204" s="687"/>
      <c r="D2204" s="737"/>
      <c r="E2204" s="117"/>
      <c r="F2204" s="117"/>
      <c r="G2204" s="297"/>
      <c r="H2204" s="298"/>
      <c r="I2204" s="209"/>
      <c r="J2204" s="389"/>
      <c r="K2204" s="219"/>
      <c r="L2204" s="299"/>
      <c r="M2204" s="22"/>
      <c r="N2204" s="710"/>
    </row>
    <row r="2205" spans="1:14" ht="15.75" hidden="1" customHeight="1" x14ac:dyDescent="0.25">
      <c r="A2205" s="773"/>
      <c r="B2205" s="684"/>
      <c r="C2205" s="687"/>
      <c r="D2205" s="737"/>
      <c r="E2205" s="117"/>
      <c r="F2205" s="117"/>
      <c r="G2205" s="297"/>
      <c r="H2205" s="298"/>
      <c r="I2205" s="209"/>
      <c r="J2205" s="389"/>
      <c r="K2205" s="219"/>
      <c r="L2205" s="299"/>
      <c r="M2205" s="22"/>
      <c r="N2205" s="710"/>
    </row>
    <row r="2206" spans="1:14" ht="15.75" hidden="1" customHeight="1" x14ac:dyDescent="0.25">
      <c r="A2206" s="773"/>
      <c r="B2206" s="684"/>
      <c r="C2206" s="687"/>
      <c r="D2206" s="737"/>
      <c r="E2206" s="117"/>
      <c r="F2206" s="117"/>
      <c r="G2206" s="297"/>
      <c r="H2206" s="298"/>
      <c r="I2206" s="209"/>
      <c r="J2206" s="389"/>
      <c r="K2206" s="219"/>
      <c r="L2206" s="299"/>
      <c r="M2206" s="22"/>
      <c r="N2206" s="710"/>
    </row>
    <row r="2207" spans="1:14" ht="15.75" hidden="1" customHeight="1" x14ac:dyDescent="0.25">
      <c r="A2207" s="773"/>
      <c r="B2207" s="684"/>
      <c r="C2207" s="687"/>
      <c r="D2207" s="737"/>
      <c r="E2207" s="117"/>
      <c r="F2207" s="117"/>
      <c r="G2207" s="297"/>
      <c r="H2207" s="298"/>
      <c r="I2207" s="209"/>
      <c r="J2207" s="389"/>
      <c r="K2207" s="219"/>
      <c r="L2207" s="299"/>
      <c r="M2207" s="22"/>
      <c r="N2207" s="710"/>
    </row>
    <row r="2208" spans="1:14" ht="15.75" hidden="1" customHeight="1" x14ac:dyDescent="0.25">
      <c r="A2208" s="773"/>
      <c r="B2208" s="684"/>
      <c r="C2208" s="687"/>
      <c r="D2208" s="737"/>
      <c r="E2208" s="117"/>
      <c r="F2208" s="117"/>
      <c r="G2208" s="297"/>
      <c r="H2208" s="298"/>
      <c r="I2208" s="209"/>
      <c r="J2208" s="389"/>
      <c r="K2208" s="219"/>
      <c r="L2208" s="299"/>
      <c r="M2208" s="22"/>
      <c r="N2208" s="710"/>
    </row>
    <row r="2209" spans="1:14" ht="15.75" hidden="1" customHeight="1" x14ac:dyDescent="0.25">
      <c r="A2209" s="773"/>
      <c r="B2209" s="684"/>
      <c r="C2209" s="687"/>
      <c r="D2209" s="737"/>
      <c r="E2209" s="117"/>
      <c r="F2209" s="117"/>
      <c r="G2209" s="297"/>
      <c r="H2209" s="298"/>
      <c r="I2209" s="209"/>
      <c r="J2209" s="389"/>
      <c r="K2209" s="219"/>
      <c r="L2209" s="299"/>
      <c r="M2209" s="22"/>
      <c r="N2209" s="710"/>
    </row>
    <row r="2210" spans="1:14" ht="15.75" hidden="1" customHeight="1" x14ac:dyDescent="0.25">
      <c r="A2210" s="773"/>
      <c r="B2210" s="684"/>
      <c r="C2210" s="687"/>
      <c r="D2210" s="737"/>
      <c r="E2210" s="117"/>
      <c r="F2210" s="117"/>
      <c r="G2210" s="297"/>
      <c r="H2210" s="298"/>
      <c r="I2210" s="209"/>
      <c r="J2210" s="389"/>
      <c r="K2210" s="219"/>
      <c r="L2210" s="299"/>
      <c r="M2210" s="22"/>
      <c r="N2210" s="710"/>
    </row>
    <row r="2211" spans="1:14" ht="15.75" hidden="1" customHeight="1" x14ac:dyDescent="0.25">
      <c r="A2211" s="773"/>
      <c r="B2211" s="684"/>
      <c r="C2211" s="687"/>
      <c r="D2211" s="737"/>
      <c r="E2211" s="117"/>
      <c r="F2211" s="117"/>
      <c r="G2211" s="297"/>
      <c r="H2211" s="298"/>
      <c r="I2211" s="209"/>
      <c r="J2211" s="389"/>
      <c r="K2211" s="219"/>
      <c r="L2211" s="299"/>
      <c r="M2211" s="22"/>
      <c r="N2211" s="710"/>
    </row>
    <row r="2212" spans="1:14" ht="15.75" hidden="1" customHeight="1" x14ac:dyDescent="0.25">
      <c r="A2212" s="773"/>
      <c r="B2212" s="684"/>
      <c r="C2212" s="687"/>
      <c r="D2212" s="737"/>
      <c r="E2212" s="117"/>
      <c r="F2212" s="117"/>
      <c r="G2212" s="297"/>
      <c r="H2212" s="298"/>
      <c r="I2212" s="209"/>
      <c r="J2212" s="389"/>
      <c r="K2212" s="219"/>
      <c r="L2212" s="299"/>
      <c r="M2212" s="22"/>
      <c r="N2212" s="710"/>
    </row>
    <row r="2213" spans="1:14" ht="15.75" hidden="1" customHeight="1" x14ac:dyDescent="0.25">
      <c r="A2213" s="773"/>
      <c r="B2213" s="684"/>
      <c r="C2213" s="687"/>
      <c r="D2213" s="737"/>
      <c r="E2213" s="117"/>
      <c r="F2213" s="117"/>
      <c r="G2213" s="297"/>
      <c r="H2213" s="298"/>
      <c r="I2213" s="209"/>
      <c r="J2213" s="389"/>
      <c r="K2213" s="219"/>
      <c r="L2213" s="299"/>
      <c r="M2213" s="22"/>
      <c r="N2213" s="710"/>
    </row>
    <row r="2214" spans="1:14" ht="15.75" hidden="1" customHeight="1" x14ac:dyDescent="0.25">
      <c r="A2214" s="773"/>
      <c r="B2214" s="684"/>
      <c r="C2214" s="687"/>
      <c r="D2214" s="737"/>
      <c r="E2214" s="117"/>
      <c r="F2214" s="117"/>
      <c r="G2214" s="297"/>
      <c r="H2214" s="298"/>
      <c r="I2214" s="209"/>
      <c r="J2214" s="389"/>
      <c r="K2214" s="219"/>
      <c r="L2214" s="299"/>
      <c r="M2214" s="22"/>
      <c r="N2214" s="710"/>
    </row>
    <row r="2215" spans="1:14" ht="15.75" hidden="1" customHeight="1" x14ac:dyDescent="0.25">
      <c r="A2215" s="773"/>
      <c r="B2215" s="684"/>
      <c r="C2215" s="687"/>
      <c r="D2215" s="737"/>
      <c r="E2215" s="117"/>
      <c r="F2215" s="117"/>
      <c r="G2215" s="297"/>
      <c r="H2215" s="298"/>
      <c r="I2215" s="209"/>
      <c r="J2215" s="389"/>
      <c r="K2215" s="219"/>
      <c r="L2215" s="299"/>
      <c r="M2215" s="22"/>
      <c r="N2215" s="710"/>
    </row>
    <row r="2216" spans="1:14" ht="15.75" hidden="1" customHeight="1" x14ac:dyDescent="0.25">
      <c r="A2216" s="773"/>
      <c r="B2216" s="684"/>
      <c r="C2216" s="687"/>
      <c r="D2216" s="737"/>
      <c r="E2216" s="117"/>
      <c r="F2216" s="117"/>
      <c r="G2216" s="297"/>
      <c r="H2216" s="298"/>
      <c r="I2216" s="209"/>
      <c r="J2216" s="389"/>
      <c r="K2216" s="219"/>
      <c r="L2216" s="299"/>
      <c r="M2216" s="22"/>
      <c r="N2216" s="710"/>
    </row>
    <row r="2217" spans="1:14" ht="15.75" hidden="1" customHeight="1" x14ac:dyDescent="0.25">
      <c r="A2217" s="773"/>
      <c r="B2217" s="684"/>
      <c r="C2217" s="687"/>
      <c r="D2217" s="737"/>
      <c r="E2217" s="117"/>
      <c r="F2217" s="117"/>
      <c r="G2217" s="297"/>
      <c r="H2217" s="298"/>
      <c r="I2217" s="209"/>
      <c r="J2217" s="389"/>
      <c r="K2217" s="219"/>
      <c r="L2217" s="299"/>
      <c r="M2217" s="22"/>
      <c r="N2217" s="710"/>
    </row>
    <row r="2218" spans="1:14" ht="15.75" hidden="1" customHeight="1" x14ac:dyDescent="0.25">
      <c r="A2218" s="773"/>
      <c r="B2218" s="684"/>
      <c r="C2218" s="687"/>
      <c r="D2218" s="737"/>
      <c r="E2218" s="117"/>
      <c r="F2218" s="117"/>
      <c r="G2218" s="297"/>
      <c r="H2218" s="298"/>
      <c r="I2218" s="209"/>
      <c r="J2218" s="389"/>
      <c r="K2218" s="219"/>
      <c r="L2218" s="299"/>
      <c r="M2218" s="22"/>
      <c r="N2218" s="710"/>
    </row>
    <row r="2219" spans="1:14" ht="15.75" hidden="1" customHeight="1" x14ac:dyDescent="0.25">
      <c r="A2219" s="773"/>
      <c r="B2219" s="684"/>
      <c r="C2219" s="687"/>
      <c r="D2219" s="737"/>
      <c r="E2219" s="117"/>
      <c r="F2219" s="117"/>
      <c r="G2219" s="297"/>
      <c r="H2219" s="298"/>
      <c r="I2219" s="209"/>
      <c r="J2219" s="389"/>
      <c r="K2219" s="219"/>
      <c r="L2219" s="299"/>
      <c r="M2219" s="22"/>
      <c r="N2219" s="710"/>
    </row>
    <row r="2220" spans="1:14" ht="15.75" hidden="1" customHeight="1" x14ac:dyDescent="0.25">
      <c r="A2220" s="773"/>
      <c r="B2220" s="684"/>
      <c r="C2220" s="687"/>
      <c r="D2220" s="737"/>
      <c r="E2220" s="117"/>
      <c r="F2220" s="117"/>
      <c r="G2220" s="297"/>
      <c r="H2220" s="298"/>
      <c r="I2220" s="209"/>
      <c r="J2220" s="389"/>
      <c r="K2220" s="219"/>
      <c r="L2220" s="299"/>
      <c r="M2220" s="22"/>
      <c r="N2220" s="710"/>
    </row>
    <row r="2221" spans="1:14" ht="15.75" hidden="1" customHeight="1" x14ac:dyDescent="0.25">
      <c r="A2221" s="773"/>
      <c r="B2221" s="684"/>
      <c r="C2221" s="687"/>
      <c r="D2221" s="737"/>
      <c r="E2221" s="117"/>
      <c r="F2221" s="117"/>
      <c r="G2221" s="297"/>
      <c r="H2221" s="298"/>
      <c r="I2221" s="209"/>
      <c r="J2221" s="389"/>
      <c r="K2221" s="219"/>
      <c r="L2221" s="299"/>
      <c r="M2221" s="22"/>
      <c r="N2221" s="710"/>
    </row>
    <row r="2222" spans="1:14" ht="15.75" hidden="1" customHeight="1" x14ac:dyDescent="0.25">
      <c r="A2222" s="773"/>
      <c r="B2222" s="684"/>
      <c r="C2222" s="687"/>
      <c r="D2222" s="737"/>
      <c r="E2222" s="117"/>
      <c r="F2222" s="117"/>
      <c r="G2222" s="297"/>
      <c r="H2222" s="298"/>
      <c r="I2222" s="209"/>
      <c r="J2222" s="389"/>
      <c r="K2222" s="219"/>
      <c r="L2222" s="299"/>
      <c r="M2222" s="22"/>
      <c r="N2222" s="710"/>
    </row>
    <row r="2223" spans="1:14" ht="15.75" hidden="1" customHeight="1" x14ac:dyDescent="0.25">
      <c r="A2223" s="773"/>
      <c r="B2223" s="684"/>
      <c r="C2223" s="687"/>
      <c r="D2223" s="737"/>
      <c r="E2223" s="117"/>
      <c r="F2223" s="117"/>
      <c r="G2223" s="297"/>
      <c r="H2223" s="298"/>
      <c r="I2223" s="209"/>
      <c r="J2223" s="389"/>
      <c r="K2223" s="219"/>
      <c r="L2223" s="299"/>
      <c r="M2223" s="22"/>
      <c r="N2223" s="710"/>
    </row>
    <row r="2224" spans="1:14" ht="15.75" hidden="1" customHeight="1" x14ac:dyDescent="0.25">
      <c r="A2224" s="773"/>
      <c r="B2224" s="684"/>
      <c r="C2224" s="687"/>
      <c r="D2224" s="737"/>
      <c r="E2224" s="117"/>
      <c r="F2224" s="117"/>
      <c r="G2224" s="297"/>
      <c r="H2224" s="298"/>
      <c r="I2224" s="209"/>
      <c r="J2224" s="389"/>
      <c r="K2224" s="219"/>
      <c r="L2224" s="299"/>
      <c r="M2224" s="22"/>
      <c r="N2224" s="710"/>
    </row>
    <row r="2225" spans="1:14" ht="15.75" hidden="1" customHeight="1" x14ac:dyDescent="0.25">
      <c r="A2225" s="773"/>
      <c r="B2225" s="684"/>
      <c r="C2225" s="687"/>
      <c r="D2225" s="737"/>
      <c r="E2225" s="117"/>
      <c r="F2225" s="117"/>
      <c r="G2225" s="297"/>
      <c r="H2225" s="298"/>
      <c r="I2225" s="209"/>
      <c r="J2225" s="389"/>
      <c r="K2225" s="219"/>
      <c r="L2225" s="299"/>
      <c r="M2225" s="22"/>
      <c r="N2225" s="710"/>
    </row>
    <row r="2226" spans="1:14" ht="15.75" hidden="1" customHeight="1" x14ac:dyDescent="0.25">
      <c r="A2226" s="773"/>
      <c r="B2226" s="684"/>
      <c r="C2226" s="687"/>
      <c r="D2226" s="737"/>
      <c r="E2226" s="117"/>
      <c r="F2226" s="117"/>
      <c r="G2226" s="297"/>
      <c r="H2226" s="298"/>
      <c r="I2226" s="209"/>
      <c r="J2226" s="389"/>
      <c r="K2226" s="219"/>
      <c r="L2226" s="299"/>
      <c r="M2226" s="22"/>
      <c r="N2226" s="710"/>
    </row>
    <row r="2227" spans="1:14" ht="15.75" hidden="1" customHeight="1" x14ac:dyDescent="0.25">
      <c r="A2227" s="773"/>
      <c r="B2227" s="684"/>
      <c r="C2227" s="687"/>
      <c r="D2227" s="737"/>
      <c r="E2227" s="117"/>
      <c r="F2227" s="117"/>
      <c r="G2227" s="297"/>
      <c r="H2227" s="298"/>
      <c r="I2227" s="209"/>
      <c r="J2227" s="389"/>
      <c r="K2227" s="219"/>
      <c r="L2227" s="299"/>
      <c r="M2227" s="22"/>
      <c r="N2227" s="710"/>
    </row>
    <row r="2228" spans="1:14" ht="15.75" hidden="1" customHeight="1" x14ac:dyDescent="0.25">
      <c r="A2228" s="773"/>
      <c r="B2228" s="684"/>
      <c r="C2228" s="687"/>
      <c r="D2228" s="737"/>
      <c r="E2228" s="117"/>
      <c r="F2228" s="117"/>
      <c r="G2228" s="297"/>
      <c r="H2228" s="298"/>
      <c r="I2228" s="209"/>
      <c r="J2228" s="389"/>
      <c r="K2228" s="219"/>
      <c r="L2228" s="299"/>
      <c r="M2228" s="22"/>
      <c r="N2228" s="710"/>
    </row>
    <row r="2229" spans="1:14" ht="15.75" hidden="1" customHeight="1" x14ac:dyDescent="0.25">
      <c r="A2229" s="773"/>
      <c r="B2229" s="684"/>
      <c r="C2229" s="687"/>
      <c r="D2229" s="737"/>
      <c r="E2229" s="117"/>
      <c r="F2229" s="117"/>
      <c r="G2229" s="297"/>
      <c r="H2229" s="298"/>
      <c r="I2229" s="209"/>
      <c r="J2229" s="389"/>
      <c r="K2229" s="219"/>
      <c r="L2229" s="299"/>
      <c r="M2229" s="22"/>
      <c r="N2229" s="710"/>
    </row>
    <row r="2230" spans="1:14" ht="15.75" hidden="1" customHeight="1" x14ac:dyDescent="0.25">
      <c r="A2230" s="773"/>
      <c r="B2230" s="684"/>
      <c r="C2230" s="687"/>
      <c r="D2230" s="737"/>
      <c r="E2230" s="117"/>
      <c r="F2230" s="117"/>
      <c r="G2230" s="297"/>
      <c r="H2230" s="298"/>
      <c r="I2230" s="209"/>
      <c r="J2230" s="389"/>
      <c r="K2230" s="219"/>
      <c r="L2230" s="299"/>
      <c r="M2230" s="22"/>
      <c r="N2230" s="710"/>
    </row>
    <row r="2231" spans="1:14" ht="15.75" hidden="1" customHeight="1" x14ac:dyDescent="0.25">
      <c r="A2231" s="773"/>
      <c r="B2231" s="684"/>
      <c r="C2231" s="687"/>
      <c r="D2231" s="737"/>
      <c r="E2231" s="117"/>
      <c r="F2231" s="117"/>
      <c r="G2231" s="297"/>
      <c r="H2231" s="298"/>
      <c r="I2231" s="209"/>
      <c r="J2231" s="389"/>
      <c r="K2231" s="219"/>
      <c r="L2231" s="299"/>
      <c r="M2231" s="22"/>
      <c r="N2231" s="710"/>
    </row>
    <row r="2232" spans="1:14" ht="15.75" hidden="1" customHeight="1" x14ac:dyDescent="0.25">
      <c r="A2232" s="773"/>
      <c r="B2232" s="684"/>
      <c r="C2232" s="687"/>
      <c r="D2232" s="737"/>
      <c r="E2232" s="117"/>
      <c r="F2232" s="117"/>
      <c r="G2232" s="297"/>
      <c r="H2232" s="298"/>
      <c r="I2232" s="209"/>
      <c r="J2232" s="389"/>
      <c r="K2232" s="219"/>
      <c r="L2232" s="299"/>
      <c r="M2232" s="22"/>
      <c r="N2232" s="710"/>
    </row>
    <row r="2233" spans="1:14" ht="15.75" hidden="1" customHeight="1" x14ac:dyDescent="0.25">
      <c r="A2233" s="773"/>
      <c r="B2233" s="684"/>
      <c r="C2233" s="687"/>
      <c r="D2233" s="737"/>
      <c r="E2233" s="117"/>
      <c r="F2233" s="117"/>
      <c r="G2233" s="297"/>
      <c r="H2233" s="298"/>
      <c r="I2233" s="209"/>
      <c r="J2233" s="389"/>
      <c r="K2233" s="219"/>
      <c r="L2233" s="299"/>
      <c r="M2233" s="22"/>
      <c r="N2233" s="710"/>
    </row>
    <row r="2234" spans="1:14" ht="15.75" hidden="1" customHeight="1" x14ac:dyDescent="0.25">
      <c r="A2234" s="773"/>
      <c r="B2234" s="684"/>
      <c r="C2234" s="687"/>
      <c r="D2234" s="737"/>
      <c r="E2234" s="117"/>
      <c r="F2234" s="117"/>
      <c r="G2234" s="297"/>
      <c r="H2234" s="298"/>
      <c r="I2234" s="209"/>
      <c r="J2234" s="389"/>
      <c r="K2234" s="219"/>
      <c r="L2234" s="299"/>
      <c r="M2234" s="22"/>
      <c r="N2234" s="710"/>
    </row>
    <row r="2235" spans="1:14" ht="15.75" hidden="1" customHeight="1" x14ac:dyDescent="0.25">
      <c r="A2235" s="773"/>
      <c r="B2235" s="684"/>
      <c r="C2235" s="687"/>
      <c r="D2235" s="737"/>
      <c r="E2235" s="117"/>
      <c r="F2235" s="117"/>
      <c r="G2235" s="297"/>
      <c r="H2235" s="298"/>
      <c r="I2235" s="209"/>
      <c r="J2235" s="389"/>
      <c r="K2235" s="219"/>
      <c r="L2235" s="299"/>
      <c r="M2235" s="22"/>
      <c r="N2235" s="710"/>
    </row>
    <row r="2236" spans="1:14" ht="15.75" hidden="1" customHeight="1" x14ac:dyDescent="0.25">
      <c r="A2236" s="773"/>
      <c r="B2236" s="684"/>
      <c r="C2236" s="687"/>
      <c r="D2236" s="737"/>
      <c r="E2236" s="117"/>
      <c r="F2236" s="117"/>
      <c r="G2236" s="297"/>
      <c r="H2236" s="298"/>
      <c r="I2236" s="209"/>
      <c r="J2236" s="389"/>
      <c r="K2236" s="219"/>
      <c r="L2236" s="299"/>
      <c r="M2236" s="22"/>
      <c r="N2236" s="710"/>
    </row>
    <row r="2237" spans="1:14" ht="15.75" hidden="1" customHeight="1" x14ac:dyDescent="0.25">
      <c r="A2237" s="773"/>
      <c r="B2237" s="684"/>
      <c r="C2237" s="687"/>
      <c r="D2237" s="737"/>
      <c r="E2237" s="117"/>
      <c r="F2237" s="117"/>
      <c r="G2237" s="297"/>
      <c r="H2237" s="298"/>
      <c r="I2237" s="209"/>
      <c r="J2237" s="389"/>
      <c r="K2237" s="219"/>
      <c r="L2237" s="299"/>
      <c r="M2237" s="22"/>
      <c r="N2237" s="710"/>
    </row>
    <row r="2238" spans="1:14" ht="15.75" hidden="1" customHeight="1" x14ac:dyDescent="0.25">
      <c r="A2238" s="773"/>
      <c r="B2238" s="684"/>
      <c r="C2238" s="687"/>
      <c r="D2238" s="737"/>
      <c r="E2238" s="117"/>
      <c r="F2238" s="117"/>
      <c r="G2238" s="297"/>
      <c r="H2238" s="298"/>
      <c r="I2238" s="209"/>
      <c r="J2238" s="389"/>
      <c r="K2238" s="219"/>
      <c r="L2238" s="299"/>
      <c r="M2238" s="22"/>
      <c r="N2238" s="710"/>
    </row>
    <row r="2239" spans="1:14" ht="15.75" hidden="1" customHeight="1" x14ac:dyDescent="0.25">
      <c r="A2239" s="773"/>
      <c r="B2239" s="684"/>
      <c r="C2239" s="687"/>
      <c r="D2239" s="737"/>
      <c r="E2239" s="117"/>
      <c r="F2239" s="117"/>
      <c r="G2239" s="297"/>
      <c r="H2239" s="298"/>
      <c r="I2239" s="209"/>
      <c r="J2239" s="389"/>
      <c r="K2239" s="219"/>
      <c r="L2239" s="299"/>
      <c r="M2239" s="22"/>
      <c r="N2239" s="710"/>
    </row>
    <row r="2240" spans="1:14" ht="15.75" hidden="1" customHeight="1" x14ac:dyDescent="0.25">
      <c r="A2240" s="773"/>
      <c r="B2240" s="684"/>
      <c r="C2240" s="687"/>
      <c r="D2240" s="737"/>
      <c r="E2240" s="117"/>
      <c r="F2240" s="117"/>
      <c r="G2240" s="297"/>
      <c r="H2240" s="298"/>
      <c r="I2240" s="209"/>
      <c r="J2240" s="389"/>
      <c r="K2240" s="219"/>
      <c r="L2240" s="299"/>
      <c r="M2240" s="22"/>
      <c r="N2240" s="710"/>
    </row>
    <row r="2241" spans="1:14" ht="15.75" hidden="1" customHeight="1" x14ac:dyDescent="0.25">
      <c r="A2241" s="773"/>
      <c r="B2241" s="684"/>
      <c r="C2241" s="687"/>
      <c r="D2241" s="737"/>
      <c r="E2241" s="117"/>
      <c r="F2241" s="117"/>
      <c r="G2241" s="297"/>
      <c r="H2241" s="298"/>
      <c r="I2241" s="209"/>
      <c r="J2241" s="389"/>
      <c r="K2241" s="219"/>
      <c r="L2241" s="299"/>
      <c r="M2241" s="22"/>
      <c r="N2241" s="710"/>
    </row>
    <row r="2242" spans="1:14" ht="15.75" hidden="1" customHeight="1" x14ac:dyDescent="0.25">
      <c r="A2242" s="773"/>
      <c r="B2242" s="684"/>
      <c r="C2242" s="687"/>
      <c r="D2242" s="737"/>
      <c r="E2242" s="117"/>
      <c r="F2242" s="117"/>
      <c r="G2242" s="297"/>
      <c r="H2242" s="298"/>
      <c r="I2242" s="209"/>
      <c r="J2242" s="389"/>
      <c r="K2242" s="219"/>
      <c r="L2242" s="299"/>
      <c r="M2242" s="22"/>
      <c r="N2242" s="710"/>
    </row>
    <row r="2243" spans="1:14" ht="15.75" hidden="1" customHeight="1" x14ac:dyDescent="0.25">
      <c r="A2243" s="773"/>
      <c r="B2243" s="684"/>
      <c r="C2243" s="687"/>
      <c r="D2243" s="737"/>
      <c r="E2243" s="117"/>
      <c r="F2243" s="117"/>
      <c r="G2243" s="297"/>
      <c r="H2243" s="298"/>
      <c r="I2243" s="209"/>
      <c r="J2243" s="389"/>
      <c r="K2243" s="219"/>
      <c r="L2243" s="299"/>
      <c r="M2243" s="22"/>
      <c r="N2243" s="710"/>
    </row>
    <row r="2244" spans="1:14" ht="15.75" hidden="1" customHeight="1" x14ac:dyDescent="0.25">
      <c r="A2244" s="773"/>
      <c r="B2244" s="684"/>
      <c r="C2244" s="687"/>
      <c r="D2244" s="737"/>
      <c r="E2244" s="117"/>
      <c r="F2244" s="117"/>
      <c r="G2244" s="297"/>
      <c r="H2244" s="298"/>
      <c r="I2244" s="209"/>
      <c r="J2244" s="389"/>
      <c r="K2244" s="219"/>
      <c r="L2244" s="299"/>
      <c r="M2244" s="22"/>
      <c r="N2244" s="710"/>
    </row>
    <row r="2245" spans="1:14" ht="15.75" hidden="1" customHeight="1" x14ac:dyDescent="0.25">
      <c r="A2245" s="773"/>
      <c r="B2245" s="684"/>
      <c r="C2245" s="687"/>
      <c r="D2245" s="737"/>
      <c r="E2245" s="117"/>
      <c r="F2245" s="117"/>
      <c r="G2245" s="297"/>
      <c r="H2245" s="298"/>
      <c r="I2245" s="209"/>
      <c r="J2245" s="389"/>
      <c r="K2245" s="219"/>
      <c r="L2245" s="299"/>
      <c r="M2245" s="22"/>
      <c r="N2245" s="710"/>
    </row>
    <row r="2246" spans="1:14" ht="15.75" hidden="1" customHeight="1" x14ac:dyDescent="0.25">
      <c r="A2246" s="773"/>
      <c r="B2246" s="684"/>
      <c r="C2246" s="687"/>
      <c r="D2246" s="737"/>
      <c r="E2246" s="117"/>
      <c r="F2246" s="117"/>
      <c r="G2246" s="297"/>
      <c r="H2246" s="298"/>
      <c r="I2246" s="209"/>
      <c r="J2246" s="389"/>
      <c r="K2246" s="219"/>
      <c r="L2246" s="299"/>
      <c r="M2246" s="22"/>
      <c r="N2246" s="710"/>
    </row>
    <row r="2247" spans="1:14" ht="15.75" hidden="1" customHeight="1" x14ac:dyDescent="0.25">
      <c r="A2247" s="773"/>
      <c r="B2247" s="684"/>
      <c r="C2247" s="687"/>
      <c r="D2247" s="737"/>
      <c r="E2247" s="117"/>
      <c r="F2247" s="117"/>
      <c r="G2247" s="297"/>
      <c r="H2247" s="298"/>
      <c r="I2247" s="209"/>
      <c r="J2247" s="389"/>
      <c r="K2247" s="219"/>
      <c r="L2247" s="299"/>
      <c r="M2247" s="22"/>
      <c r="N2247" s="710"/>
    </row>
    <row r="2248" spans="1:14" ht="15.75" hidden="1" customHeight="1" x14ac:dyDescent="0.25">
      <c r="A2248" s="773"/>
      <c r="B2248" s="684"/>
      <c r="C2248" s="687"/>
      <c r="D2248" s="737"/>
      <c r="E2248" s="117"/>
      <c r="F2248" s="117"/>
      <c r="G2248" s="297"/>
      <c r="H2248" s="298"/>
      <c r="I2248" s="209"/>
      <c r="J2248" s="389"/>
      <c r="K2248" s="219"/>
      <c r="L2248" s="299"/>
      <c r="M2248" s="22"/>
      <c r="N2248" s="710"/>
    </row>
    <row r="2249" spans="1:14" ht="15.75" hidden="1" customHeight="1" x14ac:dyDescent="0.25">
      <c r="A2249" s="773"/>
      <c r="B2249" s="684"/>
      <c r="C2249" s="687"/>
      <c r="D2249" s="737"/>
      <c r="E2249" s="117"/>
      <c r="F2249" s="117"/>
      <c r="G2249" s="297"/>
      <c r="H2249" s="298"/>
      <c r="I2249" s="209"/>
      <c r="J2249" s="389"/>
      <c r="K2249" s="219"/>
      <c r="L2249" s="299"/>
      <c r="M2249" s="22"/>
      <c r="N2249" s="710"/>
    </row>
    <row r="2250" spans="1:14" ht="15.75" hidden="1" customHeight="1" x14ac:dyDescent="0.25">
      <c r="A2250" s="773"/>
      <c r="B2250" s="684"/>
      <c r="C2250" s="687"/>
      <c r="D2250" s="737"/>
      <c r="E2250" s="117"/>
      <c r="F2250" s="117"/>
      <c r="G2250" s="297"/>
      <c r="H2250" s="298"/>
      <c r="I2250" s="209"/>
      <c r="J2250" s="389"/>
      <c r="K2250" s="219"/>
      <c r="L2250" s="299"/>
      <c r="M2250" s="22"/>
      <c r="N2250" s="710"/>
    </row>
    <row r="2251" spans="1:14" ht="15.75" hidden="1" customHeight="1" x14ac:dyDescent="0.25">
      <c r="A2251" s="773"/>
      <c r="B2251" s="684"/>
      <c r="C2251" s="687"/>
      <c r="D2251" s="737"/>
      <c r="E2251" s="117"/>
      <c r="F2251" s="117"/>
      <c r="G2251" s="297"/>
      <c r="H2251" s="298"/>
      <c r="I2251" s="209"/>
      <c r="J2251" s="389"/>
      <c r="K2251" s="219"/>
      <c r="L2251" s="299"/>
      <c r="M2251" s="22"/>
      <c r="N2251" s="710"/>
    </row>
    <row r="2252" spans="1:14" ht="15.75" hidden="1" customHeight="1" x14ac:dyDescent="0.25">
      <c r="A2252" s="773"/>
      <c r="B2252" s="684"/>
      <c r="C2252" s="687"/>
      <c r="D2252" s="737"/>
      <c r="E2252" s="117"/>
      <c r="F2252" s="117"/>
      <c r="G2252" s="297"/>
      <c r="H2252" s="298"/>
      <c r="I2252" s="209"/>
      <c r="J2252" s="389"/>
      <c r="K2252" s="219"/>
      <c r="L2252" s="299"/>
      <c r="M2252" s="22"/>
      <c r="N2252" s="710"/>
    </row>
    <row r="2253" spans="1:14" ht="15.75" hidden="1" customHeight="1" x14ac:dyDescent="0.25">
      <c r="A2253" s="773"/>
      <c r="B2253" s="684"/>
      <c r="C2253" s="687"/>
      <c r="D2253" s="737"/>
      <c r="E2253" s="117"/>
      <c r="F2253" s="117"/>
      <c r="G2253" s="297"/>
      <c r="H2253" s="298"/>
      <c r="I2253" s="209"/>
      <c r="J2253" s="389"/>
      <c r="K2253" s="219"/>
      <c r="L2253" s="299"/>
      <c r="M2253" s="22"/>
      <c r="N2253" s="710"/>
    </row>
    <row r="2254" spans="1:14" ht="15.75" hidden="1" customHeight="1" x14ac:dyDescent="0.25">
      <c r="A2254" s="773"/>
      <c r="B2254" s="684"/>
      <c r="C2254" s="687"/>
      <c r="D2254" s="737"/>
      <c r="E2254" s="117"/>
      <c r="F2254" s="117"/>
      <c r="G2254" s="297"/>
      <c r="H2254" s="298"/>
      <c r="I2254" s="209"/>
      <c r="J2254" s="389"/>
      <c r="K2254" s="219"/>
      <c r="L2254" s="299"/>
      <c r="M2254" s="22"/>
      <c r="N2254" s="710"/>
    </row>
    <row r="2255" spans="1:14" ht="15.75" hidden="1" customHeight="1" x14ac:dyDescent="0.25">
      <c r="A2255" s="773"/>
      <c r="B2255" s="684"/>
      <c r="C2255" s="687"/>
      <c r="D2255" s="737"/>
      <c r="E2255" s="117"/>
      <c r="F2255" s="117"/>
      <c r="G2255" s="297"/>
      <c r="H2255" s="298"/>
      <c r="I2255" s="209"/>
      <c r="J2255" s="389"/>
      <c r="K2255" s="219"/>
      <c r="L2255" s="299"/>
      <c r="M2255" s="22"/>
      <c r="N2255" s="710"/>
    </row>
    <row r="2256" spans="1:14" ht="15.75" hidden="1" customHeight="1" x14ac:dyDescent="0.25">
      <c r="A2256" s="773"/>
      <c r="B2256" s="684"/>
      <c r="C2256" s="687"/>
      <c r="D2256" s="737"/>
      <c r="E2256" s="117"/>
      <c r="F2256" s="117"/>
      <c r="G2256" s="297"/>
      <c r="H2256" s="298"/>
      <c r="I2256" s="209"/>
      <c r="J2256" s="389"/>
      <c r="K2256" s="219"/>
      <c r="L2256" s="299"/>
      <c r="M2256" s="22"/>
      <c r="N2256" s="710"/>
    </row>
    <row r="2257" spans="1:14" ht="15.75" hidden="1" customHeight="1" x14ac:dyDescent="0.25">
      <c r="A2257" s="773"/>
      <c r="B2257" s="684"/>
      <c r="C2257" s="687"/>
      <c r="D2257" s="737"/>
      <c r="E2257" s="117"/>
      <c r="F2257" s="117"/>
      <c r="G2257" s="297"/>
      <c r="H2257" s="298"/>
      <c r="I2257" s="209"/>
      <c r="J2257" s="389"/>
      <c r="K2257" s="219"/>
      <c r="L2257" s="299"/>
      <c r="M2257" s="22"/>
      <c r="N2257" s="710"/>
    </row>
    <row r="2258" spans="1:14" ht="15.75" hidden="1" customHeight="1" x14ac:dyDescent="0.25">
      <c r="A2258" s="773"/>
      <c r="B2258" s="684"/>
      <c r="C2258" s="687"/>
      <c r="D2258" s="737"/>
      <c r="E2258" s="117"/>
      <c r="F2258" s="117"/>
      <c r="G2258" s="297"/>
      <c r="H2258" s="298"/>
      <c r="I2258" s="209"/>
      <c r="J2258" s="389"/>
      <c r="K2258" s="219"/>
      <c r="L2258" s="299"/>
      <c r="M2258" s="22"/>
      <c r="N2258" s="710"/>
    </row>
    <row r="2259" spans="1:14" ht="15.75" hidden="1" customHeight="1" x14ac:dyDescent="0.25">
      <c r="A2259" s="773"/>
      <c r="B2259" s="684"/>
      <c r="C2259" s="687"/>
      <c r="D2259" s="737"/>
      <c r="E2259" s="117"/>
      <c r="F2259" s="117"/>
      <c r="G2259" s="297"/>
      <c r="H2259" s="298"/>
      <c r="I2259" s="209"/>
      <c r="J2259" s="389"/>
      <c r="K2259" s="219"/>
      <c r="L2259" s="299"/>
      <c r="M2259" s="22"/>
      <c r="N2259" s="710"/>
    </row>
    <row r="2260" spans="1:14" ht="15.75" hidden="1" customHeight="1" x14ac:dyDescent="0.25">
      <c r="A2260" s="773"/>
      <c r="B2260" s="684"/>
      <c r="C2260" s="687"/>
      <c r="D2260" s="737"/>
      <c r="E2260" s="117"/>
      <c r="F2260" s="117"/>
      <c r="G2260" s="297"/>
      <c r="H2260" s="298"/>
      <c r="I2260" s="209"/>
      <c r="J2260" s="389"/>
      <c r="K2260" s="219"/>
      <c r="L2260" s="299"/>
      <c r="M2260" s="22"/>
      <c r="N2260" s="710"/>
    </row>
    <row r="2261" spans="1:14" ht="15.75" hidden="1" customHeight="1" x14ac:dyDescent="0.25">
      <c r="A2261" s="773"/>
      <c r="B2261" s="684"/>
      <c r="C2261" s="687"/>
      <c r="D2261" s="737"/>
      <c r="E2261" s="117"/>
      <c r="F2261" s="117"/>
      <c r="G2261" s="297"/>
      <c r="H2261" s="298"/>
      <c r="I2261" s="209"/>
      <c r="J2261" s="389"/>
      <c r="K2261" s="219"/>
      <c r="L2261" s="299"/>
      <c r="M2261" s="22"/>
      <c r="N2261" s="710"/>
    </row>
    <row r="2262" spans="1:14" ht="15.75" hidden="1" customHeight="1" x14ac:dyDescent="0.25">
      <c r="A2262" s="773"/>
      <c r="B2262" s="684"/>
      <c r="C2262" s="687"/>
      <c r="D2262" s="737"/>
      <c r="E2262" s="117"/>
      <c r="F2262" s="117"/>
      <c r="G2262" s="297"/>
      <c r="H2262" s="298"/>
      <c r="I2262" s="209"/>
      <c r="J2262" s="389"/>
      <c r="K2262" s="219"/>
      <c r="L2262" s="299"/>
      <c r="M2262" s="22"/>
      <c r="N2262" s="710"/>
    </row>
    <row r="2263" spans="1:14" ht="15.75" hidden="1" customHeight="1" x14ac:dyDescent="0.25">
      <c r="A2263" s="773"/>
      <c r="B2263" s="684"/>
      <c r="C2263" s="687"/>
      <c r="D2263" s="737"/>
      <c r="E2263" s="117"/>
      <c r="F2263" s="117"/>
      <c r="G2263" s="297"/>
      <c r="H2263" s="298"/>
      <c r="I2263" s="209"/>
      <c r="J2263" s="389"/>
      <c r="K2263" s="219"/>
      <c r="L2263" s="299"/>
      <c r="M2263" s="22"/>
      <c r="N2263" s="710"/>
    </row>
    <row r="2264" spans="1:14" ht="15.75" hidden="1" customHeight="1" x14ac:dyDescent="0.25">
      <c r="A2264" s="773"/>
      <c r="B2264" s="684"/>
      <c r="C2264" s="687"/>
      <c r="D2264" s="737"/>
      <c r="E2264" s="117"/>
      <c r="F2264" s="117"/>
      <c r="G2264" s="297"/>
      <c r="H2264" s="298"/>
      <c r="I2264" s="209"/>
      <c r="J2264" s="389"/>
      <c r="K2264" s="219"/>
      <c r="L2264" s="299"/>
      <c r="M2264" s="22"/>
      <c r="N2264" s="710"/>
    </row>
    <row r="2265" spans="1:14" ht="15.75" hidden="1" customHeight="1" x14ac:dyDescent="0.25">
      <c r="A2265" s="773"/>
      <c r="B2265" s="684"/>
      <c r="C2265" s="687"/>
      <c r="D2265" s="737"/>
      <c r="E2265" s="117"/>
      <c r="F2265" s="117"/>
      <c r="G2265" s="297"/>
      <c r="H2265" s="298"/>
      <c r="I2265" s="209"/>
      <c r="J2265" s="389"/>
      <c r="K2265" s="219"/>
      <c r="L2265" s="299"/>
      <c r="M2265" s="22"/>
      <c r="N2265" s="710"/>
    </row>
    <row r="2266" spans="1:14" ht="15.75" hidden="1" customHeight="1" x14ac:dyDescent="0.25">
      <c r="A2266" s="773"/>
      <c r="B2266" s="684"/>
      <c r="C2266" s="687"/>
      <c r="D2266" s="737"/>
      <c r="E2266" s="117"/>
      <c r="F2266" s="117"/>
      <c r="G2266" s="297"/>
      <c r="H2266" s="298"/>
      <c r="I2266" s="209"/>
      <c r="J2266" s="389"/>
      <c r="K2266" s="219"/>
      <c r="L2266" s="299"/>
      <c r="M2266" s="22"/>
      <c r="N2266" s="710"/>
    </row>
    <row r="2267" spans="1:14" ht="15.75" hidden="1" customHeight="1" x14ac:dyDescent="0.25">
      <c r="A2267" s="773"/>
      <c r="B2267" s="684"/>
      <c r="C2267" s="687"/>
      <c r="D2267" s="737"/>
      <c r="E2267" s="117"/>
      <c r="F2267" s="117"/>
      <c r="G2267" s="297"/>
      <c r="H2267" s="298"/>
      <c r="I2267" s="209"/>
      <c r="J2267" s="389"/>
      <c r="K2267" s="219"/>
      <c r="L2267" s="299"/>
      <c r="M2267" s="22"/>
      <c r="N2267" s="710"/>
    </row>
    <row r="2268" spans="1:14" ht="15.75" hidden="1" customHeight="1" x14ac:dyDescent="0.25">
      <c r="A2268" s="773"/>
      <c r="B2268" s="684"/>
      <c r="C2268" s="687"/>
      <c r="D2268" s="737"/>
      <c r="E2268" s="117"/>
      <c r="F2268" s="117"/>
      <c r="G2268" s="297"/>
      <c r="H2268" s="298"/>
      <c r="I2268" s="209"/>
      <c r="J2268" s="389"/>
      <c r="K2268" s="219"/>
      <c r="L2268" s="299"/>
      <c r="M2268" s="22"/>
      <c r="N2268" s="710"/>
    </row>
    <row r="2269" spans="1:14" ht="15.75" hidden="1" customHeight="1" x14ac:dyDescent="0.25">
      <c r="A2269" s="773"/>
      <c r="B2269" s="684"/>
      <c r="C2269" s="687"/>
      <c r="D2269" s="737"/>
      <c r="E2269" s="117"/>
      <c r="F2269" s="117"/>
      <c r="G2269" s="297"/>
      <c r="H2269" s="298"/>
      <c r="I2269" s="209"/>
      <c r="J2269" s="389"/>
      <c r="K2269" s="219"/>
      <c r="L2269" s="299"/>
      <c r="M2269" s="22"/>
      <c r="N2269" s="710"/>
    </row>
    <row r="2270" spans="1:14" ht="15.75" hidden="1" customHeight="1" x14ac:dyDescent="0.25">
      <c r="A2270" s="773"/>
      <c r="B2270" s="684"/>
      <c r="C2270" s="687"/>
      <c r="D2270" s="737"/>
      <c r="E2270" s="117"/>
      <c r="F2270" s="117"/>
      <c r="G2270" s="297"/>
      <c r="H2270" s="298"/>
      <c r="I2270" s="209"/>
      <c r="J2270" s="389"/>
      <c r="K2270" s="219"/>
      <c r="L2270" s="299"/>
      <c r="M2270" s="22"/>
      <c r="N2270" s="710"/>
    </row>
    <row r="2271" spans="1:14" ht="15.75" hidden="1" customHeight="1" x14ac:dyDescent="0.25">
      <c r="A2271" s="773"/>
      <c r="B2271" s="684"/>
      <c r="C2271" s="687"/>
      <c r="D2271" s="737"/>
      <c r="E2271" s="117"/>
      <c r="F2271" s="117"/>
      <c r="G2271" s="297"/>
      <c r="H2271" s="298"/>
      <c r="I2271" s="209"/>
      <c r="J2271" s="389"/>
      <c r="K2271" s="219"/>
      <c r="L2271" s="299"/>
      <c r="M2271" s="22"/>
      <c r="N2271" s="710"/>
    </row>
    <row r="2272" spans="1:14" ht="15.75" hidden="1" customHeight="1" x14ac:dyDescent="0.25">
      <c r="A2272" s="773"/>
      <c r="B2272" s="684"/>
      <c r="C2272" s="687"/>
      <c r="D2272" s="737"/>
      <c r="E2272" s="117"/>
      <c r="F2272" s="117"/>
      <c r="G2272" s="297"/>
      <c r="H2272" s="298"/>
      <c r="I2272" s="209"/>
      <c r="J2272" s="389"/>
      <c r="K2272" s="219"/>
      <c r="L2272" s="299"/>
      <c r="M2272" s="22"/>
      <c r="N2272" s="710"/>
    </row>
    <row r="2273" spans="1:14" ht="15.75" hidden="1" customHeight="1" x14ac:dyDescent="0.25">
      <c r="A2273" s="773"/>
      <c r="B2273" s="684"/>
      <c r="C2273" s="687"/>
      <c r="D2273" s="737"/>
      <c r="E2273" s="117"/>
      <c r="F2273" s="117"/>
      <c r="G2273" s="297"/>
      <c r="H2273" s="298"/>
      <c r="I2273" s="209"/>
      <c r="J2273" s="389"/>
      <c r="K2273" s="219"/>
      <c r="L2273" s="299"/>
      <c r="M2273" s="22"/>
      <c r="N2273" s="710"/>
    </row>
    <row r="2274" spans="1:14" ht="15.75" hidden="1" customHeight="1" x14ac:dyDescent="0.25">
      <c r="A2274" s="773"/>
      <c r="B2274" s="684"/>
      <c r="C2274" s="687"/>
      <c r="D2274" s="737"/>
      <c r="E2274" s="117"/>
      <c r="F2274" s="117"/>
      <c r="G2274" s="297"/>
      <c r="H2274" s="298"/>
      <c r="I2274" s="209"/>
      <c r="J2274" s="389"/>
      <c r="K2274" s="219"/>
      <c r="L2274" s="299"/>
      <c r="M2274" s="22"/>
      <c r="N2274" s="710"/>
    </row>
    <row r="2275" spans="1:14" ht="15.75" hidden="1" customHeight="1" x14ac:dyDescent="0.25">
      <c r="A2275" s="773"/>
      <c r="B2275" s="684"/>
      <c r="C2275" s="687"/>
      <c r="D2275" s="737"/>
      <c r="E2275" s="117"/>
      <c r="F2275" s="117"/>
      <c r="G2275" s="297"/>
      <c r="H2275" s="298"/>
      <c r="I2275" s="209"/>
      <c r="J2275" s="389"/>
      <c r="K2275" s="219"/>
      <c r="L2275" s="299"/>
      <c r="M2275" s="22"/>
      <c r="N2275" s="710"/>
    </row>
    <row r="2276" spans="1:14" ht="15.75" hidden="1" customHeight="1" x14ac:dyDescent="0.25">
      <c r="A2276" s="773"/>
      <c r="B2276" s="684"/>
      <c r="C2276" s="687"/>
      <c r="D2276" s="737"/>
      <c r="E2276" s="117"/>
      <c r="F2276" s="117"/>
      <c r="G2276" s="297"/>
      <c r="H2276" s="298"/>
      <c r="I2276" s="209"/>
      <c r="J2276" s="389"/>
      <c r="K2276" s="219"/>
      <c r="L2276" s="299"/>
      <c r="M2276" s="22"/>
      <c r="N2276" s="710"/>
    </row>
    <row r="2277" spans="1:14" ht="15.75" hidden="1" customHeight="1" x14ac:dyDescent="0.25">
      <c r="A2277" s="773"/>
      <c r="B2277" s="684"/>
      <c r="C2277" s="687"/>
      <c r="D2277" s="737"/>
      <c r="E2277" s="117"/>
      <c r="F2277" s="117"/>
      <c r="G2277" s="297"/>
      <c r="H2277" s="298"/>
      <c r="I2277" s="209"/>
      <c r="J2277" s="389"/>
      <c r="K2277" s="219"/>
      <c r="L2277" s="299"/>
      <c r="M2277" s="22"/>
      <c r="N2277" s="710"/>
    </row>
    <row r="2278" spans="1:14" ht="15.75" hidden="1" customHeight="1" x14ac:dyDescent="0.25">
      <c r="A2278" s="773"/>
      <c r="B2278" s="684"/>
      <c r="C2278" s="687"/>
      <c r="D2278" s="737"/>
      <c r="E2278" s="117"/>
      <c r="F2278" s="117"/>
      <c r="G2278" s="297"/>
      <c r="H2278" s="298"/>
      <c r="I2278" s="209"/>
      <c r="J2278" s="389"/>
      <c r="K2278" s="219"/>
      <c r="L2278" s="299"/>
      <c r="M2278" s="22"/>
      <c r="N2278" s="710"/>
    </row>
    <row r="2279" spans="1:14" ht="15.75" hidden="1" customHeight="1" x14ac:dyDescent="0.25">
      <c r="A2279" s="773"/>
      <c r="B2279" s="684"/>
      <c r="C2279" s="687"/>
      <c r="D2279" s="737"/>
      <c r="E2279" s="117"/>
      <c r="F2279" s="117"/>
      <c r="G2279" s="297"/>
      <c r="H2279" s="298"/>
      <c r="I2279" s="209"/>
      <c r="J2279" s="389"/>
      <c r="K2279" s="219"/>
      <c r="L2279" s="299"/>
      <c r="M2279" s="22"/>
      <c r="N2279" s="710"/>
    </row>
    <row r="2280" spans="1:14" ht="15.75" hidden="1" customHeight="1" x14ac:dyDescent="0.25">
      <c r="A2280" s="773"/>
      <c r="B2280" s="684"/>
      <c r="C2280" s="687"/>
      <c r="D2280" s="737"/>
      <c r="E2280" s="117"/>
      <c r="F2280" s="117"/>
      <c r="G2280" s="297"/>
      <c r="H2280" s="298"/>
      <c r="I2280" s="209"/>
      <c r="J2280" s="389"/>
      <c r="K2280" s="219"/>
      <c r="L2280" s="299"/>
      <c r="M2280" s="22"/>
      <c r="N2280" s="710"/>
    </row>
    <row r="2281" spans="1:14" ht="15.75" hidden="1" customHeight="1" x14ac:dyDescent="0.25">
      <c r="A2281" s="773"/>
      <c r="B2281" s="684"/>
      <c r="C2281" s="687"/>
      <c r="D2281" s="737"/>
      <c r="E2281" s="117"/>
      <c r="F2281" s="117"/>
      <c r="G2281" s="297"/>
      <c r="H2281" s="298"/>
      <c r="I2281" s="209"/>
      <c r="J2281" s="389"/>
      <c r="K2281" s="219"/>
      <c r="L2281" s="299"/>
      <c r="M2281" s="22"/>
      <c r="N2281" s="710"/>
    </row>
    <row r="2282" spans="1:14" ht="15.75" hidden="1" customHeight="1" x14ac:dyDescent="0.25">
      <c r="A2282" s="773"/>
      <c r="B2282" s="684"/>
      <c r="C2282" s="687"/>
      <c r="D2282" s="737"/>
      <c r="E2282" s="117"/>
      <c r="F2282" s="117"/>
      <c r="G2282" s="297"/>
      <c r="H2282" s="298"/>
      <c r="I2282" s="209"/>
      <c r="J2282" s="389"/>
      <c r="K2282" s="219"/>
      <c r="L2282" s="299"/>
      <c r="M2282" s="22"/>
      <c r="N2282" s="710"/>
    </row>
    <row r="2283" spans="1:14" ht="15.75" hidden="1" customHeight="1" x14ac:dyDescent="0.25">
      <c r="A2283" s="773"/>
      <c r="B2283" s="684"/>
      <c r="C2283" s="687"/>
      <c r="D2283" s="737"/>
      <c r="E2283" s="117"/>
      <c r="F2283" s="117"/>
      <c r="G2283" s="297"/>
      <c r="H2283" s="298"/>
      <c r="I2283" s="209"/>
      <c r="J2283" s="389"/>
      <c r="K2283" s="219"/>
      <c r="L2283" s="299"/>
      <c r="M2283" s="22"/>
      <c r="N2283" s="710"/>
    </row>
    <row r="2284" spans="1:14" ht="15.75" hidden="1" customHeight="1" x14ac:dyDescent="0.25">
      <c r="A2284" s="773"/>
      <c r="B2284" s="684"/>
      <c r="C2284" s="687"/>
      <c r="D2284" s="737"/>
      <c r="E2284" s="117"/>
      <c r="F2284" s="117"/>
      <c r="G2284" s="297"/>
      <c r="H2284" s="298"/>
      <c r="I2284" s="209"/>
      <c r="J2284" s="389"/>
      <c r="K2284" s="219"/>
      <c r="L2284" s="299"/>
      <c r="M2284" s="22"/>
      <c r="N2284" s="710"/>
    </row>
    <row r="2285" spans="1:14" ht="15.75" hidden="1" customHeight="1" x14ac:dyDescent="0.25">
      <c r="A2285" s="773"/>
      <c r="B2285" s="684"/>
      <c r="C2285" s="687"/>
      <c r="D2285" s="737"/>
      <c r="E2285" s="117"/>
      <c r="F2285" s="117"/>
      <c r="G2285" s="297"/>
      <c r="H2285" s="298"/>
      <c r="I2285" s="209"/>
      <c r="J2285" s="389"/>
      <c r="K2285" s="219"/>
      <c r="L2285" s="299"/>
      <c r="M2285" s="22"/>
      <c r="N2285" s="710"/>
    </row>
    <row r="2286" spans="1:14" ht="15.75" hidden="1" customHeight="1" x14ac:dyDescent="0.25">
      <c r="A2286" s="773"/>
      <c r="B2286" s="684"/>
      <c r="C2286" s="687"/>
      <c r="D2286" s="737"/>
      <c r="E2286" s="117"/>
      <c r="F2286" s="117"/>
      <c r="G2286" s="297"/>
      <c r="H2286" s="298"/>
      <c r="I2286" s="209"/>
      <c r="J2286" s="389"/>
      <c r="K2286" s="219"/>
      <c r="L2286" s="299"/>
      <c r="M2286" s="22"/>
      <c r="N2286" s="710"/>
    </row>
    <row r="2287" spans="1:14" ht="15.75" hidden="1" customHeight="1" x14ac:dyDescent="0.25">
      <c r="A2287" s="773"/>
      <c r="B2287" s="684"/>
      <c r="C2287" s="687"/>
      <c r="D2287" s="737"/>
      <c r="E2287" s="117"/>
      <c r="F2287" s="117"/>
      <c r="G2287" s="297"/>
      <c r="H2287" s="298"/>
      <c r="I2287" s="209"/>
      <c r="J2287" s="389"/>
      <c r="K2287" s="219"/>
      <c r="L2287" s="299"/>
      <c r="M2287" s="22"/>
      <c r="N2287" s="710"/>
    </row>
    <row r="2288" spans="1:14" ht="15.75" hidden="1" customHeight="1" x14ac:dyDescent="0.25">
      <c r="A2288" s="773"/>
      <c r="B2288" s="684"/>
      <c r="C2288" s="687"/>
      <c r="D2288" s="737"/>
      <c r="E2288" s="117"/>
      <c r="F2288" s="117"/>
      <c r="G2288" s="297"/>
      <c r="H2288" s="298"/>
      <c r="I2288" s="209"/>
      <c r="J2288" s="389"/>
      <c r="K2288" s="219"/>
      <c r="L2288" s="299"/>
      <c r="M2288" s="22"/>
      <c r="N2288" s="710"/>
    </row>
    <row r="2289" spans="1:14" ht="15.75" hidden="1" customHeight="1" x14ac:dyDescent="0.25">
      <c r="A2289" s="773"/>
      <c r="B2289" s="684"/>
      <c r="C2289" s="687"/>
      <c r="D2289" s="737"/>
      <c r="E2289" s="117"/>
      <c r="F2289" s="117"/>
      <c r="G2289" s="297"/>
      <c r="H2289" s="298"/>
      <c r="I2289" s="209"/>
      <c r="J2289" s="389"/>
      <c r="K2289" s="219"/>
      <c r="L2289" s="299"/>
      <c r="M2289" s="22"/>
      <c r="N2289" s="710"/>
    </row>
    <row r="2290" spans="1:14" ht="15.75" hidden="1" customHeight="1" x14ac:dyDescent="0.25">
      <c r="A2290" s="773"/>
      <c r="B2290" s="684"/>
      <c r="C2290" s="687"/>
      <c r="D2290" s="737"/>
      <c r="E2290" s="117"/>
      <c r="F2290" s="117"/>
      <c r="G2290" s="297"/>
      <c r="H2290" s="298"/>
      <c r="I2290" s="209"/>
      <c r="J2290" s="389"/>
      <c r="K2290" s="219"/>
      <c r="L2290" s="299"/>
      <c r="M2290" s="22"/>
      <c r="N2290" s="710"/>
    </row>
    <row r="2291" spans="1:14" ht="15.75" hidden="1" customHeight="1" x14ac:dyDescent="0.25">
      <c r="A2291" s="773"/>
      <c r="B2291" s="684"/>
      <c r="C2291" s="687"/>
      <c r="D2291" s="737"/>
      <c r="E2291" s="117"/>
      <c r="F2291" s="117"/>
      <c r="G2291" s="297"/>
      <c r="H2291" s="298"/>
      <c r="I2291" s="209"/>
      <c r="J2291" s="389"/>
      <c r="K2291" s="219"/>
      <c r="L2291" s="299"/>
      <c r="M2291" s="22"/>
      <c r="N2291" s="710"/>
    </row>
    <row r="2292" spans="1:14" ht="15.75" hidden="1" customHeight="1" x14ac:dyDescent="0.25">
      <c r="A2292" s="773"/>
      <c r="B2292" s="684"/>
      <c r="C2292" s="687"/>
      <c r="D2292" s="737"/>
      <c r="E2292" s="117"/>
      <c r="F2292" s="117"/>
      <c r="G2292" s="297"/>
      <c r="H2292" s="298"/>
      <c r="I2292" s="209"/>
      <c r="J2292" s="389"/>
      <c r="K2292" s="219"/>
      <c r="L2292" s="299"/>
      <c r="M2292" s="22"/>
      <c r="N2292" s="710"/>
    </row>
    <row r="2293" spans="1:14" ht="15.75" hidden="1" customHeight="1" x14ac:dyDescent="0.25">
      <c r="A2293" s="773"/>
      <c r="B2293" s="684"/>
      <c r="C2293" s="687"/>
      <c r="D2293" s="737"/>
      <c r="E2293" s="117"/>
      <c r="F2293" s="117"/>
      <c r="G2293" s="297"/>
      <c r="H2293" s="298"/>
      <c r="I2293" s="209"/>
      <c r="J2293" s="389"/>
      <c r="K2293" s="219"/>
      <c r="L2293" s="299"/>
      <c r="M2293" s="22"/>
      <c r="N2293" s="710"/>
    </row>
    <row r="2294" spans="1:14" ht="15.75" hidden="1" customHeight="1" x14ac:dyDescent="0.25">
      <c r="A2294" s="773"/>
      <c r="B2294" s="684"/>
      <c r="C2294" s="687"/>
      <c r="D2294" s="737"/>
      <c r="E2294" s="117"/>
      <c r="F2294" s="117"/>
      <c r="G2294" s="297"/>
      <c r="H2294" s="298"/>
      <c r="I2294" s="209"/>
      <c r="J2294" s="389"/>
      <c r="K2294" s="219"/>
      <c r="L2294" s="299"/>
      <c r="M2294" s="22"/>
      <c r="N2294" s="710"/>
    </row>
    <row r="2295" spans="1:14" ht="15.75" hidden="1" customHeight="1" x14ac:dyDescent="0.25">
      <c r="A2295" s="773"/>
      <c r="B2295" s="684"/>
      <c r="C2295" s="687"/>
      <c r="D2295" s="737"/>
      <c r="E2295" s="117"/>
      <c r="F2295" s="117"/>
      <c r="G2295" s="297"/>
      <c r="H2295" s="298"/>
      <c r="I2295" s="209"/>
      <c r="J2295" s="389"/>
      <c r="K2295" s="219"/>
      <c r="L2295" s="299"/>
      <c r="M2295" s="22"/>
      <c r="N2295" s="710"/>
    </row>
    <row r="2296" spans="1:14" ht="15.75" hidden="1" customHeight="1" x14ac:dyDescent="0.25">
      <c r="A2296" s="773"/>
      <c r="B2296" s="684"/>
      <c r="C2296" s="687"/>
      <c r="D2296" s="737"/>
      <c r="E2296" s="117"/>
      <c r="F2296" s="117"/>
      <c r="G2296" s="297"/>
      <c r="H2296" s="298"/>
      <c r="I2296" s="209"/>
      <c r="J2296" s="389"/>
      <c r="K2296" s="219"/>
      <c r="L2296" s="299"/>
      <c r="M2296" s="22"/>
      <c r="N2296" s="710"/>
    </row>
    <row r="2297" spans="1:14" ht="15.75" hidden="1" customHeight="1" x14ac:dyDescent="0.25">
      <c r="A2297" s="773"/>
      <c r="B2297" s="684"/>
      <c r="C2297" s="687"/>
      <c r="D2297" s="737"/>
      <c r="E2297" s="117"/>
      <c r="F2297" s="117"/>
      <c r="G2297" s="297"/>
      <c r="H2297" s="298"/>
      <c r="I2297" s="209"/>
      <c r="J2297" s="389"/>
      <c r="K2297" s="219"/>
      <c r="L2297" s="299"/>
      <c r="M2297" s="22"/>
      <c r="N2297" s="710"/>
    </row>
    <row r="2298" spans="1:14" ht="15.75" hidden="1" customHeight="1" x14ac:dyDescent="0.25">
      <c r="A2298" s="773"/>
      <c r="B2298" s="684"/>
      <c r="C2298" s="687"/>
      <c r="D2298" s="737"/>
      <c r="E2298" s="117"/>
      <c r="F2298" s="117"/>
      <c r="G2298" s="297"/>
      <c r="H2298" s="298"/>
      <c r="I2298" s="209"/>
      <c r="J2298" s="389"/>
      <c r="K2298" s="219"/>
      <c r="L2298" s="299"/>
      <c r="M2298" s="22"/>
      <c r="N2298" s="710"/>
    </row>
    <row r="2299" spans="1:14" ht="15.75" hidden="1" customHeight="1" x14ac:dyDescent="0.25">
      <c r="A2299" s="773"/>
      <c r="B2299" s="684"/>
      <c r="C2299" s="687"/>
      <c r="D2299" s="737"/>
      <c r="E2299" s="117"/>
      <c r="F2299" s="117"/>
      <c r="G2299" s="297"/>
      <c r="H2299" s="298"/>
      <c r="I2299" s="209"/>
      <c r="J2299" s="389"/>
      <c r="K2299" s="219"/>
      <c r="L2299" s="299"/>
      <c r="M2299" s="22"/>
      <c r="N2299" s="710"/>
    </row>
    <row r="2300" spans="1:14" ht="15.75" hidden="1" customHeight="1" x14ac:dyDescent="0.25">
      <c r="A2300" s="773"/>
      <c r="B2300" s="684"/>
      <c r="C2300" s="687"/>
      <c r="D2300" s="737"/>
      <c r="E2300" s="117"/>
      <c r="F2300" s="117"/>
      <c r="G2300" s="297"/>
      <c r="H2300" s="298"/>
      <c r="I2300" s="209"/>
      <c r="J2300" s="389"/>
      <c r="K2300" s="219"/>
      <c r="L2300" s="299"/>
      <c r="M2300" s="22"/>
      <c r="N2300" s="710"/>
    </row>
    <row r="2301" spans="1:14" ht="15.75" hidden="1" customHeight="1" x14ac:dyDescent="0.25">
      <c r="A2301" s="773"/>
      <c r="B2301" s="684"/>
      <c r="C2301" s="687"/>
      <c r="D2301" s="737"/>
      <c r="E2301" s="117"/>
      <c r="F2301" s="117"/>
      <c r="G2301" s="297"/>
      <c r="H2301" s="298"/>
      <c r="I2301" s="209"/>
      <c r="J2301" s="389"/>
      <c r="K2301" s="219"/>
      <c r="L2301" s="299"/>
      <c r="M2301" s="22"/>
      <c r="N2301" s="710"/>
    </row>
    <row r="2302" spans="1:14" ht="15.75" hidden="1" customHeight="1" x14ac:dyDescent="0.25">
      <c r="A2302" s="773"/>
      <c r="B2302" s="684"/>
      <c r="C2302" s="687"/>
      <c r="D2302" s="737"/>
      <c r="E2302" s="117"/>
      <c r="F2302" s="117"/>
      <c r="G2302" s="297"/>
      <c r="H2302" s="298"/>
      <c r="I2302" s="209"/>
      <c r="J2302" s="389"/>
      <c r="K2302" s="219"/>
      <c r="L2302" s="299"/>
      <c r="M2302" s="22"/>
      <c r="N2302" s="710"/>
    </row>
    <row r="2303" spans="1:14" ht="15.75" hidden="1" customHeight="1" x14ac:dyDescent="0.25">
      <c r="A2303" s="773"/>
      <c r="B2303" s="684"/>
      <c r="C2303" s="687"/>
      <c r="D2303" s="737"/>
      <c r="E2303" s="117"/>
      <c r="F2303" s="117"/>
      <c r="G2303" s="297"/>
      <c r="H2303" s="298"/>
      <c r="I2303" s="209"/>
      <c r="J2303" s="389"/>
      <c r="K2303" s="219"/>
      <c r="L2303" s="299"/>
      <c r="M2303" s="22"/>
      <c r="N2303" s="710"/>
    </row>
    <row r="2304" spans="1:14" ht="15.75" hidden="1" customHeight="1" x14ac:dyDescent="0.25">
      <c r="A2304" s="773"/>
      <c r="B2304" s="684"/>
      <c r="C2304" s="687"/>
      <c r="D2304" s="737"/>
      <c r="E2304" s="117"/>
      <c r="F2304" s="117"/>
      <c r="G2304" s="297"/>
      <c r="H2304" s="298"/>
      <c r="I2304" s="209"/>
      <c r="J2304" s="389"/>
      <c r="K2304" s="219"/>
      <c r="L2304" s="299"/>
      <c r="M2304" s="22"/>
      <c r="N2304" s="710"/>
    </row>
    <row r="2305" spans="1:14" ht="15.75" hidden="1" customHeight="1" x14ac:dyDescent="0.25">
      <c r="A2305" s="773"/>
      <c r="B2305" s="684"/>
      <c r="C2305" s="687"/>
      <c r="D2305" s="737"/>
      <c r="E2305" s="117"/>
      <c r="F2305" s="117"/>
      <c r="G2305" s="297"/>
      <c r="H2305" s="298"/>
      <c r="I2305" s="209"/>
      <c r="J2305" s="389"/>
      <c r="K2305" s="219"/>
      <c r="L2305" s="299"/>
      <c r="M2305" s="22"/>
      <c r="N2305" s="710"/>
    </row>
    <row r="2306" spans="1:14" ht="15.75" hidden="1" customHeight="1" x14ac:dyDescent="0.25">
      <c r="A2306" s="773"/>
      <c r="B2306" s="684"/>
      <c r="C2306" s="687"/>
      <c r="D2306" s="737"/>
      <c r="E2306" s="117"/>
      <c r="F2306" s="117"/>
      <c r="G2306" s="297"/>
      <c r="H2306" s="298"/>
      <c r="I2306" s="209"/>
      <c r="J2306" s="389"/>
      <c r="K2306" s="219"/>
      <c r="L2306" s="299"/>
      <c r="M2306" s="22"/>
      <c r="N2306" s="710"/>
    </row>
    <row r="2307" spans="1:14" ht="15.75" hidden="1" customHeight="1" x14ac:dyDescent="0.25">
      <c r="A2307" s="773"/>
      <c r="B2307" s="684"/>
      <c r="C2307" s="687"/>
      <c r="D2307" s="737"/>
      <c r="E2307" s="117"/>
      <c r="F2307" s="117"/>
      <c r="G2307" s="297"/>
      <c r="H2307" s="298"/>
      <c r="I2307" s="209"/>
      <c r="J2307" s="389"/>
      <c r="K2307" s="219"/>
      <c r="L2307" s="299"/>
      <c r="M2307" s="22"/>
      <c r="N2307" s="710"/>
    </row>
    <row r="2308" spans="1:14" ht="15.75" hidden="1" customHeight="1" x14ac:dyDescent="0.25">
      <c r="A2308" s="773"/>
      <c r="B2308" s="684"/>
      <c r="C2308" s="687"/>
      <c r="D2308" s="737"/>
      <c r="E2308" s="117"/>
      <c r="F2308" s="117"/>
      <c r="G2308" s="297"/>
      <c r="H2308" s="298"/>
      <c r="I2308" s="209"/>
      <c r="J2308" s="389"/>
      <c r="K2308" s="219"/>
      <c r="L2308" s="299"/>
      <c r="M2308" s="22"/>
      <c r="N2308" s="710"/>
    </row>
    <row r="2309" spans="1:14" ht="15.75" hidden="1" customHeight="1" x14ac:dyDescent="0.25">
      <c r="A2309" s="773"/>
      <c r="B2309" s="684"/>
      <c r="C2309" s="687"/>
      <c r="D2309" s="737"/>
      <c r="E2309" s="117"/>
      <c r="F2309" s="117"/>
      <c r="G2309" s="297"/>
      <c r="H2309" s="298"/>
      <c r="I2309" s="209"/>
      <c r="J2309" s="389"/>
      <c r="K2309" s="219"/>
      <c r="L2309" s="299"/>
      <c r="M2309" s="22"/>
      <c r="N2309" s="710"/>
    </row>
    <row r="2310" spans="1:14" ht="15.75" hidden="1" customHeight="1" x14ac:dyDescent="0.25">
      <c r="A2310" s="773"/>
      <c r="B2310" s="684"/>
      <c r="C2310" s="687"/>
      <c r="D2310" s="737"/>
      <c r="E2310" s="117"/>
      <c r="F2310" s="117"/>
      <c r="G2310" s="297"/>
      <c r="H2310" s="298"/>
      <c r="I2310" s="209"/>
      <c r="J2310" s="389"/>
      <c r="K2310" s="219"/>
      <c r="L2310" s="299"/>
      <c r="M2310" s="22"/>
      <c r="N2310" s="710"/>
    </row>
    <row r="2311" spans="1:14" ht="15.75" hidden="1" customHeight="1" x14ac:dyDescent="0.25">
      <c r="A2311" s="773"/>
      <c r="B2311" s="684"/>
      <c r="C2311" s="687"/>
      <c r="D2311" s="737"/>
      <c r="E2311" s="117"/>
      <c r="F2311" s="117"/>
      <c r="G2311" s="297"/>
      <c r="H2311" s="298"/>
      <c r="I2311" s="209"/>
      <c r="J2311" s="389"/>
      <c r="K2311" s="219"/>
      <c r="L2311" s="299"/>
      <c r="M2311" s="22"/>
      <c r="N2311" s="710"/>
    </row>
    <row r="2312" spans="1:14" ht="15.75" hidden="1" customHeight="1" x14ac:dyDescent="0.25">
      <c r="A2312" s="773"/>
      <c r="B2312" s="684"/>
      <c r="C2312" s="687"/>
      <c r="D2312" s="737"/>
      <c r="E2312" s="117"/>
      <c r="F2312" s="117"/>
      <c r="G2312" s="297"/>
      <c r="H2312" s="298"/>
      <c r="I2312" s="209"/>
      <c r="J2312" s="389"/>
      <c r="K2312" s="219"/>
      <c r="L2312" s="299"/>
      <c r="M2312" s="22"/>
      <c r="N2312" s="710"/>
    </row>
    <row r="2313" spans="1:14" ht="15.75" hidden="1" customHeight="1" x14ac:dyDescent="0.25">
      <c r="A2313" s="773"/>
      <c r="B2313" s="684"/>
      <c r="C2313" s="687"/>
      <c r="D2313" s="737"/>
      <c r="E2313" s="117"/>
      <c r="F2313" s="117"/>
      <c r="G2313" s="297"/>
      <c r="H2313" s="298"/>
      <c r="I2313" s="209"/>
      <c r="J2313" s="389"/>
      <c r="K2313" s="219"/>
      <c r="L2313" s="299"/>
      <c r="M2313" s="22"/>
      <c r="N2313" s="710"/>
    </row>
    <row r="2314" spans="1:14" ht="15.75" hidden="1" customHeight="1" x14ac:dyDescent="0.25">
      <c r="A2314" s="773"/>
      <c r="B2314" s="684"/>
      <c r="C2314" s="687"/>
      <c r="D2314" s="737"/>
      <c r="E2314" s="117"/>
      <c r="F2314" s="117"/>
      <c r="G2314" s="297"/>
      <c r="H2314" s="298"/>
      <c r="I2314" s="209"/>
      <c r="J2314" s="389"/>
      <c r="K2314" s="219"/>
      <c r="L2314" s="299"/>
      <c r="M2314" s="22"/>
      <c r="N2314" s="710"/>
    </row>
    <row r="2315" spans="1:14" ht="15.75" hidden="1" customHeight="1" x14ac:dyDescent="0.25">
      <c r="A2315" s="773"/>
      <c r="B2315" s="684"/>
      <c r="C2315" s="687"/>
      <c r="D2315" s="737"/>
      <c r="E2315" s="117"/>
      <c r="F2315" s="117"/>
      <c r="G2315" s="297"/>
      <c r="H2315" s="298"/>
      <c r="I2315" s="209"/>
      <c r="J2315" s="389"/>
      <c r="K2315" s="219"/>
      <c r="L2315" s="299"/>
      <c r="M2315" s="22"/>
      <c r="N2315" s="710"/>
    </row>
    <row r="2316" spans="1:14" ht="15.75" hidden="1" customHeight="1" x14ac:dyDescent="0.25">
      <c r="A2316" s="773"/>
      <c r="B2316" s="684"/>
      <c r="C2316" s="687"/>
      <c r="D2316" s="737"/>
      <c r="E2316" s="117"/>
      <c r="F2316" s="117"/>
      <c r="G2316" s="297"/>
      <c r="H2316" s="298"/>
      <c r="I2316" s="209"/>
      <c r="J2316" s="389"/>
      <c r="K2316" s="219"/>
      <c r="L2316" s="299"/>
      <c r="M2316" s="22"/>
      <c r="N2316" s="710"/>
    </row>
    <row r="2317" spans="1:14" ht="15.75" hidden="1" customHeight="1" x14ac:dyDescent="0.25">
      <c r="A2317" s="773"/>
      <c r="B2317" s="684"/>
      <c r="C2317" s="687"/>
      <c r="D2317" s="737"/>
      <c r="E2317" s="117"/>
      <c r="F2317" s="117"/>
      <c r="G2317" s="297"/>
      <c r="H2317" s="298"/>
      <c r="I2317" s="209"/>
      <c r="J2317" s="389"/>
      <c r="K2317" s="219"/>
      <c r="L2317" s="299"/>
      <c r="M2317" s="22"/>
      <c r="N2317" s="710"/>
    </row>
    <row r="2318" spans="1:14" ht="15.75" hidden="1" customHeight="1" x14ac:dyDescent="0.25">
      <c r="A2318" s="773"/>
      <c r="B2318" s="684"/>
      <c r="C2318" s="687"/>
      <c r="D2318" s="737"/>
      <c r="E2318" s="117"/>
      <c r="F2318" s="117"/>
      <c r="G2318" s="297"/>
      <c r="H2318" s="298"/>
      <c r="I2318" s="209"/>
      <c r="J2318" s="389"/>
      <c r="K2318" s="219"/>
      <c r="L2318" s="299"/>
      <c r="M2318" s="22"/>
      <c r="N2318" s="710"/>
    </row>
    <row r="2319" spans="1:14" ht="15.75" hidden="1" customHeight="1" x14ac:dyDescent="0.25">
      <c r="A2319" s="773"/>
      <c r="B2319" s="684"/>
      <c r="C2319" s="687"/>
      <c r="D2319" s="737"/>
      <c r="E2319" s="117"/>
      <c r="F2319" s="117"/>
      <c r="G2319" s="297"/>
      <c r="H2319" s="298"/>
      <c r="I2319" s="209"/>
      <c r="J2319" s="389"/>
      <c r="K2319" s="219"/>
      <c r="L2319" s="299"/>
      <c r="M2319" s="22"/>
      <c r="N2319" s="710"/>
    </row>
    <row r="2320" spans="1:14" ht="15.75" hidden="1" customHeight="1" x14ac:dyDescent="0.25">
      <c r="A2320" s="773"/>
      <c r="B2320" s="684"/>
      <c r="C2320" s="687"/>
      <c r="D2320" s="737"/>
      <c r="E2320" s="117"/>
      <c r="F2320" s="117"/>
      <c r="G2320" s="297"/>
      <c r="H2320" s="298"/>
      <c r="I2320" s="209"/>
      <c r="J2320" s="389"/>
      <c r="K2320" s="219"/>
      <c r="L2320" s="299"/>
      <c r="M2320" s="22"/>
      <c r="N2320" s="710"/>
    </row>
    <row r="2321" spans="1:14" ht="15.75" hidden="1" customHeight="1" x14ac:dyDescent="0.25">
      <c r="A2321" s="773"/>
      <c r="B2321" s="684"/>
      <c r="C2321" s="687"/>
      <c r="D2321" s="737"/>
      <c r="E2321" s="117"/>
      <c r="F2321" s="117"/>
      <c r="G2321" s="297"/>
      <c r="H2321" s="298"/>
      <c r="I2321" s="209"/>
      <c r="J2321" s="389"/>
      <c r="K2321" s="219"/>
      <c r="L2321" s="299"/>
      <c r="M2321" s="22"/>
      <c r="N2321" s="710"/>
    </row>
    <row r="2322" spans="1:14" ht="15.75" hidden="1" customHeight="1" x14ac:dyDescent="0.25">
      <c r="A2322" s="773"/>
      <c r="B2322" s="684"/>
      <c r="C2322" s="687"/>
      <c r="D2322" s="737"/>
      <c r="E2322" s="117"/>
      <c r="F2322" s="117"/>
      <c r="G2322" s="297"/>
      <c r="H2322" s="298"/>
      <c r="I2322" s="209"/>
      <c r="J2322" s="389"/>
      <c r="K2322" s="219"/>
      <c r="L2322" s="299"/>
      <c r="M2322" s="22"/>
      <c r="N2322" s="710"/>
    </row>
    <row r="2323" spans="1:14" ht="15.75" hidden="1" customHeight="1" x14ac:dyDescent="0.25">
      <c r="A2323" s="773"/>
      <c r="B2323" s="684"/>
      <c r="C2323" s="687"/>
      <c r="D2323" s="737"/>
      <c r="E2323" s="117"/>
      <c r="F2323" s="117"/>
      <c r="G2323" s="297"/>
      <c r="H2323" s="298"/>
      <c r="I2323" s="209"/>
      <c r="J2323" s="389"/>
      <c r="K2323" s="219"/>
      <c r="L2323" s="299"/>
      <c r="M2323" s="22"/>
      <c r="N2323" s="710"/>
    </row>
    <row r="2324" spans="1:14" ht="15.75" hidden="1" customHeight="1" x14ac:dyDescent="0.25">
      <c r="A2324" s="773"/>
      <c r="B2324" s="684"/>
      <c r="C2324" s="687"/>
      <c r="D2324" s="737"/>
      <c r="E2324" s="117"/>
      <c r="F2324" s="117"/>
      <c r="G2324" s="297"/>
      <c r="H2324" s="298"/>
      <c r="I2324" s="209"/>
      <c r="J2324" s="389"/>
      <c r="K2324" s="219"/>
      <c r="L2324" s="299"/>
      <c r="M2324" s="22"/>
      <c r="N2324" s="710"/>
    </row>
    <row r="2325" spans="1:14" ht="15.75" hidden="1" customHeight="1" x14ac:dyDescent="0.25">
      <c r="A2325" s="773"/>
      <c r="B2325" s="684"/>
      <c r="C2325" s="687"/>
      <c r="D2325" s="737"/>
      <c r="E2325" s="117"/>
      <c r="F2325" s="117"/>
      <c r="G2325" s="297"/>
      <c r="H2325" s="298"/>
      <c r="I2325" s="209"/>
      <c r="J2325" s="389"/>
      <c r="K2325" s="219"/>
      <c r="L2325" s="299"/>
      <c r="M2325" s="22"/>
      <c r="N2325" s="710"/>
    </row>
    <row r="2326" spans="1:14" ht="15.75" hidden="1" customHeight="1" x14ac:dyDescent="0.25">
      <c r="A2326" s="773"/>
      <c r="B2326" s="684"/>
      <c r="C2326" s="687"/>
      <c r="D2326" s="737"/>
      <c r="E2326" s="117"/>
      <c r="F2326" s="117"/>
      <c r="G2326" s="297"/>
      <c r="H2326" s="298"/>
      <c r="I2326" s="209"/>
      <c r="J2326" s="389"/>
      <c r="K2326" s="219"/>
      <c r="L2326" s="299"/>
      <c r="M2326" s="22"/>
      <c r="N2326" s="710"/>
    </row>
    <row r="2327" spans="1:14" ht="15.75" hidden="1" customHeight="1" x14ac:dyDescent="0.25">
      <c r="A2327" s="773"/>
      <c r="B2327" s="684"/>
      <c r="C2327" s="687"/>
      <c r="D2327" s="737"/>
      <c r="E2327" s="117"/>
      <c r="F2327" s="117"/>
      <c r="G2327" s="297"/>
      <c r="H2327" s="298"/>
      <c r="I2327" s="209"/>
      <c r="J2327" s="389"/>
      <c r="K2327" s="219"/>
      <c r="L2327" s="299"/>
      <c r="M2327" s="22"/>
      <c r="N2327" s="710"/>
    </row>
    <row r="2328" spans="1:14" ht="15.75" hidden="1" customHeight="1" x14ac:dyDescent="0.25">
      <c r="A2328" s="773"/>
      <c r="B2328" s="684"/>
      <c r="C2328" s="687"/>
      <c r="D2328" s="737"/>
      <c r="E2328" s="117"/>
      <c r="F2328" s="117"/>
      <c r="G2328" s="297"/>
      <c r="H2328" s="298"/>
      <c r="I2328" s="209"/>
      <c r="J2328" s="389"/>
      <c r="K2328" s="219"/>
      <c r="L2328" s="299"/>
      <c r="M2328" s="22"/>
      <c r="N2328" s="710"/>
    </row>
    <row r="2329" spans="1:14" ht="15.75" hidden="1" customHeight="1" x14ac:dyDescent="0.25">
      <c r="A2329" s="773"/>
      <c r="B2329" s="684"/>
      <c r="C2329" s="687"/>
      <c r="D2329" s="737"/>
      <c r="E2329" s="117"/>
      <c r="F2329" s="117"/>
      <c r="G2329" s="297"/>
      <c r="H2329" s="298"/>
      <c r="I2329" s="209"/>
      <c r="J2329" s="389"/>
      <c r="K2329" s="219"/>
      <c r="L2329" s="299"/>
      <c r="M2329" s="22"/>
      <c r="N2329" s="710"/>
    </row>
    <row r="2330" spans="1:14" ht="15.75" hidden="1" customHeight="1" x14ac:dyDescent="0.25">
      <c r="A2330" s="773"/>
      <c r="B2330" s="684"/>
      <c r="C2330" s="687"/>
      <c r="D2330" s="737"/>
      <c r="E2330" s="117"/>
      <c r="F2330" s="117"/>
      <c r="G2330" s="297"/>
      <c r="H2330" s="298"/>
      <c r="I2330" s="209"/>
      <c r="J2330" s="389"/>
      <c r="K2330" s="219"/>
      <c r="L2330" s="299"/>
      <c r="M2330" s="22"/>
      <c r="N2330" s="710"/>
    </row>
    <row r="2331" spans="1:14" ht="15.75" hidden="1" customHeight="1" x14ac:dyDescent="0.25">
      <c r="A2331" s="773"/>
      <c r="B2331" s="684"/>
      <c r="C2331" s="687"/>
      <c r="D2331" s="737"/>
      <c r="E2331" s="117"/>
      <c r="F2331" s="117"/>
      <c r="G2331" s="297"/>
      <c r="H2331" s="298"/>
      <c r="I2331" s="209"/>
      <c r="J2331" s="389"/>
      <c r="K2331" s="219"/>
      <c r="L2331" s="299"/>
      <c r="M2331" s="22"/>
      <c r="N2331" s="710"/>
    </row>
    <row r="2332" spans="1:14" ht="15.75" hidden="1" customHeight="1" x14ac:dyDescent="0.25">
      <c r="A2332" s="773"/>
      <c r="B2332" s="684"/>
      <c r="C2332" s="687"/>
      <c r="D2332" s="737"/>
      <c r="E2332" s="117"/>
      <c r="F2332" s="117"/>
      <c r="G2332" s="297"/>
      <c r="H2332" s="298"/>
      <c r="I2332" s="209"/>
      <c r="J2332" s="389"/>
      <c r="K2332" s="219"/>
      <c r="L2332" s="299"/>
      <c r="M2332" s="22"/>
      <c r="N2332" s="710"/>
    </row>
    <row r="2333" spans="1:14" ht="15.75" hidden="1" customHeight="1" x14ac:dyDescent="0.25">
      <c r="A2333" s="773"/>
      <c r="B2333" s="684"/>
      <c r="C2333" s="687"/>
      <c r="D2333" s="737"/>
      <c r="E2333" s="117"/>
      <c r="F2333" s="117"/>
      <c r="G2333" s="297"/>
      <c r="H2333" s="298"/>
      <c r="I2333" s="209"/>
      <c r="J2333" s="389"/>
      <c r="K2333" s="219"/>
      <c r="L2333" s="299"/>
      <c r="M2333" s="22"/>
      <c r="N2333" s="710"/>
    </row>
    <row r="2334" spans="1:14" ht="15.75" hidden="1" customHeight="1" x14ac:dyDescent="0.25">
      <c r="A2334" s="773"/>
      <c r="B2334" s="684"/>
      <c r="C2334" s="687"/>
      <c r="D2334" s="737"/>
      <c r="E2334" s="117"/>
      <c r="F2334" s="117"/>
      <c r="G2334" s="297"/>
      <c r="H2334" s="298"/>
      <c r="I2334" s="209"/>
      <c r="J2334" s="389"/>
      <c r="K2334" s="219"/>
      <c r="L2334" s="299"/>
      <c r="M2334" s="22"/>
      <c r="N2334" s="710"/>
    </row>
    <row r="2335" spans="1:14" ht="15.75" hidden="1" customHeight="1" x14ac:dyDescent="0.25">
      <c r="A2335" s="773"/>
      <c r="B2335" s="684"/>
      <c r="C2335" s="687"/>
      <c r="D2335" s="737"/>
      <c r="E2335" s="117"/>
      <c r="F2335" s="117"/>
      <c r="G2335" s="297"/>
      <c r="H2335" s="298"/>
      <c r="I2335" s="209"/>
      <c r="J2335" s="389"/>
      <c r="K2335" s="219"/>
      <c r="L2335" s="299"/>
      <c r="M2335" s="22"/>
      <c r="N2335" s="710"/>
    </row>
    <row r="2336" spans="1:14" ht="15.75" hidden="1" customHeight="1" x14ac:dyDescent="0.25">
      <c r="A2336" s="773"/>
      <c r="B2336" s="684"/>
      <c r="C2336" s="687"/>
      <c r="D2336" s="737"/>
      <c r="E2336" s="117"/>
      <c r="F2336" s="117"/>
      <c r="G2336" s="297"/>
      <c r="H2336" s="298"/>
      <c r="I2336" s="209"/>
      <c r="J2336" s="389"/>
      <c r="K2336" s="219"/>
      <c r="L2336" s="299"/>
      <c r="M2336" s="22"/>
      <c r="N2336" s="710"/>
    </row>
    <row r="2337" spans="1:14" ht="15.75" hidden="1" customHeight="1" x14ac:dyDescent="0.25">
      <c r="A2337" s="773"/>
      <c r="B2337" s="684"/>
      <c r="C2337" s="687"/>
      <c r="D2337" s="737"/>
      <c r="E2337" s="117"/>
      <c r="F2337" s="117"/>
      <c r="G2337" s="297"/>
      <c r="H2337" s="298"/>
      <c r="I2337" s="209"/>
      <c r="J2337" s="389"/>
      <c r="K2337" s="219"/>
      <c r="L2337" s="299"/>
      <c r="M2337" s="22"/>
      <c r="N2337" s="710"/>
    </row>
    <row r="2338" spans="1:14" ht="15.75" hidden="1" customHeight="1" x14ac:dyDescent="0.25">
      <c r="A2338" s="773"/>
      <c r="B2338" s="684"/>
      <c r="C2338" s="687"/>
      <c r="D2338" s="737"/>
      <c r="E2338" s="117"/>
      <c r="F2338" s="117"/>
      <c r="G2338" s="297"/>
      <c r="H2338" s="298"/>
      <c r="I2338" s="209"/>
      <c r="J2338" s="389"/>
      <c r="K2338" s="219"/>
      <c r="L2338" s="299"/>
      <c r="M2338" s="22"/>
      <c r="N2338" s="710"/>
    </row>
    <row r="2339" spans="1:14" ht="15.75" hidden="1" customHeight="1" x14ac:dyDescent="0.25">
      <c r="A2339" s="773"/>
      <c r="B2339" s="684"/>
      <c r="C2339" s="687"/>
      <c r="D2339" s="737"/>
      <c r="E2339" s="117"/>
      <c r="F2339" s="117"/>
      <c r="G2339" s="297"/>
      <c r="H2339" s="298"/>
      <c r="I2339" s="209"/>
      <c r="J2339" s="389"/>
      <c r="K2339" s="219"/>
      <c r="L2339" s="299"/>
      <c r="M2339" s="22"/>
      <c r="N2339" s="710"/>
    </row>
    <row r="2340" spans="1:14" ht="15.75" hidden="1" customHeight="1" x14ac:dyDescent="0.25">
      <c r="A2340" s="773"/>
      <c r="B2340" s="684"/>
      <c r="C2340" s="687"/>
      <c r="D2340" s="737"/>
      <c r="E2340" s="117"/>
      <c r="F2340" s="117"/>
      <c r="G2340" s="297"/>
      <c r="H2340" s="298"/>
      <c r="I2340" s="209"/>
      <c r="J2340" s="389"/>
      <c r="K2340" s="219"/>
      <c r="L2340" s="299"/>
      <c r="M2340" s="22"/>
      <c r="N2340" s="710"/>
    </row>
    <row r="2341" spans="1:14" ht="15.75" hidden="1" customHeight="1" x14ac:dyDescent="0.25">
      <c r="A2341" s="773"/>
      <c r="B2341" s="684"/>
      <c r="C2341" s="687"/>
      <c r="D2341" s="737"/>
      <c r="E2341" s="117"/>
      <c r="F2341" s="117"/>
      <c r="G2341" s="297"/>
      <c r="H2341" s="298"/>
      <c r="I2341" s="209"/>
      <c r="J2341" s="389"/>
      <c r="K2341" s="219"/>
      <c r="L2341" s="299"/>
      <c r="M2341" s="22"/>
      <c r="N2341" s="710"/>
    </row>
    <row r="2342" spans="1:14" ht="15.75" hidden="1" customHeight="1" x14ac:dyDescent="0.25">
      <c r="A2342" s="773"/>
      <c r="B2342" s="684"/>
      <c r="C2342" s="687"/>
      <c r="D2342" s="737"/>
      <c r="E2342" s="117"/>
      <c r="F2342" s="117"/>
      <c r="G2342" s="297"/>
      <c r="H2342" s="298"/>
      <c r="I2342" s="209"/>
      <c r="J2342" s="389"/>
      <c r="K2342" s="219"/>
      <c r="L2342" s="299"/>
      <c r="M2342" s="22"/>
      <c r="N2342" s="710"/>
    </row>
    <row r="2343" spans="1:14" ht="15.75" hidden="1" customHeight="1" x14ac:dyDescent="0.25">
      <c r="A2343" s="773"/>
      <c r="B2343" s="684"/>
      <c r="C2343" s="687"/>
      <c r="D2343" s="737"/>
      <c r="E2343" s="117"/>
      <c r="F2343" s="117"/>
      <c r="G2343" s="297"/>
      <c r="H2343" s="298"/>
      <c r="I2343" s="209"/>
      <c r="J2343" s="389"/>
      <c r="K2343" s="219"/>
      <c r="L2343" s="299"/>
      <c r="M2343" s="22"/>
      <c r="N2343" s="710"/>
    </row>
    <row r="2344" spans="1:14" ht="15.75" hidden="1" customHeight="1" x14ac:dyDescent="0.25">
      <c r="A2344" s="773"/>
      <c r="B2344" s="684"/>
      <c r="C2344" s="687"/>
      <c r="D2344" s="737"/>
      <c r="E2344" s="117"/>
      <c r="F2344" s="117"/>
      <c r="G2344" s="297"/>
      <c r="H2344" s="298"/>
      <c r="I2344" s="209"/>
      <c r="J2344" s="389"/>
      <c r="K2344" s="219"/>
      <c r="L2344" s="299"/>
      <c r="M2344" s="22"/>
      <c r="N2344" s="710"/>
    </row>
    <row r="2345" spans="1:14" ht="15.75" hidden="1" customHeight="1" x14ac:dyDescent="0.25">
      <c r="A2345" s="773"/>
      <c r="B2345" s="684"/>
      <c r="C2345" s="687"/>
      <c r="D2345" s="737"/>
      <c r="E2345" s="117"/>
      <c r="F2345" s="117"/>
      <c r="G2345" s="297"/>
      <c r="H2345" s="298"/>
      <c r="I2345" s="209"/>
      <c r="J2345" s="389"/>
      <c r="K2345" s="219"/>
      <c r="L2345" s="299"/>
      <c r="M2345" s="22"/>
      <c r="N2345" s="710"/>
    </row>
    <row r="2346" spans="1:14" ht="15.75" hidden="1" customHeight="1" x14ac:dyDescent="0.25">
      <c r="A2346" s="773"/>
      <c r="B2346" s="684"/>
      <c r="C2346" s="687"/>
      <c r="D2346" s="737"/>
      <c r="E2346" s="117"/>
      <c r="F2346" s="117"/>
      <c r="G2346" s="297"/>
      <c r="H2346" s="298"/>
      <c r="I2346" s="209"/>
      <c r="J2346" s="389"/>
      <c r="K2346" s="219"/>
      <c r="L2346" s="299"/>
      <c r="M2346" s="22"/>
      <c r="N2346" s="710"/>
    </row>
    <row r="2347" spans="1:14" ht="15.75" hidden="1" customHeight="1" x14ac:dyDescent="0.25">
      <c r="A2347" s="773"/>
      <c r="B2347" s="684"/>
      <c r="C2347" s="687"/>
      <c r="D2347" s="737"/>
      <c r="E2347" s="117"/>
      <c r="F2347" s="117"/>
      <c r="G2347" s="297"/>
      <c r="H2347" s="298"/>
      <c r="I2347" s="209"/>
      <c r="J2347" s="389"/>
      <c r="K2347" s="219"/>
      <c r="L2347" s="299"/>
      <c r="M2347" s="22"/>
      <c r="N2347" s="710"/>
    </row>
    <row r="2348" spans="1:14" ht="15.75" hidden="1" customHeight="1" x14ac:dyDescent="0.25">
      <c r="A2348" s="773"/>
      <c r="B2348" s="684"/>
      <c r="C2348" s="687"/>
      <c r="D2348" s="737"/>
      <c r="E2348" s="117"/>
      <c r="F2348" s="117"/>
      <c r="G2348" s="297"/>
      <c r="H2348" s="298"/>
      <c r="I2348" s="209"/>
      <c r="J2348" s="389"/>
      <c r="K2348" s="219"/>
      <c r="L2348" s="299"/>
      <c r="M2348" s="22"/>
      <c r="N2348" s="710"/>
    </row>
    <row r="2349" spans="1:14" ht="15.75" hidden="1" customHeight="1" x14ac:dyDescent="0.25">
      <c r="A2349" s="773"/>
      <c r="B2349" s="684"/>
      <c r="C2349" s="687"/>
      <c r="D2349" s="737"/>
      <c r="E2349" s="117"/>
      <c r="F2349" s="117"/>
      <c r="G2349" s="297"/>
      <c r="H2349" s="298"/>
      <c r="I2349" s="209"/>
      <c r="J2349" s="389"/>
      <c r="K2349" s="219"/>
      <c r="L2349" s="299"/>
      <c r="M2349" s="22"/>
      <c r="N2349" s="710"/>
    </row>
    <row r="2350" spans="1:14" ht="15.75" hidden="1" customHeight="1" x14ac:dyDescent="0.25">
      <c r="A2350" s="773"/>
      <c r="B2350" s="684"/>
      <c r="C2350" s="687"/>
      <c r="D2350" s="737"/>
      <c r="E2350" s="117"/>
      <c r="F2350" s="117"/>
      <c r="G2350" s="297"/>
      <c r="H2350" s="298"/>
      <c r="I2350" s="209"/>
      <c r="J2350" s="389"/>
      <c r="K2350" s="219"/>
      <c r="L2350" s="299"/>
      <c r="M2350" s="22"/>
      <c r="N2350" s="710"/>
    </row>
    <row r="2351" spans="1:14" ht="15.75" hidden="1" customHeight="1" x14ac:dyDescent="0.25">
      <c r="A2351" s="773"/>
      <c r="B2351" s="684"/>
      <c r="C2351" s="687"/>
      <c r="D2351" s="737"/>
      <c r="E2351" s="117"/>
      <c r="F2351" s="117"/>
      <c r="G2351" s="297"/>
      <c r="H2351" s="298"/>
      <c r="I2351" s="209"/>
      <c r="J2351" s="389"/>
      <c r="K2351" s="219"/>
      <c r="L2351" s="299"/>
      <c r="M2351" s="22"/>
      <c r="N2351" s="710"/>
    </row>
    <row r="2352" spans="1:14" ht="15.75" hidden="1" customHeight="1" x14ac:dyDescent="0.25">
      <c r="A2352" s="773"/>
      <c r="B2352" s="684"/>
      <c r="C2352" s="687"/>
      <c r="D2352" s="737"/>
      <c r="E2352" s="117"/>
      <c r="F2352" s="117"/>
      <c r="G2352" s="297"/>
      <c r="H2352" s="298"/>
      <c r="I2352" s="209"/>
      <c r="J2352" s="389"/>
      <c r="K2352" s="219"/>
      <c r="L2352" s="299"/>
      <c r="M2352" s="22"/>
      <c r="N2352" s="710"/>
    </row>
    <row r="2353" spans="1:14" ht="15.75" hidden="1" customHeight="1" x14ac:dyDescent="0.25">
      <c r="A2353" s="773"/>
      <c r="B2353" s="684"/>
      <c r="C2353" s="687"/>
      <c r="D2353" s="737"/>
      <c r="E2353" s="117"/>
      <c r="F2353" s="117"/>
      <c r="G2353" s="297"/>
      <c r="H2353" s="298"/>
      <c r="I2353" s="209"/>
      <c r="J2353" s="389"/>
      <c r="K2353" s="219"/>
      <c r="L2353" s="299"/>
      <c r="M2353" s="22"/>
      <c r="N2353" s="710"/>
    </row>
    <row r="2354" spans="1:14" ht="15.75" hidden="1" customHeight="1" x14ac:dyDescent="0.25">
      <c r="A2354" s="773"/>
      <c r="B2354" s="684"/>
      <c r="C2354" s="687"/>
      <c r="D2354" s="737"/>
      <c r="E2354" s="117"/>
      <c r="F2354" s="117"/>
      <c r="G2354" s="297"/>
      <c r="H2354" s="298"/>
      <c r="I2354" s="209"/>
      <c r="J2354" s="389"/>
      <c r="K2354" s="219"/>
      <c r="L2354" s="299"/>
      <c r="M2354" s="22"/>
      <c r="N2354" s="710"/>
    </row>
    <row r="2355" spans="1:14" ht="15.75" hidden="1" customHeight="1" x14ac:dyDescent="0.25">
      <c r="A2355" s="773"/>
      <c r="B2355" s="684"/>
      <c r="C2355" s="687"/>
      <c r="D2355" s="737"/>
      <c r="E2355" s="117"/>
      <c r="F2355" s="117"/>
      <c r="G2355" s="297"/>
      <c r="H2355" s="298"/>
      <c r="I2355" s="209"/>
      <c r="J2355" s="389"/>
      <c r="K2355" s="219"/>
      <c r="L2355" s="299"/>
      <c r="M2355" s="22"/>
      <c r="N2355" s="710"/>
    </row>
    <row r="2356" spans="1:14" ht="15.75" hidden="1" customHeight="1" x14ac:dyDescent="0.25">
      <c r="A2356" s="773"/>
      <c r="B2356" s="684"/>
      <c r="C2356" s="687"/>
      <c r="D2356" s="737"/>
      <c r="E2356" s="117"/>
      <c r="F2356" s="117"/>
      <c r="G2356" s="297"/>
      <c r="H2356" s="298"/>
      <c r="I2356" s="209"/>
      <c r="J2356" s="389"/>
      <c r="K2356" s="219"/>
      <c r="L2356" s="299"/>
      <c r="M2356" s="22"/>
      <c r="N2356" s="710"/>
    </row>
    <row r="2357" spans="1:14" ht="15.75" hidden="1" customHeight="1" x14ac:dyDescent="0.25">
      <c r="A2357" s="773"/>
      <c r="B2357" s="684"/>
      <c r="C2357" s="687"/>
      <c r="D2357" s="737"/>
      <c r="E2357" s="117"/>
      <c r="F2357" s="117"/>
      <c r="G2357" s="297"/>
      <c r="H2357" s="298"/>
      <c r="I2357" s="209"/>
      <c r="J2357" s="389"/>
      <c r="K2357" s="219"/>
      <c r="L2357" s="299"/>
      <c r="M2357" s="22"/>
      <c r="N2357" s="710"/>
    </row>
    <row r="2358" spans="1:14" ht="15.75" hidden="1" customHeight="1" x14ac:dyDescent="0.25">
      <c r="A2358" s="773"/>
      <c r="B2358" s="684"/>
      <c r="C2358" s="687"/>
      <c r="D2358" s="737"/>
      <c r="E2358" s="117"/>
      <c r="F2358" s="117"/>
      <c r="G2358" s="297"/>
      <c r="H2358" s="298"/>
      <c r="I2358" s="209"/>
      <c r="J2358" s="389"/>
      <c r="K2358" s="219"/>
      <c r="L2358" s="299"/>
      <c r="M2358" s="22"/>
      <c r="N2358" s="710"/>
    </row>
    <row r="2359" spans="1:14" ht="15.75" hidden="1" customHeight="1" x14ac:dyDescent="0.25">
      <c r="A2359" s="773"/>
      <c r="B2359" s="684"/>
      <c r="C2359" s="687"/>
      <c r="D2359" s="737"/>
      <c r="E2359" s="117"/>
      <c r="F2359" s="117"/>
      <c r="G2359" s="297"/>
      <c r="H2359" s="298"/>
      <c r="I2359" s="209"/>
      <c r="J2359" s="389"/>
      <c r="K2359" s="219"/>
      <c r="L2359" s="299"/>
      <c r="M2359" s="22"/>
      <c r="N2359" s="710"/>
    </row>
    <row r="2360" spans="1:14" ht="15.75" hidden="1" customHeight="1" x14ac:dyDescent="0.25">
      <c r="A2360" s="773"/>
      <c r="B2360" s="684"/>
      <c r="C2360" s="687"/>
      <c r="D2360" s="737"/>
      <c r="E2360" s="117"/>
      <c r="F2360" s="117"/>
      <c r="G2360" s="297"/>
      <c r="H2360" s="298"/>
      <c r="I2360" s="209"/>
      <c r="J2360" s="389"/>
      <c r="K2360" s="219"/>
      <c r="L2360" s="299"/>
      <c r="M2360" s="22"/>
      <c r="N2360" s="710"/>
    </row>
    <row r="2361" spans="1:14" ht="15.75" hidden="1" customHeight="1" x14ac:dyDescent="0.25">
      <c r="A2361" s="773"/>
      <c r="B2361" s="684"/>
      <c r="C2361" s="687"/>
      <c r="D2361" s="737"/>
      <c r="E2361" s="117"/>
      <c r="F2361" s="117"/>
      <c r="G2361" s="297"/>
      <c r="H2361" s="298"/>
      <c r="I2361" s="209"/>
      <c r="J2361" s="389"/>
      <c r="K2361" s="219"/>
      <c r="L2361" s="299"/>
      <c r="M2361" s="22"/>
      <c r="N2361" s="710"/>
    </row>
    <row r="2362" spans="1:14" ht="15.75" hidden="1" customHeight="1" x14ac:dyDescent="0.25">
      <c r="A2362" s="773"/>
      <c r="B2362" s="684"/>
      <c r="C2362" s="687"/>
      <c r="D2362" s="737"/>
      <c r="E2362" s="117"/>
      <c r="F2362" s="117"/>
      <c r="G2362" s="297"/>
      <c r="H2362" s="298"/>
      <c r="I2362" s="209"/>
      <c r="J2362" s="389"/>
      <c r="K2362" s="219"/>
      <c r="L2362" s="299"/>
      <c r="M2362" s="22"/>
      <c r="N2362" s="710"/>
    </row>
    <row r="2363" spans="1:14" ht="15.75" hidden="1" customHeight="1" x14ac:dyDescent="0.25">
      <c r="A2363" s="773"/>
      <c r="B2363" s="684"/>
      <c r="C2363" s="687"/>
      <c r="D2363" s="737"/>
      <c r="E2363" s="117"/>
      <c r="F2363" s="117"/>
      <c r="G2363" s="297"/>
      <c r="H2363" s="298"/>
      <c r="I2363" s="209"/>
      <c r="J2363" s="389"/>
      <c r="K2363" s="219"/>
      <c r="L2363" s="299"/>
      <c r="M2363" s="22"/>
      <c r="N2363" s="710"/>
    </row>
    <row r="2364" spans="1:14" ht="15.75" hidden="1" customHeight="1" x14ac:dyDescent="0.25">
      <c r="A2364" s="773"/>
      <c r="B2364" s="684"/>
      <c r="C2364" s="687"/>
      <c r="D2364" s="737"/>
      <c r="E2364" s="117"/>
      <c r="F2364" s="117"/>
      <c r="G2364" s="297"/>
      <c r="H2364" s="298"/>
      <c r="I2364" s="209"/>
      <c r="J2364" s="389"/>
      <c r="K2364" s="219"/>
      <c r="L2364" s="299"/>
      <c r="M2364" s="22"/>
      <c r="N2364" s="710"/>
    </row>
    <row r="2365" spans="1:14" ht="15.75" hidden="1" customHeight="1" x14ac:dyDescent="0.25">
      <c r="A2365" s="773"/>
      <c r="B2365" s="684"/>
      <c r="C2365" s="687"/>
      <c r="D2365" s="737"/>
      <c r="E2365" s="117"/>
      <c r="F2365" s="117"/>
      <c r="G2365" s="297"/>
      <c r="H2365" s="298"/>
      <c r="I2365" s="209"/>
      <c r="J2365" s="389"/>
      <c r="K2365" s="219"/>
      <c r="L2365" s="299"/>
      <c r="M2365" s="22"/>
      <c r="N2365" s="710"/>
    </row>
    <row r="2366" spans="1:14" ht="15.75" hidden="1" customHeight="1" x14ac:dyDescent="0.25">
      <c r="A2366" s="773"/>
      <c r="B2366" s="684"/>
      <c r="C2366" s="687"/>
      <c r="D2366" s="737"/>
      <c r="E2366" s="117"/>
      <c r="F2366" s="117"/>
      <c r="G2366" s="297"/>
      <c r="H2366" s="298"/>
      <c r="I2366" s="209"/>
      <c r="J2366" s="389"/>
      <c r="K2366" s="219"/>
      <c r="L2366" s="299"/>
      <c r="M2366" s="22"/>
      <c r="N2366" s="710"/>
    </row>
    <row r="2367" spans="1:14" ht="15.75" hidden="1" customHeight="1" x14ac:dyDescent="0.25">
      <c r="A2367" s="773"/>
      <c r="B2367" s="684"/>
      <c r="C2367" s="687"/>
      <c r="D2367" s="737"/>
      <c r="E2367" s="117"/>
      <c r="F2367" s="117"/>
      <c r="G2367" s="297"/>
      <c r="H2367" s="298"/>
      <c r="I2367" s="209"/>
      <c r="J2367" s="389"/>
      <c r="K2367" s="219"/>
      <c r="L2367" s="299"/>
      <c r="M2367" s="22"/>
      <c r="N2367" s="710"/>
    </row>
    <row r="2368" spans="1:14" ht="15.75" hidden="1" customHeight="1" x14ac:dyDescent="0.25">
      <c r="A2368" s="773"/>
      <c r="B2368" s="684"/>
      <c r="C2368" s="687"/>
      <c r="D2368" s="737"/>
      <c r="E2368" s="117"/>
      <c r="F2368" s="117"/>
      <c r="G2368" s="297"/>
      <c r="H2368" s="298"/>
      <c r="I2368" s="209"/>
      <c r="J2368" s="389"/>
      <c r="K2368" s="219"/>
      <c r="L2368" s="299"/>
      <c r="M2368" s="22"/>
      <c r="N2368" s="710"/>
    </row>
    <row r="2369" spans="1:14" ht="15.75" hidden="1" customHeight="1" x14ac:dyDescent="0.25">
      <c r="A2369" s="773"/>
      <c r="B2369" s="684"/>
      <c r="C2369" s="687"/>
      <c r="D2369" s="737"/>
      <c r="E2369" s="117"/>
      <c r="F2369" s="117"/>
      <c r="G2369" s="297"/>
      <c r="H2369" s="298"/>
      <c r="I2369" s="209"/>
      <c r="J2369" s="389"/>
      <c r="K2369" s="219"/>
      <c r="L2369" s="299"/>
      <c r="M2369" s="22"/>
      <c r="N2369" s="710"/>
    </row>
    <row r="2370" spans="1:14" ht="15.75" hidden="1" customHeight="1" x14ac:dyDescent="0.25">
      <c r="A2370" s="773"/>
      <c r="B2370" s="684"/>
      <c r="C2370" s="687"/>
      <c r="D2370" s="737"/>
      <c r="E2370" s="117"/>
      <c r="F2370" s="117"/>
      <c r="G2370" s="297"/>
      <c r="H2370" s="298"/>
      <c r="I2370" s="209"/>
      <c r="J2370" s="389"/>
      <c r="K2370" s="219"/>
      <c r="L2370" s="299"/>
      <c r="M2370" s="22"/>
      <c r="N2370" s="710"/>
    </row>
    <row r="2371" spans="1:14" ht="15.75" hidden="1" customHeight="1" x14ac:dyDescent="0.25">
      <c r="A2371" s="773"/>
      <c r="B2371" s="684"/>
      <c r="C2371" s="687"/>
      <c r="D2371" s="737"/>
      <c r="E2371" s="117"/>
      <c r="F2371" s="117"/>
      <c r="G2371" s="297"/>
      <c r="H2371" s="298"/>
      <c r="I2371" s="209"/>
      <c r="J2371" s="389"/>
      <c r="K2371" s="219"/>
      <c r="L2371" s="299"/>
      <c r="M2371" s="22"/>
      <c r="N2371" s="710"/>
    </row>
    <row r="2372" spans="1:14" ht="15.75" hidden="1" customHeight="1" x14ac:dyDescent="0.25">
      <c r="A2372" s="773"/>
      <c r="B2372" s="684"/>
      <c r="C2372" s="687"/>
      <c r="D2372" s="737"/>
      <c r="E2372" s="117"/>
      <c r="F2372" s="117"/>
      <c r="G2372" s="297"/>
      <c r="H2372" s="298"/>
      <c r="I2372" s="209"/>
      <c r="J2372" s="389"/>
      <c r="K2372" s="219"/>
      <c r="L2372" s="299"/>
      <c r="M2372" s="22"/>
      <c r="N2372" s="710"/>
    </row>
    <row r="2373" spans="1:14" ht="15.75" hidden="1" customHeight="1" x14ac:dyDescent="0.25">
      <c r="A2373" s="773"/>
      <c r="B2373" s="684"/>
      <c r="C2373" s="687"/>
      <c r="D2373" s="737"/>
      <c r="E2373" s="117"/>
      <c r="F2373" s="117"/>
      <c r="G2373" s="297"/>
      <c r="H2373" s="298"/>
      <c r="I2373" s="209"/>
      <c r="J2373" s="389"/>
      <c r="K2373" s="219"/>
      <c r="L2373" s="299"/>
      <c r="M2373" s="22"/>
      <c r="N2373" s="710"/>
    </row>
    <row r="2374" spans="1:14" ht="15.75" hidden="1" customHeight="1" x14ac:dyDescent="0.25">
      <c r="A2374" s="773"/>
      <c r="B2374" s="684"/>
      <c r="C2374" s="687"/>
      <c r="D2374" s="737"/>
      <c r="E2374" s="117"/>
      <c r="F2374" s="117"/>
      <c r="G2374" s="297"/>
      <c r="H2374" s="298"/>
      <c r="I2374" s="209"/>
      <c r="J2374" s="389"/>
      <c r="K2374" s="219"/>
      <c r="L2374" s="299"/>
      <c r="M2374" s="22"/>
      <c r="N2374" s="710"/>
    </row>
    <row r="2375" spans="1:14" ht="15.75" hidden="1" customHeight="1" x14ac:dyDescent="0.25">
      <c r="A2375" s="773"/>
      <c r="B2375" s="684"/>
      <c r="C2375" s="687"/>
      <c r="D2375" s="737"/>
      <c r="E2375" s="117"/>
      <c r="F2375" s="117"/>
      <c r="G2375" s="297"/>
      <c r="H2375" s="298"/>
      <c r="I2375" s="209"/>
      <c r="J2375" s="389"/>
      <c r="K2375" s="219"/>
      <c r="L2375" s="299"/>
      <c r="M2375" s="22"/>
      <c r="N2375" s="710"/>
    </row>
    <row r="2376" spans="1:14" ht="15.75" hidden="1" customHeight="1" x14ac:dyDescent="0.25">
      <c r="A2376" s="773"/>
      <c r="B2376" s="684"/>
      <c r="C2376" s="687"/>
      <c r="D2376" s="737"/>
      <c r="E2376" s="117"/>
      <c r="F2376" s="117"/>
      <c r="G2376" s="297"/>
      <c r="H2376" s="298"/>
      <c r="I2376" s="209"/>
      <c r="J2376" s="389"/>
      <c r="K2376" s="219"/>
      <c r="L2376" s="299"/>
      <c r="M2376" s="22"/>
      <c r="N2376" s="710"/>
    </row>
    <row r="2377" spans="1:14" ht="15.75" hidden="1" customHeight="1" x14ac:dyDescent="0.25">
      <c r="A2377" s="773"/>
      <c r="B2377" s="684"/>
      <c r="C2377" s="687"/>
      <c r="D2377" s="737"/>
      <c r="E2377" s="117"/>
      <c r="F2377" s="117"/>
      <c r="G2377" s="297"/>
      <c r="H2377" s="298"/>
      <c r="I2377" s="209"/>
      <c r="J2377" s="389"/>
      <c r="K2377" s="219"/>
      <c r="L2377" s="299"/>
      <c r="M2377" s="22"/>
      <c r="N2377" s="710"/>
    </row>
    <row r="2378" spans="1:14" ht="15.75" hidden="1" customHeight="1" x14ac:dyDescent="0.25">
      <c r="A2378" s="773"/>
      <c r="B2378" s="684"/>
      <c r="C2378" s="687"/>
      <c r="D2378" s="737"/>
      <c r="E2378" s="117"/>
      <c r="F2378" s="117"/>
      <c r="G2378" s="297"/>
      <c r="H2378" s="298"/>
      <c r="I2378" s="209"/>
      <c r="J2378" s="389"/>
      <c r="K2378" s="219"/>
      <c r="L2378" s="299"/>
      <c r="M2378" s="22"/>
      <c r="N2378" s="710"/>
    </row>
    <row r="2379" spans="1:14" ht="15.75" hidden="1" customHeight="1" x14ac:dyDescent="0.25">
      <c r="A2379" s="773"/>
      <c r="B2379" s="684"/>
      <c r="C2379" s="687"/>
      <c r="D2379" s="737"/>
      <c r="E2379" s="117"/>
      <c r="F2379" s="117"/>
      <c r="G2379" s="297"/>
      <c r="H2379" s="298"/>
      <c r="I2379" s="209"/>
      <c r="J2379" s="389"/>
      <c r="K2379" s="219"/>
      <c r="L2379" s="299"/>
      <c r="M2379" s="22"/>
      <c r="N2379" s="710"/>
    </row>
    <row r="2380" spans="1:14" ht="15.75" hidden="1" customHeight="1" x14ac:dyDescent="0.25">
      <c r="A2380" s="773"/>
      <c r="B2380" s="684"/>
      <c r="C2380" s="687"/>
      <c r="D2380" s="737"/>
      <c r="E2380" s="117"/>
      <c r="F2380" s="117"/>
      <c r="G2380" s="297"/>
      <c r="H2380" s="298"/>
      <c r="I2380" s="209"/>
      <c r="J2380" s="389"/>
      <c r="K2380" s="219"/>
      <c r="L2380" s="299"/>
      <c r="M2380" s="22"/>
      <c r="N2380" s="710"/>
    </row>
    <row r="2381" spans="1:14" ht="15.75" hidden="1" customHeight="1" x14ac:dyDescent="0.25">
      <c r="A2381" s="773"/>
      <c r="B2381" s="684"/>
      <c r="C2381" s="687"/>
      <c r="D2381" s="737"/>
      <c r="E2381" s="117"/>
      <c r="F2381" s="117"/>
      <c r="G2381" s="297"/>
      <c r="H2381" s="298"/>
      <c r="I2381" s="209"/>
      <c r="J2381" s="389"/>
      <c r="K2381" s="219"/>
      <c r="L2381" s="299"/>
      <c r="M2381" s="22"/>
      <c r="N2381" s="710"/>
    </row>
    <row r="2382" spans="1:14" ht="15.75" hidden="1" customHeight="1" x14ac:dyDescent="0.25">
      <c r="A2382" s="773"/>
      <c r="B2382" s="684"/>
      <c r="C2382" s="687"/>
      <c r="D2382" s="737"/>
      <c r="E2382" s="117"/>
      <c r="F2382" s="117"/>
      <c r="G2382" s="297"/>
      <c r="H2382" s="298"/>
      <c r="I2382" s="209"/>
      <c r="J2382" s="389"/>
      <c r="K2382" s="219"/>
      <c r="L2382" s="299"/>
      <c r="M2382" s="22"/>
      <c r="N2382" s="710"/>
    </row>
    <row r="2383" spans="1:14" ht="15.75" hidden="1" customHeight="1" x14ac:dyDescent="0.25">
      <c r="A2383" s="773"/>
      <c r="B2383" s="684"/>
      <c r="C2383" s="687"/>
      <c r="D2383" s="737"/>
      <c r="E2383" s="117"/>
      <c r="F2383" s="117"/>
      <c r="G2383" s="297"/>
      <c r="H2383" s="298"/>
      <c r="I2383" s="209"/>
      <c r="J2383" s="389"/>
      <c r="K2383" s="219"/>
      <c r="L2383" s="299"/>
      <c r="M2383" s="22"/>
      <c r="N2383" s="710"/>
    </row>
    <row r="2384" spans="1:14" ht="15.75" hidden="1" customHeight="1" x14ac:dyDescent="0.25">
      <c r="A2384" s="773"/>
      <c r="B2384" s="684"/>
      <c r="C2384" s="687"/>
      <c r="D2384" s="737"/>
      <c r="E2384" s="117"/>
      <c r="F2384" s="117"/>
      <c r="G2384" s="297"/>
      <c r="H2384" s="298"/>
      <c r="I2384" s="209"/>
      <c r="J2384" s="389"/>
      <c r="K2384" s="219"/>
      <c r="L2384" s="299"/>
      <c r="M2384" s="22"/>
      <c r="N2384" s="710"/>
    </row>
    <row r="2385" spans="1:14" ht="15.75" hidden="1" customHeight="1" x14ac:dyDescent="0.25">
      <c r="A2385" s="773"/>
      <c r="B2385" s="684"/>
      <c r="C2385" s="687"/>
      <c r="D2385" s="737"/>
      <c r="E2385" s="117"/>
      <c r="F2385" s="117"/>
      <c r="G2385" s="297"/>
      <c r="H2385" s="298"/>
      <c r="I2385" s="209"/>
      <c r="J2385" s="389"/>
      <c r="K2385" s="219"/>
      <c r="L2385" s="299"/>
      <c r="M2385" s="22"/>
      <c r="N2385" s="710"/>
    </row>
    <row r="2386" spans="1:14" ht="15.75" hidden="1" customHeight="1" x14ac:dyDescent="0.25">
      <c r="A2386" s="773"/>
      <c r="B2386" s="684"/>
      <c r="C2386" s="687"/>
      <c r="D2386" s="737"/>
      <c r="E2386" s="117"/>
      <c r="F2386" s="117"/>
      <c r="G2386" s="297"/>
      <c r="H2386" s="298"/>
      <c r="I2386" s="209"/>
      <c r="J2386" s="389"/>
      <c r="K2386" s="219"/>
      <c r="L2386" s="299"/>
      <c r="M2386" s="22"/>
      <c r="N2386" s="710"/>
    </row>
    <row r="2387" spans="1:14" ht="15.75" hidden="1" customHeight="1" x14ac:dyDescent="0.25">
      <c r="A2387" s="773"/>
      <c r="B2387" s="684"/>
      <c r="C2387" s="687"/>
      <c r="D2387" s="737"/>
      <c r="E2387" s="117"/>
      <c r="F2387" s="117"/>
      <c r="G2387" s="297"/>
      <c r="H2387" s="298"/>
      <c r="I2387" s="209"/>
      <c r="J2387" s="389"/>
      <c r="K2387" s="219"/>
      <c r="L2387" s="299"/>
      <c r="M2387" s="22"/>
      <c r="N2387" s="710"/>
    </row>
    <row r="2388" spans="1:14" ht="15.75" hidden="1" customHeight="1" x14ac:dyDescent="0.25">
      <c r="A2388" s="773"/>
      <c r="B2388" s="684"/>
      <c r="C2388" s="687"/>
      <c r="D2388" s="737"/>
      <c r="E2388" s="117"/>
      <c r="F2388" s="117"/>
      <c r="G2388" s="297"/>
      <c r="H2388" s="298"/>
      <c r="I2388" s="209"/>
      <c r="J2388" s="389"/>
      <c r="K2388" s="219"/>
      <c r="L2388" s="299"/>
      <c r="M2388" s="22"/>
      <c r="N2388" s="710"/>
    </row>
    <row r="2389" spans="1:14" ht="15.75" hidden="1" customHeight="1" x14ac:dyDescent="0.25">
      <c r="A2389" s="773"/>
      <c r="B2389" s="684"/>
      <c r="C2389" s="687"/>
      <c r="D2389" s="737"/>
      <c r="E2389" s="117"/>
      <c r="F2389" s="117"/>
      <c r="G2389" s="297"/>
      <c r="H2389" s="298"/>
      <c r="I2389" s="209"/>
      <c r="J2389" s="389"/>
      <c r="K2389" s="219"/>
      <c r="L2389" s="299"/>
      <c r="M2389" s="22"/>
      <c r="N2389" s="710"/>
    </row>
    <row r="2390" spans="1:14" ht="15.75" hidden="1" customHeight="1" x14ac:dyDescent="0.25">
      <c r="A2390" s="773"/>
      <c r="B2390" s="684"/>
      <c r="C2390" s="687"/>
      <c r="D2390" s="737"/>
      <c r="E2390" s="117"/>
      <c r="F2390" s="117"/>
      <c r="G2390" s="297"/>
      <c r="H2390" s="298"/>
      <c r="I2390" s="209"/>
      <c r="J2390" s="389"/>
      <c r="K2390" s="219"/>
      <c r="L2390" s="299"/>
      <c r="M2390" s="22"/>
      <c r="N2390" s="710"/>
    </row>
    <row r="2391" spans="1:14" ht="15.75" hidden="1" customHeight="1" x14ac:dyDescent="0.25">
      <c r="A2391" s="773"/>
      <c r="B2391" s="684"/>
      <c r="C2391" s="687"/>
      <c r="D2391" s="737"/>
      <c r="E2391" s="117"/>
      <c r="F2391" s="117"/>
      <c r="G2391" s="297"/>
      <c r="H2391" s="298"/>
      <c r="I2391" s="209"/>
      <c r="J2391" s="389"/>
      <c r="K2391" s="219"/>
      <c r="L2391" s="299"/>
      <c r="M2391" s="22"/>
      <c r="N2391" s="710"/>
    </row>
    <row r="2392" spans="1:14" ht="15.75" hidden="1" customHeight="1" x14ac:dyDescent="0.25">
      <c r="A2392" s="773"/>
      <c r="B2392" s="684"/>
      <c r="C2392" s="687"/>
      <c r="D2392" s="737"/>
      <c r="E2392" s="117"/>
      <c r="F2392" s="117"/>
      <c r="G2392" s="297"/>
      <c r="H2392" s="298"/>
      <c r="I2392" s="209"/>
      <c r="J2392" s="389"/>
      <c r="K2392" s="219"/>
      <c r="L2392" s="299"/>
      <c r="M2392" s="22"/>
      <c r="N2392" s="710"/>
    </row>
    <row r="2393" spans="1:14" ht="15.75" hidden="1" customHeight="1" x14ac:dyDescent="0.25">
      <c r="A2393" s="773"/>
      <c r="B2393" s="684"/>
      <c r="C2393" s="687"/>
      <c r="D2393" s="737"/>
      <c r="E2393" s="117"/>
      <c r="F2393" s="117"/>
      <c r="G2393" s="297"/>
      <c r="H2393" s="298"/>
      <c r="I2393" s="209"/>
      <c r="J2393" s="389"/>
      <c r="K2393" s="219"/>
      <c r="L2393" s="299"/>
      <c r="M2393" s="22"/>
      <c r="N2393" s="710"/>
    </row>
    <row r="2394" spans="1:14" ht="15.75" hidden="1" customHeight="1" x14ac:dyDescent="0.25">
      <c r="A2394" s="773"/>
      <c r="B2394" s="684"/>
      <c r="C2394" s="687"/>
      <c r="D2394" s="737"/>
      <c r="E2394" s="117"/>
      <c r="F2394" s="117"/>
      <c r="G2394" s="297"/>
      <c r="H2394" s="298"/>
      <c r="I2394" s="209"/>
      <c r="J2394" s="389"/>
      <c r="K2394" s="219"/>
      <c r="L2394" s="299"/>
      <c r="M2394" s="22"/>
      <c r="N2394" s="710"/>
    </row>
    <row r="2395" spans="1:14" ht="15.75" hidden="1" customHeight="1" x14ac:dyDescent="0.25">
      <c r="A2395" s="773"/>
      <c r="B2395" s="684"/>
      <c r="C2395" s="687"/>
      <c r="D2395" s="737"/>
      <c r="E2395" s="117"/>
      <c r="F2395" s="117"/>
      <c r="G2395" s="297"/>
      <c r="H2395" s="298"/>
      <c r="I2395" s="209"/>
      <c r="J2395" s="389"/>
      <c r="K2395" s="219"/>
      <c r="L2395" s="299"/>
      <c r="M2395" s="22"/>
      <c r="N2395" s="710"/>
    </row>
    <row r="2396" spans="1:14" ht="15.75" hidden="1" customHeight="1" x14ac:dyDescent="0.25">
      <c r="A2396" s="773"/>
      <c r="B2396" s="684"/>
      <c r="C2396" s="687"/>
      <c r="D2396" s="737"/>
      <c r="E2396" s="117"/>
      <c r="F2396" s="117"/>
      <c r="G2396" s="297"/>
      <c r="H2396" s="298"/>
      <c r="I2396" s="209"/>
      <c r="J2396" s="389"/>
      <c r="K2396" s="219"/>
      <c r="L2396" s="299"/>
      <c r="M2396" s="22"/>
      <c r="N2396" s="710"/>
    </row>
    <row r="2397" spans="1:14" ht="15.75" hidden="1" customHeight="1" x14ac:dyDescent="0.25">
      <c r="A2397" s="773"/>
      <c r="B2397" s="684"/>
      <c r="C2397" s="687"/>
      <c r="D2397" s="737"/>
      <c r="E2397" s="117"/>
      <c r="F2397" s="117"/>
      <c r="G2397" s="297"/>
      <c r="H2397" s="298"/>
      <c r="I2397" s="209"/>
      <c r="J2397" s="389"/>
      <c r="K2397" s="219"/>
      <c r="L2397" s="299"/>
      <c r="M2397" s="22"/>
      <c r="N2397" s="710"/>
    </row>
    <row r="2398" spans="1:14" ht="15.75" hidden="1" customHeight="1" x14ac:dyDescent="0.25">
      <c r="A2398" s="773"/>
      <c r="B2398" s="684"/>
      <c r="C2398" s="687"/>
      <c r="D2398" s="737"/>
      <c r="E2398" s="117"/>
      <c r="F2398" s="117"/>
      <c r="G2398" s="297"/>
      <c r="H2398" s="298"/>
      <c r="I2398" s="209"/>
      <c r="J2398" s="389"/>
      <c r="K2398" s="219"/>
      <c r="L2398" s="299"/>
      <c r="M2398" s="22"/>
      <c r="N2398" s="710"/>
    </row>
    <row r="2399" spans="1:14" ht="15.75" hidden="1" customHeight="1" x14ac:dyDescent="0.25">
      <c r="A2399" s="773"/>
      <c r="B2399" s="684"/>
      <c r="C2399" s="687"/>
      <c r="D2399" s="737"/>
      <c r="E2399" s="117"/>
      <c r="F2399" s="117"/>
      <c r="G2399" s="297"/>
      <c r="H2399" s="298"/>
      <c r="I2399" s="209"/>
      <c r="J2399" s="389"/>
      <c r="K2399" s="219"/>
      <c r="L2399" s="299"/>
      <c r="M2399" s="22"/>
      <c r="N2399" s="710"/>
    </row>
    <row r="2400" spans="1:14" ht="15.75" hidden="1" customHeight="1" x14ac:dyDescent="0.25">
      <c r="A2400" s="773"/>
      <c r="B2400" s="684"/>
      <c r="C2400" s="687"/>
      <c r="D2400" s="737"/>
      <c r="E2400" s="117"/>
      <c r="F2400" s="117"/>
      <c r="G2400" s="297"/>
      <c r="H2400" s="298"/>
      <c r="I2400" s="209"/>
      <c r="J2400" s="389"/>
      <c r="K2400" s="219"/>
      <c r="L2400" s="299"/>
      <c r="M2400" s="22"/>
      <c r="N2400" s="710"/>
    </row>
    <row r="2401" spans="1:14" ht="15.75" hidden="1" customHeight="1" x14ac:dyDescent="0.25">
      <c r="A2401" s="773"/>
      <c r="B2401" s="684"/>
      <c r="C2401" s="687"/>
      <c r="D2401" s="737"/>
      <c r="E2401" s="117"/>
      <c r="F2401" s="117"/>
      <c r="G2401" s="297"/>
      <c r="H2401" s="298"/>
      <c r="I2401" s="209"/>
      <c r="J2401" s="389"/>
      <c r="K2401" s="219"/>
      <c r="L2401" s="299"/>
      <c r="M2401" s="22"/>
      <c r="N2401" s="710"/>
    </row>
    <row r="2402" spans="1:14" ht="15.75" hidden="1" customHeight="1" x14ac:dyDescent="0.25">
      <c r="A2402" s="773"/>
      <c r="B2402" s="684"/>
      <c r="C2402" s="687"/>
      <c r="D2402" s="737"/>
      <c r="E2402" s="117"/>
      <c r="F2402" s="117"/>
      <c r="G2402" s="297"/>
      <c r="H2402" s="298"/>
      <c r="I2402" s="209"/>
      <c r="J2402" s="389"/>
      <c r="K2402" s="219"/>
      <c r="L2402" s="299"/>
      <c r="M2402" s="22"/>
      <c r="N2402" s="710"/>
    </row>
    <row r="2403" spans="1:14" ht="15.75" hidden="1" customHeight="1" x14ac:dyDescent="0.25">
      <c r="A2403" s="773"/>
      <c r="B2403" s="684"/>
      <c r="C2403" s="687"/>
      <c r="D2403" s="737"/>
      <c r="E2403" s="117"/>
      <c r="F2403" s="117"/>
      <c r="G2403" s="297"/>
      <c r="H2403" s="298"/>
      <c r="I2403" s="209"/>
      <c r="J2403" s="389"/>
      <c r="K2403" s="219"/>
      <c r="L2403" s="299"/>
      <c r="M2403" s="22"/>
      <c r="N2403" s="710"/>
    </row>
    <row r="2404" spans="1:14" ht="15.75" hidden="1" customHeight="1" x14ac:dyDescent="0.25">
      <c r="A2404" s="773"/>
      <c r="B2404" s="684"/>
      <c r="C2404" s="687"/>
      <c r="D2404" s="737"/>
      <c r="E2404" s="117"/>
      <c r="F2404" s="117"/>
      <c r="G2404" s="297"/>
      <c r="H2404" s="298"/>
      <c r="I2404" s="209"/>
      <c r="J2404" s="389"/>
      <c r="K2404" s="219"/>
      <c r="L2404" s="299"/>
      <c r="M2404" s="22"/>
      <c r="N2404" s="710"/>
    </row>
    <row r="2405" spans="1:14" ht="15.75" hidden="1" customHeight="1" x14ac:dyDescent="0.25">
      <c r="A2405" s="773"/>
      <c r="B2405" s="684"/>
      <c r="C2405" s="687"/>
      <c r="D2405" s="737"/>
      <c r="E2405" s="117"/>
      <c r="F2405" s="117"/>
      <c r="G2405" s="297"/>
      <c r="H2405" s="298"/>
      <c r="I2405" s="209"/>
      <c r="J2405" s="389"/>
      <c r="K2405" s="219"/>
      <c r="L2405" s="299"/>
      <c r="M2405" s="22"/>
      <c r="N2405" s="710"/>
    </row>
    <row r="2406" spans="1:14" ht="15.75" hidden="1" customHeight="1" x14ac:dyDescent="0.25">
      <c r="A2406" s="773"/>
      <c r="B2406" s="684"/>
      <c r="C2406" s="687"/>
      <c r="D2406" s="737"/>
      <c r="E2406" s="117"/>
      <c r="F2406" s="117"/>
      <c r="G2406" s="297"/>
      <c r="H2406" s="298"/>
      <c r="I2406" s="209"/>
      <c r="J2406" s="389"/>
      <c r="K2406" s="219"/>
      <c r="L2406" s="299"/>
      <c r="M2406" s="22"/>
      <c r="N2406" s="710"/>
    </row>
    <row r="2407" spans="1:14" ht="15.75" hidden="1" customHeight="1" x14ac:dyDescent="0.25">
      <c r="A2407" s="773"/>
      <c r="B2407" s="684"/>
      <c r="C2407" s="687"/>
      <c r="D2407" s="737"/>
      <c r="E2407" s="117"/>
      <c r="F2407" s="117"/>
      <c r="G2407" s="297"/>
      <c r="H2407" s="298"/>
      <c r="I2407" s="209"/>
      <c r="J2407" s="389"/>
      <c r="K2407" s="219"/>
      <c r="L2407" s="299"/>
      <c r="M2407" s="22"/>
      <c r="N2407" s="710"/>
    </row>
    <row r="2408" spans="1:14" ht="15.75" hidden="1" customHeight="1" x14ac:dyDescent="0.25">
      <c r="A2408" s="773"/>
      <c r="B2408" s="684"/>
      <c r="C2408" s="687"/>
      <c r="D2408" s="737"/>
      <c r="E2408" s="117"/>
      <c r="F2408" s="117"/>
      <c r="G2408" s="297"/>
      <c r="H2408" s="298"/>
      <c r="I2408" s="209"/>
      <c r="J2408" s="389"/>
      <c r="K2408" s="219"/>
      <c r="L2408" s="299"/>
      <c r="M2408" s="22"/>
      <c r="N2408" s="710"/>
    </row>
    <row r="2409" spans="1:14" ht="15.75" hidden="1" customHeight="1" x14ac:dyDescent="0.25">
      <c r="A2409" s="773"/>
      <c r="B2409" s="684"/>
      <c r="C2409" s="687"/>
      <c r="D2409" s="737"/>
      <c r="E2409" s="117"/>
      <c r="F2409" s="117"/>
      <c r="G2409" s="297"/>
      <c r="H2409" s="298"/>
      <c r="I2409" s="209"/>
      <c r="J2409" s="389"/>
      <c r="K2409" s="219"/>
      <c r="L2409" s="299"/>
      <c r="M2409" s="22"/>
      <c r="N2409" s="710"/>
    </row>
    <row r="2410" spans="1:14" ht="15.75" hidden="1" customHeight="1" x14ac:dyDescent="0.25">
      <c r="A2410" s="773"/>
      <c r="B2410" s="684"/>
      <c r="C2410" s="687"/>
      <c r="D2410" s="737"/>
      <c r="E2410" s="117"/>
      <c r="F2410" s="117"/>
      <c r="G2410" s="297"/>
      <c r="H2410" s="298"/>
      <c r="I2410" s="209"/>
      <c r="J2410" s="389"/>
      <c r="K2410" s="219"/>
      <c r="L2410" s="299"/>
      <c r="M2410" s="22"/>
      <c r="N2410" s="710"/>
    </row>
    <row r="2411" spans="1:14" ht="15.75" hidden="1" customHeight="1" x14ac:dyDescent="0.25">
      <c r="A2411" s="773"/>
      <c r="B2411" s="684"/>
      <c r="C2411" s="687"/>
      <c r="D2411" s="737"/>
      <c r="E2411" s="117"/>
      <c r="F2411" s="117"/>
      <c r="G2411" s="297"/>
      <c r="H2411" s="298"/>
      <c r="I2411" s="209"/>
      <c r="J2411" s="389"/>
      <c r="K2411" s="219"/>
      <c r="L2411" s="299"/>
      <c r="M2411" s="22"/>
      <c r="N2411" s="710"/>
    </row>
    <row r="2412" spans="1:14" ht="15.75" hidden="1" customHeight="1" x14ac:dyDescent="0.25">
      <c r="A2412" s="773"/>
      <c r="B2412" s="684"/>
      <c r="C2412" s="687"/>
      <c r="D2412" s="737"/>
      <c r="E2412" s="117"/>
      <c r="F2412" s="117"/>
      <c r="G2412" s="297"/>
      <c r="H2412" s="298"/>
      <c r="I2412" s="209"/>
      <c r="J2412" s="389"/>
      <c r="K2412" s="219"/>
      <c r="L2412" s="299"/>
      <c r="M2412" s="22"/>
      <c r="N2412" s="710"/>
    </row>
    <row r="2413" spans="1:14" ht="15.75" hidden="1" customHeight="1" x14ac:dyDescent="0.25">
      <c r="A2413" s="773"/>
      <c r="B2413" s="684"/>
      <c r="C2413" s="687"/>
      <c r="D2413" s="737"/>
      <c r="E2413" s="117"/>
      <c r="F2413" s="117"/>
      <c r="G2413" s="297"/>
      <c r="H2413" s="298"/>
      <c r="I2413" s="209"/>
      <c r="J2413" s="389"/>
      <c r="K2413" s="219"/>
      <c r="L2413" s="299"/>
      <c r="M2413" s="22"/>
      <c r="N2413" s="710"/>
    </row>
    <row r="2414" spans="1:14" ht="15.75" hidden="1" customHeight="1" x14ac:dyDescent="0.25">
      <c r="A2414" s="773"/>
      <c r="B2414" s="684"/>
      <c r="C2414" s="687"/>
      <c r="D2414" s="737"/>
      <c r="E2414" s="117"/>
      <c r="F2414" s="117"/>
      <c r="G2414" s="297"/>
      <c r="H2414" s="298"/>
      <c r="I2414" s="209"/>
      <c r="J2414" s="389"/>
      <c r="K2414" s="219"/>
      <c r="L2414" s="299"/>
      <c r="M2414" s="22"/>
      <c r="N2414" s="710"/>
    </row>
    <row r="2415" spans="1:14" ht="15.75" hidden="1" customHeight="1" x14ac:dyDescent="0.25">
      <c r="A2415" s="773"/>
      <c r="B2415" s="684"/>
      <c r="C2415" s="687"/>
      <c r="D2415" s="737"/>
      <c r="E2415" s="117"/>
      <c r="F2415" s="117"/>
      <c r="G2415" s="297"/>
      <c r="H2415" s="298"/>
      <c r="I2415" s="209"/>
      <c r="J2415" s="389"/>
      <c r="K2415" s="219"/>
      <c r="L2415" s="299"/>
      <c r="M2415" s="22"/>
      <c r="N2415" s="710"/>
    </row>
    <row r="2416" spans="1:14" ht="15.75" hidden="1" customHeight="1" x14ac:dyDescent="0.25">
      <c r="A2416" s="773"/>
      <c r="B2416" s="684"/>
      <c r="C2416" s="687"/>
      <c r="D2416" s="737"/>
      <c r="E2416" s="117"/>
      <c r="F2416" s="117"/>
      <c r="G2416" s="297"/>
      <c r="H2416" s="298"/>
      <c r="I2416" s="209"/>
      <c r="J2416" s="389"/>
      <c r="K2416" s="219"/>
      <c r="L2416" s="299"/>
      <c r="M2416" s="22"/>
      <c r="N2416" s="710"/>
    </row>
    <row r="2417" spans="1:14" ht="15.75" hidden="1" customHeight="1" x14ac:dyDescent="0.25">
      <c r="A2417" s="773"/>
      <c r="B2417" s="684"/>
      <c r="C2417" s="687"/>
      <c r="D2417" s="737"/>
      <c r="E2417" s="117"/>
      <c r="F2417" s="117"/>
      <c r="G2417" s="297"/>
      <c r="H2417" s="298"/>
      <c r="I2417" s="209"/>
      <c r="J2417" s="389"/>
      <c r="K2417" s="219"/>
      <c r="L2417" s="299"/>
      <c r="M2417" s="22"/>
      <c r="N2417" s="710"/>
    </row>
    <row r="2418" spans="1:14" ht="15.75" hidden="1" customHeight="1" x14ac:dyDescent="0.25">
      <c r="A2418" s="773"/>
      <c r="B2418" s="684"/>
      <c r="C2418" s="687"/>
      <c r="D2418" s="737"/>
      <c r="E2418" s="117"/>
      <c r="F2418" s="117"/>
      <c r="G2418" s="297"/>
      <c r="H2418" s="298"/>
      <c r="I2418" s="209"/>
      <c r="J2418" s="389"/>
      <c r="K2418" s="219"/>
      <c r="L2418" s="299"/>
      <c r="M2418" s="22"/>
      <c r="N2418" s="710"/>
    </row>
    <row r="2419" spans="1:14" ht="15.75" hidden="1" customHeight="1" x14ac:dyDescent="0.25">
      <c r="A2419" s="773"/>
      <c r="B2419" s="684"/>
      <c r="C2419" s="687"/>
      <c r="D2419" s="737"/>
      <c r="E2419" s="117"/>
      <c r="F2419" s="117"/>
      <c r="G2419" s="297"/>
      <c r="H2419" s="298"/>
      <c r="I2419" s="209"/>
      <c r="J2419" s="389"/>
      <c r="K2419" s="219"/>
      <c r="L2419" s="299"/>
      <c r="M2419" s="22"/>
      <c r="N2419" s="710"/>
    </row>
    <row r="2420" spans="1:14" ht="15.75" hidden="1" customHeight="1" x14ac:dyDescent="0.25">
      <c r="A2420" s="773"/>
      <c r="B2420" s="684"/>
      <c r="C2420" s="687"/>
      <c r="D2420" s="737"/>
      <c r="E2420" s="117"/>
      <c r="F2420" s="117"/>
      <c r="G2420" s="297"/>
      <c r="H2420" s="298"/>
      <c r="I2420" s="209"/>
      <c r="J2420" s="389"/>
      <c r="K2420" s="219"/>
      <c r="L2420" s="299"/>
      <c r="M2420" s="22"/>
      <c r="N2420" s="710"/>
    </row>
    <row r="2421" spans="1:14" ht="15.75" hidden="1" customHeight="1" x14ac:dyDescent="0.25">
      <c r="A2421" s="773"/>
      <c r="B2421" s="684"/>
      <c r="C2421" s="687"/>
      <c r="D2421" s="737"/>
      <c r="E2421" s="117"/>
      <c r="F2421" s="117"/>
      <c r="G2421" s="297"/>
      <c r="H2421" s="298"/>
      <c r="I2421" s="209"/>
      <c r="J2421" s="389"/>
      <c r="K2421" s="219"/>
      <c r="L2421" s="299"/>
      <c r="M2421" s="22"/>
      <c r="N2421" s="710"/>
    </row>
    <row r="2422" spans="1:14" ht="15.75" hidden="1" customHeight="1" x14ac:dyDescent="0.25">
      <c r="A2422" s="773"/>
      <c r="B2422" s="684"/>
      <c r="C2422" s="687"/>
      <c r="D2422" s="737"/>
      <c r="E2422" s="117"/>
      <c r="F2422" s="117"/>
      <c r="G2422" s="297"/>
      <c r="H2422" s="298"/>
      <c r="I2422" s="209"/>
      <c r="J2422" s="389"/>
      <c r="K2422" s="219"/>
      <c r="L2422" s="299"/>
      <c r="M2422" s="22"/>
      <c r="N2422" s="710"/>
    </row>
    <row r="2423" spans="1:14" ht="15.75" hidden="1" customHeight="1" x14ac:dyDescent="0.25">
      <c r="A2423" s="773"/>
      <c r="B2423" s="684"/>
      <c r="C2423" s="687"/>
      <c r="D2423" s="737"/>
      <c r="E2423" s="117"/>
      <c r="F2423" s="117"/>
      <c r="G2423" s="297"/>
      <c r="H2423" s="298"/>
      <c r="I2423" s="209"/>
      <c r="J2423" s="389"/>
      <c r="K2423" s="219"/>
      <c r="L2423" s="299"/>
      <c r="M2423" s="22"/>
      <c r="N2423" s="710"/>
    </row>
    <row r="2424" spans="1:14" ht="15.75" hidden="1" customHeight="1" x14ac:dyDescent="0.25">
      <c r="A2424" s="773"/>
      <c r="B2424" s="684"/>
      <c r="C2424" s="687"/>
      <c r="D2424" s="737"/>
      <c r="E2424" s="117"/>
      <c r="F2424" s="117"/>
      <c r="G2424" s="297"/>
      <c r="H2424" s="298"/>
      <c r="I2424" s="209"/>
      <c r="J2424" s="389"/>
      <c r="K2424" s="219"/>
      <c r="L2424" s="299"/>
      <c r="M2424" s="22"/>
      <c r="N2424" s="710"/>
    </row>
    <row r="2425" spans="1:14" ht="15.75" hidden="1" customHeight="1" x14ac:dyDescent="0.25">
      <c r="A2425" s="773"/>
      <c r="B2425" s="684"/>
      <c r="C2425" s="687"/>
      <c r="D2425" s="737"/>
      <c r="E2425" s="117"/>
      <c r="F2425" s="117"/>
      <c r="G2425" s="297"/>
      <c r="H2425" s="298"/>
      <c r="I2425" s="209"/>
      <c r="J2425" s="389"/>
      <c r="K2425" s="219"/>
      <c r="L2425" s="299"/>
      <c r="M2425" s="22"/>
      <c r="N2425" s="710"/>
    </row>
    <row r="2426" spans="1:14" ht="15.75" hidden="1" customHeight="1" x14ac:dyDescent="0.25">
      <c r="A2426" s="773"/>
      <c r="B2426" s="684"/>
      <c r="C2426" s="687"/>
      <c r="D2426" s="737"/>
      <c r="E2426" s="117"/>
      <c r="F2426" s="117"/>
      <c r="G2426" s="297"/>
      <c r="H2426" s="298"/>
      <c r="I2426" s="209"/>
      <c r="J2426" s="389"/>
      <c r="K2426" s="219"/>
      <c r="L2426" s="299"/>
      <c r="M2426" s="22"/>
      <c r="N2426" s="710"/>
    </row>
    <row r="2427" spans="1:14" ht="15.75" hidden="1" customHeight="1" x14ac:dyDescent="0.25">
      <c r="A2427" s="773"/>
      <c r="B2427" s="684"/>
      <c r="C2427" s="687"/>
      <c r="D2427" s="737"/>
      <c r="E2427" s="117"/>
      <c r="F2427" s="117"/>
      <c r="G2427" s="297"/>
      <c r="H2427" s="298"/>
      <c r="I2427" s="209"/>
      <c r="J2427" s="389"/>
      <c r="K2427" s="219"/>
      <c r="L2427" s="299"/>
      <c r="M2427" s="22"/>
      <c r="N2427" s="710"/>
    </row>
    <row r="2428" spans="1:14" ht="15.75" hidden="1" customHeight="1" x14ac:dyDescent="0.25">
      <c r="A2428" s="773"/>
      <c r="B2428" s="684"/>
      <c r="C2428" s="687"/>
      <c r="D2428" s="737"/>
      <c r="E2428" s="117"/>
      <c r="F2428" s="117"/>
      <c r="G2428" s="297"/>
      <c r="H2428" s="298"/>
      <c r="I2428" s="209"/>
      <c r="J2428" s="389"/>
      <c r="K2428" s="219"/>
      <c r="L2428" s="299"/>
      <c r="M2428" s="22"/>
      <c r="N2428" s="710"/>
    </row>
    <row r="2429" spans="1:14" ht="15.75" hidden="1" customHeight="1" x14ac:dyDescent="0.25">
      <c r="A2429" s="773"/>
      <c r="B2429" s="684"/>
      <c r="C2429" s="687"/>
      <c r="D2429" s="737"/>
      <c r="E2429" s="117"/>
      <c r="F2429" s="117"/>
      <c r="G2429" s="297"/>
      <c r="H2429" s="298"/>
      <c r="I2429" s="209"/>
      <c r="J2429" s="389"/>
      <c r="K2429" s="219"/>
      <c r="L2429" s="299"/>
      <c r="M2429" s="22"/>
      <c r="N2429" s="710"/>
    </row>
    <row r="2430" spans="1:14" ht="15.75" hidden="1" customHeight="1" x14ac:dyDescent="0.25">
      <c r="A2430" s="773"/>
      <c r="B2430" s="684"/>
      <c r="C2430" s="687"/>
      <c r="D2430" s="737"/>
      <c r="E2430" s="117"/>
      <c r="F2430" s="117"/>
      <c r="G2430" s="297"/>
      <c r="H2430" s="298"/>
      <c r="I2430" s="209"/>
      <c r="J2430" s="389"/>
      <c r="K2430" s="219"/>
      <c r="L2430" s="299"/>
      <c r="M2430" s="22"/>
      <c r="N2430" s="710"/>
    </row>
    <row r="2431" spans="1:14" ht="15.75" hidden="1" customHeight="1" x14ac:dyDescent="0.25">
      <c r="A2431" s="773"/>
      <c r="B2431" s="684"/>
      <c r="C2431" s="687"/>
      <c r="D2431" s="737"/>
      <c r="E2431" s="117"/>
      <c r="F2431" s="117"/>
      <c r="G2431" s="297"/>
      <c r="H2431" s="298"/>
      <c r="I2431" s="209"/>
      <c r="J2431" s="389"/>
      <c r="K2431" s="219"/>
      <c r="L2431" s="299"/>
      <c r="M2431" s="22"/>
      <c r="N2431" s="710"/>
    </row>
    <row r="2432" spans="1:14" ht="15.75" hidden="1" customHeight="1" x14ac:dyDescent="0.25">
      <c r="A2432" s="773"/>
      <c r="B2432" s="684"/>
      <c r="C2432" s="687"/>
      <c r="D2432" s="737"/>
      <c r="E2432" s="117"/>
      <c r="F2432" s="117"/>
      <c r="G2432" s="297"/>
      <c r="H2432" s="298"/>
      <c r="I2432" s="209"/>
      <c r="J2432" s="389"/>
      <c r="K2432" s="219"/>
      <c r="L2432" s="299"/>
      <c r="M2432" s="22"/>
      <c r="N2432" s="710"/>
    </row>
    <row r="2433" spans="1:14" ht="15.75" hidden="1" customHeight="1" x14ac:dyDescent="0.25">
      <c r="A2433" s="773"/>
      <c r="B2433" s="684"/>
      <c r="C2433" s="687"/>
      <c r="D2433" s="737"/>
      <c r="E2433" s="117"/>
      <c r="F2433" s="117"/>
      <c r="G2433" s="297"/>
      <c r="H2433" s="298"/>
      <c r="I2433" s="209"/>
      <c r="J2433" s="389"/>
      <c r="K2433" s="219"/>
      <c r="L2433" s="299"/>
      <c r="M2433" s="22"/>
      <c r="N2433" s="710"/>
    </row>
    <row r="2434" spans="1:14" ht="15.75" hidden="1" customHeight="1" x14ac:dyDescent="0.25">
      <c r="A2434" s="773"/>
      <c r="B2434" s="684"/>
      <c r="C2434" s="687"/>
      <c r="D2434" s="737"/>
      <c r="E2434" s="117"/>
      <c r="F2434" s="117"/>
      <c r="G2434" s="297"/>
      <c r="H2434" s="298"/>
      <c r="I2434" s="209"/>
      <c r="J2434" s="389"/>
      <c r="K2434" s="219"/>
      <c r="L2434" s="299"/>
      <c r="M2434" s="22"/>
      <c r="N2434" s="710"/>
    </row>
    <row r="2435" spans="1:14" ht="15.75" hidden="1" customHeight="1" x14ac:dyDescent="0.25">
      <c r="A2435" s="773"/>
      <c r="B2435" s="684"/>
      <c r="C2435" s="687"/>
      <c r="D2435" s="737"/>
      <c r="E2435" s="117"/>
      <c r="F2435" s="117"/>
      <c r="G2435" s="297"/>
      <c r="H2435" s="298"/>
      <c r="I2435" s="209"/>
      <c r="J2435" s="389"/>
      <c r="K2435" s="219"/>
      <c r="L2435" s="299"/>
      <c r="M2435" s="22"/>
      <c r="N2435" s="710"/>
    </row>
    <row r="2436" spans="1:14" ht="15.75" hidden="1" customHeight="1" x14ac:dyDescent="0.25">
      <c r="A2436" s="773"/>
      <c r="B2436" s="684"/>
      <c r="C2436" s="687"/>
      <c r="D2436" s="737"/>
      <c r="E2436" s="117"/>
      <c r="F2436" s="117"/>
      <c r="G2436" s="297"/>
      <c r="H2436" s="298"/>
      <c r="I2436" s="209"/>
      <c r="J2436" s="389"/>
      <c r="K2436" s="219"/>
      <c r="L2436" s="299"/>
      <c r="M2436" s="22"/>
      <c r="N2436" s="710"/>
    </row>
    <row r="2437" spans="1:14" ht="15.75" hidden="1" customHeight="1" x14ac:dyDescent="0.25">
      <c r="A2437" s="773"/>
      <c r="B2437" s="684"/>
      <c r="C2437" s="687"/>
      <c r="D2437" s="737"/>
      <c r="E2437" s="117"/>
      <c r="F2437" s="117"/>
      <c r="G2437" s="297"/>
      <c r="H2437" s="298"/>
      <c r="I2437" s="209"/>
      <c r="J2437" s="389"/>
      <c r="K2437" s="219"/>
      <c r="L2437" s="299"/>
      <c r="M2437" s="22"/>
      <c r="N2437" s="710"/>
    </row>
    <row r="2438" spans="1:14" ht="15.75" hidden="1" customHeight="1" x14ac:dyDescent="0.25">
      <c r="A2438" s="773"/>
      <c r="B2438" s="684"/>
      <c r="C2438" s="687"/>
      <c r="D2438" s="737"/>
      <c r="E2438" s="117"/>
      <c r="F2438" s="117"/>
      <c r="G2438" s="297"/>
      <c r="H2438" s="298"/>
      <c r="I2438" s="209"/>
      <c r="J2438" s="389"/>
      <c r="K2438" s="219"/>
      <c r="L2438" s="299"/>
      <c r="M2438" s="22"/>
      <c r="N2438" s="710"/>
    </row>
    <row r="2439" spans="1:14" ht="15.75" hidden="1" customHeight="1" x14ac:dyDescent="0.25">
      <c r="A2439" s="773"/>
      <c r="B2439" s="684"/>
      <c r="C2439" s="687"/>
      <c r="D2439" s="737"/>
      <c r="E2439" s="117"/>
      <c r="F2439" s="117"/>
      <c r="G2439" s="297"/>
      <c r="H2439" s="298"/>
      <c r="I2439" s="209"/>
      <c r="J2439" s="389"/>
      <c r="K2439" s="219"/>
      <c r="L2439" s="299"/>
      <c r="M2439" s="22"/>
      <c r="N2439" s="710"/>
    </row>
    <row r="2440" spans="1:14" ht="15.75" hidden="1" customHeight="1" x14ac:dyDescent="0.25">
      <c r="A2440" s="773"/>
      <c r="B2440" s="684"/>
      <c r="C2440" s="687"/>
      <c r="D2440" s="737"/>
      <c r="E2440" s="117"/>
      <c r="F2440" s="117"/>
      <c r="G2440" s="297"/>
      <c r="H2440" s="298"/>
      <c r="I2440" s="209"/>
      <c r="J2440" s="389"/>
      <c r="K2440" s="219"/>
      <c r="L2440" s="299"/>
      <c r="M2440" s="22"/>
      <c r="N2440" s="710"/>
    </row>
    <row r="2441" spans="1:14" ht="15.75" hidden="1" customHeight="1" x14ac:dyDescent="0.25">
      <c r="A2441" s="773"/>
      <c r="B2441" s="684"/>
      <c r="C2441" s="687"/>
      <c r="D2441" s="737"/>
      <c r="E2441" s="117"/>
      <c r="F2441" s="117"/>
      <c r="G2441" s="297"/>
      <c r="H2441" s="298"/>
      <c r="I2441" s="209"/>
      <c r="J2441" s="389"/>
      <c r="K2441" s="219"/>
      <c r="L2441" s="299"/>
      <c r="M2441" s="22"/>
      <c r="N2441" s="710"/>
    </row>
    <row r="2442" spans="1:14" ht="15.75" hidden="1" customHeight="1" x14ac:dyDescent="0.25">
      <c r="A2442" s="773"/>
      <c r="B2442" s="684"/>
      <c r="C2442" s="687"/>
      <c r="D2442" s="737"/>
      <c r="E2442" s="117"/>
      <c r="F2442" s="117"/>
      <c r="G2442" s="297"/>
      <c r="H2442" s="298"/>
      <c r="I2442" s="209"/>
      <c r="J2442" s="389"/>
      <c r="K2442" s="219"/>
      <c r="L2442" s="299"/>
      <c r="M2442" s="22"/>
      <c r="N2442" s="710"/>
    </row>
    <row r="2443" spans="1:14" ht="15.75" hidden="1" customHeight="1" x14ac:dyDescent="0.25">
      <c r="A2443" s="773"/>
      <c r="B2443" s="684"/>
      <c r="C2443" s="687"/>
      <c r="D2443" s="737"/>
      <c r="E2443" s="117"/>
      <c r="F2443" s="117"/>
      <c r="G2443" s="297"/>
      <c r="H2443" s="298"/>
      <c r="I2443" s="209"/>
      <c r="J2443" s="389"/>
      <c r="K2443" s="219"/>
      <c r="L2443" s="299"/>
      <c r="M2443" s="22"/>
      <c r="N2443" s="710"/>
    </row>
    <row r="2444" spans="1:14" ht="15.75" hidden="1" customHeight="1" x14ac:dyDescent="0.25">
      <c r="A2444" s="773"/>
      <c r="B2444" s="684"/>
      <c r="C2444" s="687"/>
      <c r="D2444" s="737"/>
      <c r="E2444" s="117"/>
      <c r="F2444" s="117"/>
      <c r="G2444" s="297"/>
      <c r="H2444" s="298"/>
      <c r="I2444" s="209"/>
      <c r="J2444" s="389"/>
      <c r="K2444" s="219"/>
      <c r="L2444" s="299"/>
      <c r="M2444" s="22"/>
      <c r="N2444" s="710"/>
    </row>
    <row r="2445" spans="1:14" ht="15.75" hidden="1" customHeight="1" x14ac:dyDescent="0.25">
      <c r="A2445" s="773"/>
      <c r="B2445" s="684"/>
      <c r="C2445" s="687"/>
      <c r="D2445" s="737"/>
      <c r="E2445" s="117"/>
      <c r="F2445" s="117"/>
      <c r="G2445" s="297"/>
      <c r="H2445" s="298"/>
      <c r="I2445" s="209"/>
      <c r="J2445" s="389"/>
      <c r="K2445" s="219"/>
      <c r="L2445" s="299"/>
      <c r="M2445" s="22"/>
      <c r="N2445" s="710"/>
    </row>
    <row r="2446" spans="1:14" ht="15.75" hidden="1" customHeight="1" x14ac:dyDescent="0.25">
      <c r="A2446" s="773"/>
      <c r="B2446" s="684"/>
      <c r="C2446" s="687"/>
      <c r="D2446" s="737"/>
      <c r="E2446" s="117"/>
      <c r="F2446" s="117"/>
      <c r="G2446" s="297"/>
      <c r="H2446" s="298"/>
      <c r="I2446" s="209"/>
      <c r="J2446" s="389"/>
      <c r="K2446" s="219"/>
      <c r="L2446" s="299"/>
      <c r="M2446" s="22"/>
      <c r="N2446" s="710"/>
    </row>
    <row r="2447" spans="1:14" ht="15.75" hidden="1" customHeight="1" x14ac:dyDescent="0.25">
      <c r="A2447" s="773"/>
      <c r="B2447" s="684"/>
      <c r="C2447" s="687"/>
      <c r="D2447" s="737"/>
      <c r="E2447" s="117"/>
      <c r="F2447" s="117"/>
      <c r="G2447" s="297"/>
      <c r="H2447" s="298"/>
      <c r="I2447" s="209"/>
      <c r="J2447" s="389"/>
      <c r="K2447" s="219"/>
      <c r="L2447" s="299"/>
      <c r="M2447" s="22"/>
      <c r="N2447" s="710"/>
    </row>
    <row r="2448" spans="1:14" ht="15.75" hidden="1" customHeight="1" x14ac:dyDescent="0.25">
      <c r="A2448" s="773"/>
      <c r="B2448" s="684"/>
      <c r="C2448" s="687"/>
      <c r="D2448" s="737"/>
      <c r="E2448" s="117"/>
      <c r="F2448" s="117"/>
      <c r="G2448" s="297"/>
      <c r="H2448" s="298"/>
      <c r="I2448" s="209"/>
      <c r="J2448" s="389"/>
      <c r="K2448" s="219"/>
      <c r="L2448" s="299"/>
      <c r="M2448" s="22"/>
      <c r="N2448" s="710"/>
    </row>
    <row r="2449" spans="1:14" ht="15.75" hidden="1" customHeight="1" x14ac:dyDescent="0.25">
      <c r="A2449" s="773"/>
      <c r="B2449" s="684"/>
      <c r="C2449" s="687"/>
      <c r="D2449" s="737"/>
      <c r="E2449" s="117"/>
      <c r="F2449" s="117"/>
      <c r="G2449" s="297"/>
      <c r="H2449" s="298"/>
      <c r="I2449" s="209"/>
      <c r="J2449" s="389"/>
      <c r="K2449" s="219"/>
      <c r="L2449" s="299"/>
      <c r="M2449" s="22"/>
      <c r="N2449" s="710"/>
    </row>
    <row r="2450" spans="1:14" ht="15.75" hidden="1" customHeight="1" x14ac:dyDescent="0.25">
      <c r="A2450" s="773"/>
      <c r="B2450" s="684"/>
      <c r="C2450" s="687"/>
      <c r="D2450" s="737"/>
      <c r="E2450" s="117"/>
      <c r="F2450" s="117"/>
      <c r="G2450" s="297"/>
      <c r="H2450" s="298"/>
      <c r="I2450" s="209"/>
      <c r="J2450" s="389"/>
      <c r="K2450" s="219"/>
      <c r="L2450" s="299"/>
      <c r="M2450" s="22"/>
      <c r="N2450" s="710"/>
    </row>
    <row r="2451" spans="1:14" ht="15.75" hidden="1" customHeight="1" x14ac:dyDescent="0.25">
      <c r="A2451" s="773"/>
      <c r="B2451" s="684"/>
      <c r="C2451" s="687"/>
      <c r="D2451" s="737"/>
      <c r="E2451" s="117"/>
      <c r="F2451" s="117"/>
      <c r="G2451" s="297"/>
      <c r="H2451" s="298"/>
      <c r="I2451" s="209"/>
      <c r="J2451" s="389"/>
      <c r="K2451" s="219"/>
      <c r="L2451" s="299"/>
      <c r="M2451" s="22"/>
      <c r="N2451" s="710"/>
    </row>
    <row r="2452" spans="1:14" ht="15.75" hidden="1" customHeight="1" x14ac:dyDescent="0.25">
      <c r="A2452" s="773"/>
      <c r="B2452" s="684"/>
      <c r="C2452" s="687"/>
      <c r="D2452" s="737"/>
      <c r="E2452" s="117"/>
      <c r="F2452" s="117"/>
      <c r="G2452" s="297"/>
      <c r="H2452" s="298"/>
      <c r="I2452" s="209"/>
      <c r="J2452" s="389"/>
      <c r="K2452" s="219"/>
      <c r="L2452" s="299"/>
      <c r="M2452" s="22"/>
      <c r="N2452" s="710"/>
    </row>
    <row r="2453" spans="1:14" ht="15.75" hidden="1" customHeight="1" x14ac:dyDescent="0.25">
      <c r="A2453" s="773"/>
      <c r="B2453" s="684"/>
      <c r="C2453" s="687"/>
      <c r="D2453" s="737"/>
      <c r="E2453" s="117"/>
      <c r="F2453" s="117"/>
      <c r="G2453" s="297"/>
      <c r="H2453" s="298"/>
      <c r="I2453" s="209"/>
      <c r="J2453" s="389"/>
      <c r="K2453" s="219"/>
      <c r="L2453" s="299"/>
      <c r="M2453" s="22"/>
      <c r="N2453" s="710"/>
    </row>
    <row r="2454" spans="1:14" ht="15.75" hidden="1" customHeight="1" x14ac:dyDescent="0.25">
      <c r="A2454" s="773"/>
      <c r="B2454" s="684"/>
      <c r="C2454" s="687"/>
      <c r="D2454" s="737"/>
      <c r="E2454" s="117"/>
      <c r="F2454" s="117"/>
      <c r="G2454" s="297"/>
      <c r="H2454" s="298"/>
      <c r="I2454" s="209"/>
      <c r="J2454" s="389"/>
      <c r="K2454" s="219"/>
      <c r="L2454" s="299"/>
      <c r="M2454" s="22"/>
      <c r="N2454" s="710"/>
    </row>
    <row r="2455" spans="1:14" ht="15.75" hidden="1" customHeight="1" x14ac:dyDescent="0.25">
      <c r="A2455" s="773"/>
      <c r="B2455" s="684"/>
      <c r="C2455" s="687"/>
      <c r="D2455" s="737"/>
      <c r="E2455" s="117"/>
      <c r="F2455" s="117"/>
      <c r="G2455" s="297"/>
      <c r="H2455" s="298"/>
      <c r="I2455" s="209"/>
      <c r="J2455" s="389"/>
      <c r="K2455" s="219"/>
      <c r="L2455" s="299"/>
      <c r="M2455" s="22"/>
      <c r="N2455" s="710"/>
    </row>
    <row r="2456" spans="1:14" ht="15.75" hidden="1" customHeight="1" x14ac:dyDescent="0.25">
      <c r="A2456" s="773"/>
      <c r="B2456" s="684"/>
      <c r="C2456" s="687"/>
      <c r="D2456" s="737"/>
      <c r="E2456" s="117"/>
      <c r="F2456" s="117"/>
      <c r="G2456" s="297"/>
      <c r="H2456" s="298"/>
      <c r="I2456" s="209"/>
      <c r="J2456" s="389"/>
      <c r="K2456" s="219"/>
      <c r="L2456" s="299"/>
      <c r="M2456" s="22"/>
      <c r="N2456" s="710"/>
    </row>
    <row r="2457" spans="1:14" ht="15.75" hidden="1" customHeight="1" x14ac:dyDescent="0.25">
      <c r="A2457" s="773"/>
      <c r="B2457" s="684"/>
      <c r="C2457" s="687"/>
      <c r="D2457" s="737"/>
      <c r="E2457" s="117"/>
      <c r="F2457" s="117"/>
      <c r="G2457" s="297"/>
      <c r="H2457" s="298"/>
      <c r="I2457" s="209"/>
      <c r="J2457" s="389"/>
      <c r="K2457" s="219"/>
      <c r="L2457" s="299"/>
      <c r="M2457" s="22"/>
      <c r="N2457" s="710"/>
    </row>
    <row r="2458" spans="1:14" ht="15.75" hidden="1" customHeight="1" x14ac:dyDescent="0.25">
      <c r="A2458" s="773"/>
      <c r="B2458" s="684"/>
      <c r="C2458" s="687"/>
      <c r="D2458" s="737"/>
      <c r="E2458" s="117"/>
      <c r="F2458" s="117"/>
      <c r="G2458" s="297"/>
      <c r="H2458" s="298"/>
      <c r="I2458" s="209"/>
      <c r="J2458" s="389"/>
      <c r="K2458" s="219"/>
      <c r="L2458" s="299"/>
      <c r="M2458" s="22"/>
      <c r="N2458" s="710"/>
    </row>
    <row r="2459" spans="1:14" ht="15.75" hidden="1" customHeight="1" x14ac:dyDescent="0.25">
      <c r="A2459" s="773"/>
      <c r="B2459" s="684"/>
      <c r="C2459" s="687"/>
      <c r="D2459" s="737"/>
      <c r="E2459" s="117"/>
      <c r="F2459" s="117"/>
      <c r="G2459" s="297"/>
      <c r="H2459" s="298"/>
      <c r="I2459" s="209"/>
      <c r="J2459" s="389"/>
      <c r="K2459" s="219"/>
      <c r="L2459" s="299"/>
      <c r="M2459" s="22"/>
      <c r="N2459" s="710"/>
    </row>
    <row r="2460" spans="1:14" ht="15.75" hidden="1" customHeight="1" x14ac:dyDescent="0.25">
      <c r="A2460" s="773"/>
      <c r="B2460" s="684"/>
      <c r="C2460" s="687"/>
      <c r="D2460" s="737"/>
      <c r="E2460" s="117"/>
      <c r="F2460" s="117"/>
      <c r="G2460" s="297"/>
      <c r="H2460" s="298"/>
      <c r="I2460" s="209"/>
      <c r="J2460" s="389"/>
      <c r="K2460" s="219"/>
      <c r="L2460" s="299"/>
      <c r="M2460" s="22"/>
      <c r="N2460" s="710"/>
    </row>
    <row r="2461" spans="1:14" ht="15.75" hidden="1" customHeight="1" x14ac:dyDescent="0.25">
      <c r="A2461" s="773"/>
      <c r="B2461" s="684"/>
      <c r="C2461" s="687"/>
      <c r="D2461" s="737"/>
      <c r="E2461" s="117"/>
      <c r="F2461" s="117"/>
      <c r="G2461" s="297"/>
      <c r="H2461" s="298"/>
      <c r="I2461" s="209"/>
      <c r="J2461" s="389"/>
      <c r="K2461" s="219"/>
      <c r="L2461" s="299"/>
      <c r="M2461" s="22"/>
      <c r="N2461" s="710"/>
    </row>
    <row r="2462" spans="1:14" ht="15.75" hidden="1" customHeight="1" x14ac:dyDescent="0.25">
      <c r="A2462" s="773"/>
      <c r="B2462" s="684"/>
      <c r="C2462" s="687"/>
      <c r="D2462" s="737"/>
      <c r="E2462" s="117"/>
      <c r="F2462" s="117"/>
      <c r="G2462" s="297"/>
      <c r="H2462" s="298"/>
      <c r="I2462" s="209"/>
      <c r="J2462" s="389"/>
      <c r="K2462" s="219"/>
      <c r="L2462" s="299"/>
      <c r="M2462" s="22"/>
      <c r="N2462" s="710"/>
    </row>
    <row r="2463" spans="1:14" ht="15.75" hidden="1" customHeight="1" x14ac:dyDescent="0.25">
      <c r="A2463" s="773"/>
      <c r="B2463" s="684"/>
      <c r="C2463" s="687"/>
      <c r="D2463" s="737"/>
      <c r="E2463" s="117"/>
      <c r="F2463" s="117"/>
      <c r="G2463" s="297"/>
      <c r="H2463" s="298"/>
      <c r="I2463" s="209"/>
      <c r="J2463" s="389"/>
      <c r="K2463" s="219"/>
      <c r="L2463" s="299"/>
      <c r="M2463" s="22"/>
      <c r="N2463" s="710"/>
    </row>
    <row r="2464" spans="1:14" ht="15.75" hidden="1" customHeight="1" x14ac:dyDescent="0.25">
      <c r="A2464" s="773"/>
      <c r="B2464" s="684"/>
      <c r="C2464" s="687"/>
      <c r="D2464" s="737"/>
      <c r="E2464" s="117"/>
      <c r="F2464" s="117"/>
      <c r="G2464" s="297"/>
      <c r="H2464" s="298"/>
      <c r="I2464" s="209"/>
      <c r="J2464" s="389"/>
      <c r="K2464" s="219"/>
      <c r="L2464" s="299"/>
      <c r="M2464" s="22"/>
      <c r="N2464" s="710"/>
    </row>
    <row r="2465" spans="1:14" ht="15.75" hidden="1" customHeight="1" x14ac:dyDescent="0.25">
      <c r="A2465" s="773"/>
      <c r="B2465" s="684"/>
      <c r="C2465" s="687"/>
      <c r="D2465" s="737"/>
      <c r="E2465" s="117"/>
      <c r="F2465" s="117"/>
      <c r="G2465" s="297"/>
      <c r="H2465" s="298"/>
      <c r="I2465" s="209"/>
      <c r="J2465" s="389"/>
      <c r="K2465" s="219"/>
      <c r="L2465" s="299"/>
      <c r="M2465" s="22"/>
      <c r="N2465" s="710"/>
    </row>
    <row r="2466" spans="1:14" ht="15.75" hidden="1" customHeight="1" x14ac:dyDescent="0.25">
      <c r="A2466" s="773"/>
      <c r="B2466" s="684"/>
      <c r="C2466" s="687"/>
      <c r="D2466" s="737"/>
      <c r="E2466" s="117"/>
      <c r="F2466" s="117"/>
      <c r="G2466" s="297"/>
      <c r="H2466" s="298"/>
      <c r="I2466" s="209"/>
      <c r="J2466" s="389"/>
      <c r="K2466" s="219"/>
      <c r="L2466" s="299"/>
      <c r="M2466" s="22"/>
      <c r="N2466" s="710"/>
    </row>
    <row r="2467" spans="1:14" ht="15.75" hidden="1" customHeight="1" x14ac:dyDescent="0.25">
      <c r="A2467" s="773"/>
      <c r="B2467" s="684"/>
      <c r="C2467" s="687"/>
      <c r="D2467" s="737"/>
      <c r="E2467" s="117"/>
      <c r="F2467" s="117"/>
      <c r="G2467" s="297"/>
      <c r="H2467" s="298"/>
      <c r="I2467" s="209"/>
      <c r="J2467" s="389"/>
      <c r="K2467" s="219"/>
      <c r="L2467" s="299"/>
      <c r="M2467" s="22"/>
      <c r="N2467" s="710"/>
    </row>
    <row r="2468" spans="1:14" ht="15.75" hidden="1" customHeight="1" x14ac:dyDescent="0.25">
      <c r="A2468" s="773"/>
      <c r="B2468" s="684"/>
      <c r="C2468" s="687"/>
      <c r="D2468" s="737"/>
      <c r="E2468" s="117"/>
      <c r="F2468" s="117"/>
      <c r="G2468" s="297"/>
      <c r="H2468" s="298"/>
      <c r="I2468" s="209"/>
      <c r="J2468" s="389"/>
      <c r="K2468" s="219"/>
      <c r="L2468" s="299"/>
      <c r="M2468" s="22"/>
      <c r="N2468" s="710"/>
    </row>
    <row r="2469" spans="1:14" ht="15.75" hidden="1" customHeight="1" x14ac:dyDescent="0.25">
      <c r="A2469" s="773"/>
      <c r="B2469" s="684"/>
      <c r="C2469" s="687"/>
      <c r="D2469" s="737"/>
      <c r="E2469" s="117"/>
      <c r="F2469" s="117"/>
      <c r="G2469" s="297"/>
      <c r="H2469" s="298"/>
      <c r="I2469" s="209"/>
      <c r="J2469" s="389"/>
      <c r="K2469" s="219"/>
      <c r="L2469" s="299"/>
      <c r="M2469" s="22"/>
      <c r="N2469" s="710"/>
    </row>
    <row r="2470" spans="1:14" ht="15.75" hidden="1" customHeight="1" x14ac:dyDescent="0.25">
      <c r="A2470" s="773"/>
      <c r="B2470" s="684"/>
      <c r="C2470" s="687"/>
      <c r="D2470" s="737"/>
      <c r="E2470" s="117"/>
      <c r="F2470" s="117"/>
      <c r="G2470" s="297"/>
      <c r="H2470" s="298"/>
      <c r="I2470" s="209"/>
      <c r="J2470" s="389"/>
      <c r="K2470" s="219"/>
      <c r="L2470" s="299"/>
      <c r="M2470" s="22"/>
      <c r="N2470" s="710"/>
    </row>
    <row r="2471" spans="1:14" ht="15.75" hidden="1" customHeight="1" x14ac:dyDescent="0.25">
      <c r="A2471" s="773"/>
      <c r="B2471" s="684"/>
      <c r="C2471" s="687"/>
      <c r="D2471" s="737"/>
      <c r="E2471" s="117"/>
      <c r="F2471" s="117"/>
      <c r="G2471" s="297"/>
      <c r="H2471" s="298"/>
      <c r="I2471" s="209"/>
      <c r="J2471" s="389"/>
      <c r="K2471" s="219"/>
      <c r="L2471" s="299"/>
      <c r="M2471" s="22"/>
      <c r="N2471" s="710"/>
    </row>
    <row r="2472" spans="1:14" ht="15.75" hidden="1" customHeight="1" x14ac:dyDescent="0.25">
      <c r="A2472" s="773"/>
      <c r="B2472" s="684"/>
      <c r="C2472" s="687"/>
      <c r="D2472" s="737"/>
      <c r="E2472" s="117"/>
      <c r="F2472" s="117"/>
      <c r="G2472" s="297"/>
      <c r="H2472" s="298"/>
      <c r="I2472" s="209"/>
      <c r="J2472" s="389"/>
      <c r="K2472" s="219"/>
      <c r="L2472" s="299"/>
      <c r="M2472" s="22"/>
      <c r="N2472" s="710"/>
    </row>
    <row r="2473" spans="1:14" ht="15.75" hidden="1" customHeight="1" x14ac:dyDescent="0.25">
      <c r="A2473" s="773"/>
      <c r="B2473" s="684"/>
      <c r="C2473" s="687"/>
      <c r="D2473" s="737"/>
      <c r="E2473" s="117"/>
      <c r="F2473" s="117"/>
      <c r="G2473" s="297"/>
      <c r="H2473" s="298"/>
      <c r="I2473" s="209"/>
      <c r="J2473" s="389"/>
      <c r="K2473" s="219"/>
      <c r="L2473" s="299"/>
      <c r="M2473" s="22"/>
      <c r="N2473" s="710"/>
    </row>
    <row r="2474" spans="1:14" ht="15.75" hidden="1" customHeight="1" x14ac:dyDescent="0.25">
      <c r="A2474" s="773"/>
      <c r="B2474" s="684"/>
      <c r="C2474" s="687"/>
      <c r="D2474" s="737"/>
      <c r="E2474" s="117"/>
      <c r="F2474" s="117"/>
      <c r="G2474" s="297"/>
      <c r="H2474" s="298"/>
      <c r="I2474" s="209"/>
      <c r="J2474" s="389"/>
      <c r="K2474" s="219"/>
      <c r="L2474" s="299"/>
      <c r="M2474" s="22"/>
      <c r="N2474" s="710"/>
    </row>
    <row r="2475" spans="1:14" ht="15.75" hidden="1" customHeight="1" x14ac:dyDescent="0.25">
      <c r="A2475" s="773"/>
      <c r="B2475" s="684"/>
      <c r="C2475" s="687"/>
      <c r="D2475" s="737"/>
      <c r="E2475" s="117"/>
      <c r="F2475" s="117"/>
      <c r="G2475" s="297"/>
      <c r="H2475" s="298"/>
      <c r="I2475" s="209"/>
      <c r="J2475" s="389"/>
      <c r="K2475" s="219"/>
      <c r="L2475" s="299"/>
      <c r="M2475" s="22"/>
      <c r="N2475" s="710"/>
    </row>
    <row r="2476" spans="1:14" ht="15.75" hidden="1" customHeight="1" x14ac:dyDescent="0.25">
      <c r="A2476" s="773"/>
      <c r="B2476" s="684"/>
      <c r="C2476" s="687"/>
      <c r="D2476" s="737"/>
      <c r="E2476" s="117"/>
      <c r="F2476" s="117"/>
      <c r="G2476" s="297"/>
      <c r="H2476" s="298"/>
      <c r="I2476" s="209"/>
      <c r="J2476" s="389"/>
      <c r="K2476" s="219"/>
      <c r="L2476" s="299"/>
      <c r="M2476" s="22"/>
      <c r="N2476" s="710"/>
    </row>
    <row r="2477" spans="1:14" ht="15.75" hidden="1" customHeight="1" x14ac:dyDescent="0.25">
      <c r="A2477" s="773"/>
      <c r="B2477" s="684"/>
      <c r="C2477" s="687"/>
      <c r="D2477" s="737"/>
      <c r="E2477" s="117"/>
      <c r="F2477" s="117"/>
      <c r="G2477" s="297"/>
      <c r="H2477" s="298"/>
      <c r="I2477" s="209"/>
      <c r="J2477" s="389"/>
      <c r="K2477" s="219"/>
      <c r="L2477" s="299"/>
      <c r="M2477" s="22"/>
      <c r="N2477" s="710"/>
    </row>
    <row r="2478" spans="1:14" ht="15.75" hidden="1" customHeight="1" x14ac:dyDescent="0.25">
      <c r="A2478" s="773"/>
      <c r="B2478" s="684"/>
      <c r="C2478" s="687"/>
      <c r="D2478" s="737"/>
      <c r="E2478" s="117"/>
      <c r="F2478" s="117"/>
      <c r="G2478" s="297"/>
      <c r="H2478" s="298"/>
      <c r="I2478" s="209"/>
      <c r="J2478" s="389"/>
      <c r="K2478" s="219"/>
      <c r="L2478" s="299"/>
      <c r="M2478" s="22"/>
      <c r="N2478" s="710"/>
    </row>
    <row r="2479" spans="1:14" ht="15.75" hidden="1" customHeight="1" x14ac:dyDescent="0.25">
      <c r="A2479" s="773"/>
      <c r="B2479" s="684"/>
      <c r="C2479" s="687"/>
      <c r="D2479" s="737"/>
      <c r="E2479" s="117"/>
      <c r="F2479" s="117"/>
      <c r="G2479" s="297"/>
      <c r="H2479" s="298"/>
      <c r="I2479" s="209"/>
      <c r="J2479" s="389"/>
      <c r="K2479" s="219"/>
      <c r="L2479" s="299"/>
      <c r="M2479" s="22"/>
      <c r="N2479" s="710"/>
    </row>
    <row r="2480" spans="1:14" ht="15.75" hidden="1" customHeight="1" x14ac:dyDescent="0.25">
      <c r="A2480" s="773"/>
      <c r="B2480" s="684"/>
      <c r="C2480" s="687"/>
      <c r="D2480" s="737"/>
      <c r="E2480" s="117"/>
      <c r="F2480" s="117"/>
      <c r="G2480" s="297"/>
      <c r="H2480" s="298"/>
      <c r="I2480" s="209"/>
      <c r="J2480" s="389"/>
      <c r="K2480" s="219"/>
      <c r="L2480" s="299"/>
      <c r="M2480" s="22"/>
      <c r="N2480" s="710"/>
    </row>
    <row r="2481" spans="1:14" ht="15.75" hidden="1" customHeight="1" x14ac:dyDescent="0.25">
      <c r="A2481" s="773"/>
      <c r="B2481" s="684"/>
      <c r="C2481" s="687"/>
      <c r="D2481" s="737"/>
      <c r="E2481" s="117"/>
      <c r="F2481" s="117"/>
      <c r="G2481" s="297"/>
      <c r="H2481" s="298"/>
      <c r="I2481" s="209"/>
      <c r="J2481" s="389"/>
      <c r="K2481" s="219"/>
      <c r="L2481" s="299"/>
      <c r="M2481" s="22"/>
      <c r="N2481" s="710"/>
    </row>
    <row r="2482" spans="1:14" ht="15.75" hidden="1" customHeight="1" x14ac:dyDescent="0.25">
      <c r="A2482" s="773"/>
      <c r="B2482" s="684"/>
      <c r="C2482" s="687"/>
      <c r="D2482" s="737"/>
      <c r="E2482" s="117"/>
      <c r="F2482" s="117"/>
      <c r="G2482" s="297"/>
      <c r="H2482" s="298"/>
      <c r="I2482" s="209"/>
      <c r="J2482" s="389"/>
      <c r="K2482" s="219"/>
      <c r="L2482" s="299"/>
      <c r="M2482" s="22"/>
      <c r="N2482" s="710"/>
    </row>
    <row r="2483" spans="1:14" ht="15.75" hidden="1" customHeight="1" x14ac:dyDescent="0.25">
      <c r="A2483" s="773"/>
      <c r="B2483" s="684"/>
      <c r="C2483" s="687"/>
      <c r="D2483" s="737"/>
      <c r="E2483" s="117"/>
      <c r="F2483" s="117"/>
      <c r="G2483" s="297"/>
      <c r="H2483" s="298"/>
      <c r="I2483" s="209"/>
      <c r="J2483" s="389"/>
      <c r="K2483" s="219"/>
      <c r="L2483" s="299"/>
      <c r="M2483" s="22"/>
      <c r="N2483" s="710"/>
    </row>
    <row r="2484" spans="1:14" ht="15.75" hidden="1" customHeight="1" x14ac:dyDescent="0.25">
      <c r="A2484" s="773"/>
      <c r="B2484" s="684"/>
      <c r="C2484" s="687"/>
      <c r="D2484" s="737"/>
      <c r="E2484" s="117"/>
      <c r="F2484" s="117"/>
      <c r="G2484" s="297"/>
      <c r="H2484" s="298"/>
      <c r="I2484" s="209"/>
      <c r="J2484" s="389"/>
      <c r="K2484" s="219"/>
      <c r="L2484" s="299"/>
      <c r="M2484" s="22"/>
      <c r="N2484" s="710"/>
    </row>
    <row r="2485" spans="1:14" ht="15.75" hidden="1" customHeight="1" x14ac:dyDescent="0.25">
      <c r="A2485" s="773"/>
      <c r="B2485" s="684"/>
      <c r="C2485" s="687"/>
      <c r="D2485" s="737"/>
      <c r="E2485" s="117"/>
      <c r="F2485" s="117"/>
      <c r="G2485" s="297"/>
      <c r="H2485" s="298"/>
      <c r="I2485" s="209"/>
      <c r="J2485" s="389"/>
      <c r="K2485" s="219"/>
      <c r="L2485" s="299"/>
      <c r="M2485" s="22"/>
      <c r="N2485" s="710"/>
    </row>
    <row r="2486" spans="1:14" ht="15.75" hidden="1" customHeight="1" x14ac:dyDescent="0.25">
      <c r="A2486" s="773"/>
      <c r="B2486" s="684"/>
      <c r="C2486" s="687"/>
      <c r="D2486" s="737"/>
      <c r="E2486" s="117"/>
      <c r="F2486" s="117"/>
      <c r="G2486" s="297"/>
      <c r="H2486" s="298"/>
      <c r="I2486" s="209"/>
      <c r="J2486" s="389"/>
      <c r="K2486" s="219"/>
      <c r="L2486" s="299"/>
      <c r="M2486" s="22"/>
      <c r="N2486" s="710"/>
    </row>
    <row r="2487" spans="1:14" ht="15.75" hidden="1" customHeight="1" x14ac:dyDescent="0.25">
      <c r="A2487" s="773"/>
      <c r="B2487" s="684"/>
      <c r="C2487" s="687"/>
      <c r="D2487" s="737"/>
      <c r="E2487" s="117"/>
      <c r="F2487" s="117"/>
      <c r="G2487" s="297"/>
      <c r="H2487" s="298"/>
      <c r="I2487" s="209"/>
      <c r="J2487" s="389"/>
      <c r="K2487" s="219"/>
      <c r="L2487" s="299"/>
      <c r="M2487" s="22"/>
      <c r="N2487" s="710"/>
    </row>
    <row r="2488" spans="1:14" ht="15.75" hidden="1" customHeight="1" x14ac:dyDescent="0.25">
      <c r="A2488" s="773"/>
      <c r="B2488" s="684"/>
      <c r="C2488" s="687"/>
      <c r="D2488" s="737"/>
      <c r="E2488" s="117"/>
      <c r="F2488" s="117"/>
      <c r="G2488" s="297"/>
      <c r="H2488" s="298"/>
      <c r="I2488" s="209"/>
      <c r="J2488" s="389"/>
      <c r="K2488" s="219"/>
      <c r="L2488" s="299"/>
      <c r="M2488" s="22"/>
      <c r="N2488" s="710"/>
    </row>
    <row r="2489" spans="1:14" ht="15.75" hidden="1" customHeight="1" x14ac:dyDescent="0.25">
      <c r="A2489" s="773"/>
      <c r="B2489" s="684"/>
      <c r="C2489" s="687"/>
      <c r="D2489" s="737"/>
      <c r="E2489" s="117"/>
      <c r="F2489" s="117"/>
      <c r="G2489" s="297"/>
      <c r="H2489" s="298"/>
      <c r="I2489" s="209"/>
      <c r="J2489" s="389"/>
      <c r="K2489" s="219"/>
      <c r="L2489" s="299"/>
      <c r="M2489" s="22"/>
      <c r="N2489" s="710"/>
    </row>
    <row r="2490" spans="1:14" ht="15.75" hidden="1" customHeight="1" x14ac:dyDescent="0.25">
      <c r="A2490" s="773"/>
      <c r="B2490" s="684"/>
      <c r="C2490" s="687"/>
      <c r="D2490" s="737"/>
      <c r="E2490" s="117"/>
      <c r="F2490" s="117"/>
      <c r="G2490" s="297"/>
      <c r="H2490" s="298"/>
      <c r="I2490" s="209"/>
      <c r="J2490" s="389"/>
      <c r="K2490" s="219"/>
      <c r="L2490" s="299"/>
      <c r="M2490" s="22"/>
      <c r="N2490" s="710"/>
    </row>
    <row r="2491" spans="1:14" ht="15.75" hidden="1" customHeight="1" x14ac:dyDescent="0.25">
      <c r="A2491" s="773"/>
      <c r="B2491" s="684"/>
      <c r="C2491" s="687"/>
      <c r="D2491" s="737"/>
      <c r="E2491" s="117"/>
      <c r="F2491" s="117"/>
      <c r="G2491" s="297"/>
      <c r="H2491" s="298"/>
      <c r="I2491" s="209"/>
      <c r="J2491" s="389"/>
      <c r="K2491" s="219"/>
      <c r="L2491" s="299"/>
      <c r="M2491" s="22"/>
      <c r="N2491" s="710"/>
    </row>
    <row r="2492" spans="1:14" ht="15.75" hidden="1" customHeight="1" x14ac:dyDescent="0.25">
      <c r="A2492" s="773"/>
      <c r="B2492" s="684"/>
      <c r="C2492" s="687"/>
      <c r="D2492" s="737"/>
      <c r="E2492" s="117"/>
      <c r="F2492" s="117"/>
      <c r="G2492" s="297"/>
      <c r="H2492" s="298"/>
      <c r="I2492" s="209"/>
      <c r="J2492" s="389"/>
      <c r="K2492" s="219"/>
      <c r="L2492" s="299"/>
      <c r="M2492" s="22"/>
      <c r="N2492" s="710"/>
    </row>
    <row r="2493" spans="1:14" ht="15.75" hidden="1" customHeight="1" x14ac:dyDescent="0.25">
      <c r="A2493" s="773"/>
      <c r="B2493" s="684"/>
      <c r="C2493" s="687"/>
      <c r="D2493" s="737"/>
      <c r="E2493" s="117"/>
      <c r="F2493" s="117"/>
      <c r="G2493" s="297"/>
      <c r="H2493" s="298"/>
      <c r="I2493" s="209"/>
      <c r="J2493" s="389"/>
      <c r="K2493" s="219"/>
      <c r="L2493" s="299"/>
      <c r="M2493" s="22"/>
      <c r="N2493" s="710"/>
    </row>
    <row r="2494" spans="1:14" ht="15.75" hidden="1" customHeight="1" x14ac:dyDescent="0.25">
      <c r="A2494" s="773"/>
      <c r="B2494" s="684"/>
      <c r="C2494" s="687"/>
      <c r="D2494" s="737"/>
      <c r="E2494" s="117"/>
      <c r="F2494" s="117"/>
      <c r="G2494" s="297"/>
      <c r="H2494" s="298"/>
      <c r="I2494" s="209"/>
      <c r="J2494" s="389"/>
      <c r="K2494" s="219"/>
      <c r="L2494" s="299"/>
      <c r="M2494" s="22"/>
      <c r="N2494" s="710"/>
    </row>
    <row r="2495" spans="1:14" ht="15.75" hidden="1" customHeight="1" x14ac:dyDescent="0.25">
      <c r="A2495" s="773"/>
      <c r="B2495" s="684"/>
      <c r="C2495" s="687"/>
      <c r="D2495" s="737"/>
      <c r="E2495" s="117"/>
      <c r="F2495" s="117"/>
      <c r="G2495" s="297"/>
      <c r="H2495" s="298"/>
      <c r="I2495" s="209"/>
      <c r="J2495" s="389"/>
      <c r="K2495" s="219"/>
      <c r="L2495" s="299"/>
      <c r="M2495" s="22"/>
      <c r="N2495" s="710"/>
    </row>
    <row r="2496" spans="1:14" ht="15.75" hidden="1" customHeight="1" x14ac:dyDescent="0.25">
      <c r="A2496" s="773"/>
      <c r="B2496" s="684"/>
      <c r="C2496" s="687"/>
      <c r="D2496" s="737"/>
      <c r="E2496" s="117"/>
      <c r="F2496" s="117"/>
      <c r="G2496" s="297"/>
      <c r="H2496" s="298"/>
      <c r="I2496" s="209"/>
      <c r="J2496" s="389"/>
      <c r="K2496" s="219"/>
      <c r="L2496" s="299"/>
      <c r="M2496" s="22"/>
      <c r="N2496" s="710"/>
    </row>
    <row r="2497" spans="1:14" ht="15.75" hidden="1" customHeight="1" x14ac:dyDescent="0.25">
      <c r="A2497" s="773"/>
      <c r="B2497" s="684"/>
      <c r="C2497" s="687"/>
      <c r="D2497" s="737"/>
      <c r="E2497" s="117"/>
      <c r="F2497" s="117"/>
      <c r="G2497" s="297"/>
      <c r="H2497" s="298"/>
      <c r="I2497" s="209"/>
      <c r="J2497" s="389"/>
      <c r="K2497" s="219"/>
      <c r="L2497" s="299"/>
      <c r="M2497" s="22"/>
      <c r="N2497" s="710"/>
    </row>
    <row r="2498" spans="1:14" ht="15.75" hidden="1" customHeight="1" x14ac:dyDescent="0.25">
      <c r="A2498" s="773"/>
      <c r="B2498" s="684"/>
      <c r="C2498" s="687"/>
      <c r="D2498" s="737"/>
      <c r="E2498" s="117"/>
      <c r="F2498" s="117"/>
      <c r="G2498" s="297"/>
      <c r="H2498" s="298"/>
      <c r="I2498" s="209"/>
      <c r="J2498" s="389"/>
      <c r="K2498" s="219"/>
      <c r="L2498" s="299"/>
      <c r="M2498" s="22"/>
      <c r="N2498" s="710"/>
    </row>
    <row r="2499" spans="1:14" ht="15.75" hidden="1" customHeight="1" x14ac:dyDescent="0.25">
      <c r="A2499" s="773"/>
      <c r="B2499" s="684"/>
      <c r="C2499" s="687"/>
      <c r="D2499" s="737"/>
      <c r="E2499" s="117"/>
      <c r="F2499" s="117"/>
      <c r="G2499" s="297"/>
      <c r="H2499" s="298"/>
      <c r="I2499" s="209"/>
      <c r="J2499" s="389"/>
      <c r="K2499" s="219"/>
      <c r="L2499" s="299"/>
      <c r="M2499" s="22"/>
      <c r="N2499" s="710"/>
    </row>
    <row r="2500" spans="1:14" ht="15.75" hidden="1" customHeight="1" x14ac:dyDescent="0.25">
      <c r="A2500" s="773"/>
      <c r="B2500" s="684"/>
      <c r="C2500" s="687"/>
      <c r="D2500" s="737"/>
      <c r="E2500" s="117"/>
      <c r="F2500" s="117"/>
      <c r="G2500" s="297"/>
      <c r="H2500" s="298"/>
      <c r="I2500" s="209"/>
      <c r="J2500" s="389"/>
      <c r="K2500" s="219"/>
      <c r="L2500" s="299"/>
      <c r="M2500" s="22"/>
      <c r="N2500" s="710"/>
    </row>
    <row r="2501" spans="1:14" ht="15.75" hidden="1" customHeight="1" x14ac:dyDescent="0.25">
      <c r="A2501" s="773"/>
      <c r="B2501" s="684"/>
      <c r="C2501" s="687"/>
      <c r="D2501" s="737"/>
      <c r="E2501" s="117"/>
      <c r="F2501" s="117"/>
      <c r="G2501" s="297"/>
      <c r="H2501" s="298"/>
      <c r="I2501" s="209"/>
      <c r="J2501" s="389"/>
      <c r="K2501" s="219"/>
      <c r="L2501" s="299"/>
      <c r="M2501" s="22"/>
      <c r="N2501" s="710"/>
    </row>
    <row r="2502" spans="1:14" ht="15.75" hidden="1" customHeight="1" x14ac:dyDescent="0.25">
      <c r="A2502" s="773"/>
      <c r="B2502" s="684"/>
      <c r="C2502" s="687"/>
      <c r="D2502" s="737"/>
      <c r="E2502" s="117"/>
      <c r="F2502" s="117"/>
      <c r="G2502" s="297"/>
      <c r="H2502" s="298"/>
      <c r="I2502" s="209"/>
      <c r="J2502" s="389"/>
      <c r="K2502" s="219"/>
      <c r="L2502" s="299"/>
      <c r="M2502" s="22"/>
      <c r="N2502" s="710"/>
    </row>
    <row r="2503" spans="1:14" ht="15.75" hidden="1" customHeight="1" x14ac:dyDescent="0.25">
      <c r="A2503" s="773"/>
      <c r="B2503" s="684"/>
      <c r="C2503" s="687"/>
      <c r="D2503" s="737"/>
      <c r="E2503" s="117"/>
      <c r="F2503" s="117"/>
      <c r="G2503" s="297"/>
      <c r="H2503" s="298"/>
      <c r="I2503" s="209"/>
      <c r="J2503" s="389"/>
      <c r="K2503" s="219"/>
      <c r="L2503" s="299"/>
      <c r="M2503" s="22"/>
      <c r="N2503" s="710"/>
    </row>
    <row r="2504" spans="1:14" ht="15.75" hidden="1" customHeight="1" x14ac:dyDescent="0.25">
      <c r="A2504" s="773"/>
      <c r="B2504" s="684"/>
      <c r="C2504" s="687"/>
      <c r="D2504" s="737"/>
      <c r="E2504" s="117"/>
      <c r="F2504" s="117"/>
      <c r="G2504" s="297"/>
      <c r="H2504" s="298"/>
      <c r="I2504" s="209"/>
      <c r="J2504" s="389"/>
      <c r="K2504" s="219"/>
      <c r="L2504" s="299"/>
      <c r="M2504" s="22"/>
      <c r="N2504" s="710"/>
    </row>
    <row r="2505" spans="1:14" ht="15.75" hidden="1" customHeight="1" x14ac:dyDescent="0.25">
      <c r="A2505" s="773"/>
      <c r="B2505" s="684"/>
      <c r="C2505" s="687"/>
      <c r="D2505" s="737"/>
      <c r="E2505" s="117"/>
      <c r="F2505" s="117"/>
      <c r="G2505" s="297"/>
      <c r="H2505" s="298"/>
      <c r="I2505" s="209"/>
      <c r="J2505" s="389"/>
      <c r="K2505" s="219"/>
      <c r="L2505" s="299"/>
      <c r="M2505" s="22"/>
      <c r="N2505" s="710"/>
    </row>
    <row r="2506" spans="1:14" ht="15.75" hidden="1" customHeight="1" x14ac:dyDescent="0.25">
      <c r="A2506" s="773"/>
      <c r="B2506" s="684"/>
      <c r="C2506" s="687"/>
      <c r="D2506" s="737"/>
      <c r="E2506" s="117"/>
      <c r="F2506" s="117"/>
      <c r="G2506" s="297"/>
      <c r="H2506" s="298"/>
      <c r="I2506" s="209"/>
      <c r="J2506" s="389"/>
      <c r="K2506" s="219"/>
      <c r="L2506" s="299"/>
      <c r="M2506" s="22"/>
      <c r="N2506" s="710"/>
    </row>
    <row r="2507" spans="1:14" ht="15.75" hidden="1" customHeight="1" x14ac:dyDescent="0.25">
      <c r="A2507" s="773"/>
      <c r="B2507" s="684"/>
      <c r="C2507" s="687"/>
      <c r="D2507" s="737"/>
      <c r="E2507" s="117"/>
      <c r="F2507" s="117"/>
      <c r="G2507" s="297"/>
      <c r="H2507" s="298"/>
      <c r="I2507" s="209"/>
      <c r="J2507" s="389"/>
      <c r="K2507" s="219"/>
      <c r="L2507" s="299"/>
      <c r="M2507" s="22"/>
      <c r="N2507" s="710"/>
    </row>
    <row r="2508" spans="1:14" ht="15.75" hidden="1" customHeight="1" x14ac:dyDescent="0.25">
      <c r="A2508" s="773"/>
      <c r="B2508" s="684"/>
      <c r="C2508" s="687"/>
      <c r="D2508" s="737"/>
      <c r="E2508" s="117"/>
      <c r="F2508" s="117"/>
      <c r="G2508" s="297"/>
      <c r="H2508" s="298"/>
      <c r="I2508" s="209"/>
      <c r="J2508" s="389"/>
      <c r="K2508" s="219"/>
      <c r="L2508" s="299"/>
      <c r="M2508" s="22"/>
      <c r="N2508" s="710"/>
    </row>
    <row r="2509" spans="1:14" ht="15.75" hidden="1" customHeight="1" x14ac:dyDescent="0.25">
      <c r="A2509" s="773"/>
      <c r="B2509" s="684"/>
      <c r="C2509" s="687"/>
      <c r="D2509" s="737"/>
      <c r="E2509" s="117"/>
      <c r="F2509" s="117"/>
      <c r="G2509" s="297"/>
      <c r="H2509" s="298"/>
      <c r="I2509" s="209"/>
      <c r="J2509" s="389"/>
      <c r="K2509" s="219"/>
      <c r="L2509" s="299"/>
      <c r="M2509" s="22"/>
      <c r="N2509" s="710"/>
    </row>
    <row r="2510" spans="1:14" ht="15.75" hidden="1" customHeight="1" x14ac:dyDescent="0.25">
      <c r="A2510" s="773"/>
      <c r="B2510" s="684"/>
      <c r="C2510" s="687"/>
      <c r="D2510" s="737"/>
      <c r="E2510" s="117"/>
      <c r="F2510" s="117"/>
      <c r="G2510" s="297"/>
      <c r="H2510" s="298"/>
      <c r="I2510" s="209"/>
      <c r="J2510" s="389"/>
      <c r="K2510" s="219"/>
      <c r="L2510" s="299"/>
      <c r="M2510" s="22"/>
      <c r="N2510" s="710"/>
    </row>
    <row r="2511" spans="1:14" ht="15.75" hidden="1" customHeight="1" x14ac:dyDescent="0.25">
      <c r="A2511" s="773"/>
      <c r="B2511" s="684"/>
      <c r="C2511" s="687"/>
      <c r="D2511" s="737"/>
      <c r="E2511" s="117"/>
      <c r="F2511" s="117"/>
      <c r="G2511" s="297"/>
      <c r="H2511" s="298"/>
      <c r="I2511" s="209"/>
      <c r="J2511" s="389"/>
      <c r="K2511" s="219"/>
      <c r="L2511" s="299"/>
      <c r="M2511" s="22"/>
      <c r="N2511" s="710"/>
    </row>
    <row r="2512" spans="1:14" ht="15.75" hidden="1" customHeight="1" x14ac:dyDescent="0.25">
      <c r="A2512" s="773"/>
      <c r="B2512" s="684"/>
      <c r="C2512" s="687"/>
      <c r="D2512" s="737"/>
      <c r="E2512" s="117"/>
      <c r="F2512" s="117"/>
      <c r="G2512" s="297"/>
      <c r="H2512" s="298"/>
      <c r="I2512" s="209"/>
      <c r="J2512" s="389"/>
      <c r="K2512" s="219"/>
      <c r="L2512" s="299"/>
      <c r="M2512" s="22"/>
      <c r="N2512" s="710"/>
    </row>
    <row r="2513" spans="1:14" ht="15.75" hidden="1" customHeight="1" x14ac:dyDescent="0.25">
      <c r="A2513" s="773"/>
      <c r="B2513" s="684"/>
      <c r="C2513" s="687"/>
      <c r="D2513" s="737"/>
      <c r="E2513" s="117"/>
      <c r="F2513" s="117"/>
      <c r="G2513" s="297"/>
      <c r="H2513" s="298"/>
      <c r="I2513" s="209"/>
      <c r="J2513" s="389"/>
      <c r="K2513" s="219"/>
      <c r="L2513" s="299"/>
      <c r="M2513" s="22"/>
      <c r="N2513" s="710"/>
    </row>
    <row r="2514" spans="1:14" ht="15.75" hidden="1" customHeight="1" x14ac:dyDescent="0.25">
      <c r="A2514" s="773"/>
      <c r="B2514" s="684"/>
      <c r="C2514" s="687"/>
      <c r="D2514" s="737"/>
      <c r="E2514" s="117"/>
      <c r="F2514" s="117"/>
      <c r="G2514" s="297"/>
      <c r="H2514" s="298"/>
      <c r="I2514" s="209"/>
      <c r="J2514" s="389"/>
      <c r="K2514" s="219"/>
      <c r="L2514" s="299"/>
      <c r="M2514" s="22"/>
      <c r="N2514" s="710"/>
    </row>
    <row r="2515" spans="1:14" ht="15.75" hidden="1" customHeight="1" x14ac:dyDescent="0.25">
      <c r="A2515" s="773"/>
      <c r="B2515" s="684"/>
      <c r="C2515" s="687"/>
      <c r="D2515" s="737"/>
      <c r="E2515" s="117"/>
      <c r="F2515" s="117"/>
      <c r="G2515" s="297"/>
      <c r="H2515" s="298"/>
      <c r="I2515" s="209"/>
      <c r="J2515" s="389"/>
      <c r="K2515" s="219"/>
      <c r="L2515" s="299"/>
      <c r="M2515" s="22"/>
      <c r="N2515" s="710"/>
    </row>
    <row r="2516" spans="1:14" ht="15.75" hidden="1" customHeight="1" x14ac:dyDescent="0.25">
      <c r="A2516" s="773"/>
      <c r="B2516" s="684"/>
      <c r="C2516" s="687"/>
      <c r="D2516" s="737"/>
      <c r="E2516" s="117"/>
      <c r="F2516" s="117"/>
      <c r="G2516" s="297"/>
      <c r="H2516" s="298"/>
      <c r="I2516" s="209"/>
      <c r="J2516" s="389"/>
      <c r="K2516" s="219"/>
      <c r="L2516" s="299"/>
      <c r="M2516" s="22"/>
      <c r="N2516" s="710"/>
    </row>
    <row r="2517" spans="1:14" ht="15.75" hidden="1" customHeight="1" x14ac:dyDescent="0.25">
      <c r="A2517" s="773"/>
      <c r="B2517" s="684"/>
      <c r="C2517" s="687"/>
      <c r="D2517" s="737"/>
      <c r="E2517" s="117"/>
      <c r="F2517" s="117"/>
      <c r="G2517" s="297"/>
      <c r="H2517" s="298"/>
      <c r="I2517" s="209"/>
      <c r="J2517" s="389"/>
      <c r="K2517" s="219"/>
      <c r="L2517" s="299"/>
      <c r="M2517" s="22"/>
      <c r="N2517" s="710"/>
    </row>
    <row r="2518" spans="1:14" ht="15.75" hidden="1" customHeight="1" x14ac:dyDescent="0.25">
      <c r="A2518" s="773"/>
      <c r="B2518" s="684"/>
      <c r="C2518" s="687"/>
      <c r="D2518" s="737"/>
      <c r="E2518" s="117"/>
      <c r="F2518" s="117"/>
      <c r="G2518" s="297"/>
      <c r="H2518" s="298"/>
      <c r="I2518" s="209"/>
      <c r="J2518" s="389"/>
      <c r="K2518" s="219"/>
      <c r="L2518" s="299"/>
      <c r="M2518" s="22"/>
      <c r="N2518" s="710"/>
    </row>
    <row r="2519" spans="1:14" ht="15.75" hidden="1" customHeight="1" x14ac:dyDescent="0.25">
      <c r="A2519" s="773"/>
      <c r="B2519" s="684"/>
      <c r="C2519" s="687"/>
      <c r="D2519" s="737"/>
      <c r="E2519" s="117"/>
      <c r="F2519" s="117"/>
      <c r="G2519" s="297"/>
      <c r="H2519" s="298"/>
      <c r="I2519" s="209"/>
      <c r="J2519" s="389"/>
      <c r="K2519" s="219"/>
      <c r="L2519" s="299"/>
      <c r="M2519" s="22"/>
      <c r="N2519" s="710"/>
    </row>
    <row r="2520" spans="1:14" ht="15.75" hidden="1" customHeight="1" x14ac:dyDescent="0.25">
      <c r="A2520" s="773"/>
      <c r="B2520" s="684"/>
      <c r="C2520" s="687"/>
      <c r="D2520" s="737"/>
      <c r="E2520" s="117"/>
      <c r="F2520" s="117"/>
      <c r="G2520" s="297"/>
      <c r="H2520" s="298"/>
      <c r="I2520" s="209"/>
      <c r="J2520" s="389"/>
      <c r="K2520" s="219"/>
      <c r="L2520" s="299"/>
      <c r="M2520" s="22"/>
      <c r="N2520" s="710"/>
    </row>
    <row r="2521" spans="1:14" ht="15.75" hidden="1" customHeight="1" x14ac:dyDescent="0.25">
      <c r="A2521" s="773"/>
      <c r="B2521" s="684"/>
      <c r="C2521" s="687"/>
      <c r="D2521" s="737"/>
      <c r="E2521" s="117"/>
      <c r="F2521" s="117"/>
      <c r="G2521" s="297"/>
      <c r="H2521" s="298"/>
      <c r="I2521" s="209"/>
      <c r="J2521" s="389"/>
      <c r="K2521" s="219"/>
      <c r="L2521" s="299"/>
      <c r="M2521" s="22"/>
      <c r="N2521" s="710"/>
    </row>
    <row r="2522" spans="1:14" ht="15.75" hidden="1" customHeight="1" x14ac:dyDescent="0.25">
      <c r="A2522" s="773"/>
      <c r="B2522" s="684"/>
      <c r="C2522" s="687"/>
      <c r="D2522" s="737"/>
      <c r="E2522" s="117"/>
      <c r="F2522" s="117"/>
      <c r="G2522" s="297"/>
      <c r="H2522" s="298"/>
      <c r="I2522" s="209"/>
      <c r="J2522" s="389"/>
      <c r="K2522" s="219"/>
      <c r="L2522" s="299"/>
      <c r="M2522" s="22"/>
      <c r="N2522" s="710"/>
    </row>
    <row r="2523" spans="1:14" ht="15.75" hidden="1" customHeight="1" x14ac:dyDescent="0.25">
      <c r="A2523" s="773"/>
      <c r="B2523" s="684"/>
      <c r="C2523" s="687"/>
      <c r="D2523" s="737"/>
      <c r="E2523" s="117"/>
      <c r="F2523" s="117"/>
      <c r="G2523" s="297"/>
      <c r="H2523" s="298"/>
      <c r="I2523" s="209"/>
      <c r="J2523" s="389"/>
      <c r="K2523" s="219"/>
      <c r="L2523" s="299"/>
      <c r="M2523" s="22"/>
      <c r="N2523" s="710"/>
    </row>
    <row r="2524" spans="1:14" ht="15.75" hidden="1" customHeight="1" x14ac:dyDescent="0.25">
      <c r="A2524" s="773"/>
      <c r="B2524" s="684"/>
      <c r="C2524" s="687"/>
      <c r="D2524" s="737"/>
      <c r="E2524" s="117"/>
      <c r="F2524" s="117"/>
      <c r="G2524" s="297"/>
      <c r="H2524" s="298"/>
      <c r="I2524" s="209"/>
      <c r="J2524" s="389"/>
      <c r="K2524" s="219"/>
      <c r="L2524" s="299"/>
      <c r="M2524" s="22"/>
      <c r="N2524" s="710"/>
    </row>
    <row r="2525" spans="1:14" ht="15.75" hidden="1" customHeight="1" x14ac:dyDescent="0.25">
      <c r="A2525" s="773"/>
      <c r="B2525" s="684"/>
      <c r="C2525" s="687"/>
      <c r="D2525" s="737"/>
      <c r="E2525" s="117"/>
      <c r="F2525" s="117"/>
      <c r="G2525" s="297"/>
      <c r="H2525" s="298"/>
      <c r="I2525" s="209"/>
      <c r="J2525" s="389"/>
      <c r="K2525" s="219"/>
      <c r="L2525" s="299"/>
      <c r="M2525" s="22"/>
      <c r="N2525" s="710"/>
    </row>
    <row r="2526" spans="1:14" ht="15.75" hidden="1" customHeight="1" x14ac:dyDescent="0.25">
      <c r="A2526" s="773"/>
      <c r="B2526" s="684"/>
      <c r="C2526" s="687"/>
      <c r="D2526" s="737"/>
      <c r="E2526" s="117"/>
      <c r="F2526" s="117"/>
      <c r="G2526" s="297"/>
      <c r="H2526" s="298"/>
      <c r="I2526" s="209"/>
      <c r="J2526" s="389"/>
      <c r="K2526" s="219"/>
      <c r="L2526" s="299"/>
      <c r="M2526" s="22"/>
      <c r="N2526" s="710"/>
    </row>
    <row r="2527" spans="1:14" ht="15.75" hidden="1" customHeight="1" x14ac:dyDescent="0.25">
      <c r="A2527" s="773"/>
      <c r="B2527" s="684"/>
      <c r="C2527" s="687"/>
      <c r="D2527" s="737"/>
      <c r="E2527" s="117"/>
      <c r="F2527" s="117"/>
      <c r="G2527" s="297"/>
      <c r="H2527" s="298"/>
      <c r="I2527" s="209"/>
      <c r="J2527" s="389"/>
      <c r="K2527" s="219"/>
      <c r="L2527" s="299"/>
      <c r="M2527" s="22"/>
      <c r="N2527" s="710"/>
    </row>
    <row r="2528" spans="1:14" ht="15.75" hidden="1" customHeight="1" x14ac:dyDescent="0.25">
      <c r="A2528" s="773"/>
      <c r="B2528" s="684"/>
      <c r="C2528" s="687"/>
      <c r="D2528" s="737"/>
      <c r="E2528" s="117"/>
      <c r="F2528" s="117"/>
      <c r="G2528" s="297"/>
      <c r="H2528" s="298"/>
      <c r="I2528" s="209"/>
      <c r="J2528" s="389"/>
      <c r="K2528" s="219"/>
      <c r="L2528" s="299"/>
      <c r="M2528" s="22"/>
      <c r="N2528" s="710"/>
    </row>
    <row r="2529" spans="1:14" ht="15.75" hidden="1" customHeight="1" x14ac:dyDescent="0.25">
      <c r="A2529" s="773"/>
      <c r="B2529" s="684"/>
      <c r="C2529" s="687"/>
      <c r="D2529" s="737"/>
      <c r="E2529" s="117"/>
      <c r="F2529" s="117"/>
      <c r="G2529" s="297"/>
      <c r="H2529" s="298"/>
      <c r="I2529" s="209"/>
      <c r="J2529" s="389"/>
      <c r="K2529" s="219"/>
      <c r="L2529" s="299"/>
      <c r="M2529" s="22"/>
      <c r="N2529" s="710"/>
    </row>
    <row r="2530" spans="1:14" ht="15.75" hidden="1" customHeight="1" x14ac:dyDescent="0.25">
      <c r="A2530" s="773"/>
      <c r="B2530" s="684"/>
      <c r="C2530" s="687"/>
      <c r="D2530" s="737"/>
      <c r="E2530" s="117"/>
      <c r="F2530" s="117"/>
      <c r="G2530" s="297"/>
      <c r="H2530" s="298"/>
      <c r="I2530" s="209"/>
      <c r="J2530" s="389"/>
      <c r="K2530" s="219"/>
      <c r="L2530" s="299"/>
      <c r="M2530" s="22"/>
      <c r="N2530" s="710"/>
    </row>
    <row r="2531" spans="1:14" ht="15.75" hidden="1" customHeight="1" x14ac:dyDescent="0.25">
      <c r="A2531" s="773"/>
      <c r="B2531" s="684"/>
      <c r="C2531" s="687"/>
      <c r="D2531" s="737"/>
      <c r="E2531" s="117"/>
      <c r="F2531" s="117"/>
      <c r="G2531" s="297"/>
      <c r="H2531" s="298"/>
      <c r="I2531" s="209"/>
      <c r="J2531" s="389"/>
      <c r="K2531" s="219"/>
      <c r="L2531" s="299"/>
      <c r="M2531" s="22"/>
      <c r="N2531" s="710"/>
    </row>
    <row r="2532" spans="1:14" ht="15.75" hidden="1" customHeight="1" x14ac:dyDescent="0.25">
      <c r="A2532" s="773"/>
      <c r="B2532" s="684"/>
      <c r="C2532" s="687"/>
      <c r="D2532" s="737"/>
      <c r="E2532" s="117"/>
      <c r="F2532" s="117"/>
      <c r="G2532" s="297"/>
      <c r="H2532" s="298"/>
      <c r="I2532" s="209"/>
      <c r="J2532" s="389"/>
      <c r="K2532" s="219"/>
      <c r="L2532" s="299"/>
      <c r="M2532" s="22"/>
      <c r="N2532" s="710"/>
    </row>
    <row r="2533" spans="1:14" ht="15.75" hidden="1" customHeight="1" x14ac:dyDescent="0.25">
      <c r="A2533" s="773"/>
      <c r="B2533" s="684"/>
      <c r="C2533" s="687"/>
      <c r="D2533" s="737"/>
      <c r="E2533" s="117"/>
      <c r="F2533" s="117"/>
      <c r="G2533" s="297"/>
      <c r="H2533" s="298"/>
      <c r="I2533" s="209"/>
      <c r="J2533" s="389"/>
      <c r="K2533" s="219"/>
      <c r="L2533" s="299"/>
      <c r="M2533" s="22"/>
      <c r="N2533" s="710"/>
    </row>
    <row r="2534" spans="1:14" ht="15.75" hidden="1" customHeight="1" x14ac:dyDescent="0.25">
      <c r="A2534" s="773"/>
      <c r="B2534" s="684"/>
      <c r="C2534" s="687"/>
      <c r="D2534" s="737"/>
      <c r="E2534" s="117"/>
      <c r="F2534" s="117"/>
      <c r="G2534" s="297"/>
      <c r="H2534" s="298"/>
      <c r="I2534" s="209"/>
      <c r="J2534" s="389"/>
      <c r="K2534" s="219"/>
      <c r="L2534" s="299"/>
      <c r="M2534" s="22"/>
      <c r="N2534" s="710"/>
    </row>
    <row r="2535" spans="1:14" ht="15.75" hidden="1" customHeight="1" x14ac:dyDescent="0.25">
      <c r="A2535" s="773"/>
      <c r="B2535" s="684"/>
      <c r="C2535" s="687"/>
      <c r="D2535" s="737"/>
      <c r="E2535" s="117"/>
      <c r="F2535" s="117"/>
      <c r="G2535" s="297"/>
      <c r="H2535" s="298"/>
      <c r="I2535" s="209"/>
      <c r="J2535" s="389"/>
      <c r="K2535" s="219"/>
      <c r="L2535" s="299"/>
      <c r="M2535" s="22"/>
      <c r="N2535" s="710"/>
    </row>
    <row r="2536" spans="1:14" ht="15.75" hidden="1" customHeight="1" x14ac:dyDescent="0.25">
      <c r="A2536" s="773"/>
      <c r="B2536" s="684"/>
      <c r="C2536" s="687"/>
      <c r="D2536" s="737"/>
      <c r="E2536" s="117"/>
      <c r="F2536" s="117"/>
      <c r="G2536" s="297"/>
      <c r="H2536" s="298"/>
      <c r="I2536" s="209"/>
      <c r="J2536" s="389"/>
      <c r="K2536" s="219"/>
      <c r="L2536" s="299"/>
      <c r="M2536" s="22"/>
      <c r="N2536" s="710"/>
    </row>
    <row r="2537" spans="1:14" ht="15.75" hidden="1" customHeight="1" x14ac:dyDescent="0.25">
      <c r="A2537" s="773"/>
      <c r="B2537" s="684"/>
      <c r="C2537" s="687"/>
      <c r="D2537" s="737"/>
      <c r="E2537" s="117"/>
      <c r="F2537" s="117"/>
      <c r="G2537" s="297"/>
      <c r="H2537" s="298"/>
      <c r="I2537" s="209"/>
      <c r="J2537" s="389"/>
      <c r="K2537" s="219"/>
      <c r="L2537" s="299"/>
      <c r="M2537" s="22"/>
      <c r="N2537" s="710"/>
    </row>
    <row r="2538" spans="1:14" ht="15.75" hidden="1" customHeight="1" x14ac:dyDescent="0.25">
      <c r="A2538" s="773"/>
      <c r="B2538" s="684"/>
      <c r="C2538" s="687"/>
      <c r="D2538" s="737"/>
      <c r="E2538" s="117"/>
      <c r="F2538" s="117"/>
      <c r="G2538" s="297"/>
      <c r="H2538" s="298"/>
      <c r="I2538" s="209"/>
      <c r="J2538" s="389"/>
      <c r="K2538" s="219"/>
      <c r="L2538" s="299"/>
      <c r="M2538" s="22"/>
      <c r="N2538" s="710"/>
    </row>
    <row r="2539" spans="1:14" ht="15.75" hidden="1" customHeight="1" x14ac:dyDescent="0.25">
      <c r="A2539" s="773"/>
      <c r="B2539" s="684"/>
      <c r="C2539" s="687"/>
      <c r="D2539" s="737"/>
      <c r="E2539" s="117"/>
      <c r="F2539" s="117"/>
      <c r="G2539" s="297"/>
      <c r="H2539" s="298"/>
      <c r="I2539" s="209"/>
      <c r="J2539" s="389"/>
      <c r="K2539" s="219"/>
      <c r="L2539" s="299"/>
      <c r="M2539" s="22"/>
      <c r="N2539" s="710"/>
    </row>
    <row r="2540" spans="1:14" ht="15.75" hidden="1" customHeight="1" x14ac:dyDescent="0.25">
      <c r="A2540" s="773"/>
      <c r="B2540" s="684"/>
      <c r="C2540" s="687"/>
      <c r="D2540" s="737"/>
      <c r="E2540" s="117"/>
      <c r="F2540" s="117"/>
      <c r="G2540" s="297"/>
      <c r="H2540" s="298"/>
      <c r="I2540" s="209"/>
      <c r="J2540" s="389"/>
      <c r="K2540" s="219"/>
      <c r="L2540" s="299"/>
      <c r="M2540" s="22"/>
      <c r="N2540" s="710"/>
    </row>
    <row r="2541" spans="1:14" ht="15.75" hidden="1" customHeight="1" x14ac:dyDescent="0.25">
      <c r="A2541" s="773"/>
      <c r="B2541" s="684"/>
      <c r="C2541" s="687"/>
      <c r="D2541" s="737"/>
      <c r="E2541" s="117"/>
      <c r="F2541" s="117"/>
      <c r="G2541" s="297"/>
      <c r="H2541" s="298"/>
      <c r="I2541" s="209"/>
      <c r="J2541" s="389"/>
      <c r="K2541" s="219"/>
      <c r="L2541" s="299"/>
      <c r="M2541" s="22"/>
      <c r="N2541" s="710"/>
    </row>
    <row r="2542" spans="1:14" ht="15.75" hidden="1" customHeight="1" x14ac:dyDescent="0.25">
      <c r="A2542" s="773"/>
      <c r="B2542" s="684"/>
      <c r="C2542" s="687"/>
      <c r="D2542" s="737"/>
      <c r="E2542" s="117"/>
      <c r="F2542" s="117"/>
      <c r="G2542" s="297"/>
      <c r="H2542" s="298"/>
      <c r="I2542" s="209"/>
      <c r="J2542" s="389"/>
      <c r="K2542" s="219"/>
      <c r="L2542" s="299"/>
      <c r="M2542" s="22"/>
      <c r="N2542" s="710"/>
    </row>
    <row r="2543" spans="1:14" ht="15.75" hidden="1" customHeight="1" x14ac:dyDescent="0.25">
      <c r="A2543" s="773"/>
      <c r="B2543" s="684"/>
      <c r="C2543" s="687"/>
      <c r="D2543" s="737"/>
      <c r="E2543" s="117"/>
      <c r="F2543" s="117"/>
      <c r="G2543" s="297"/>
      <c r="H2543" s="298"/>
      <c r="I2543" s="209"/>
      <c r="J2543" s="389"/>
      <c r="K2543" s="219"/>
      <c r="L2543" s="299"/>
      <c r="M2543" s="22"/>
      <c r="N2543" s="710"/>
    </row>
    <row r="2544" spans="1:14" ht="15.75" hidden="1" customHeight="1" x14ac:dyDescent="0.25">
      <c r="A2544" s="773"/>
      <c r="B2544" s="684"/>
      <c r="C2544" s="687"/>
      <c r="D2544" s="737"/>
      <c r="E2544" s="117"/>
      <c r="F2544" s="117"/>
      <c r="G2544" s="297"/>
      <c r="H2544" s="298"/>
      <c r="I2544" s="209"/>
      <c r="J2544" s="389"/>
      <c r="K2544" s="219"/>
      <c r="L2544" s="299"/>
      <c r="M2544" s="22"/>
      <c r="N2544" s="710"/>
    </row>
    <row r="2545" spans="1:14" ht="15.75" hidden="1" customHeight="1" x14ac:dyDescent="0.25">
      <c r="A2545" s="773"/>
      <c r="B2545" s="684"/>
      <c r="C2545" s="687"/>
      <c r="D2545" s="737"/>
      <c r="E2545" s="117"/>
      <c r="F2545" s="117"/>
      <c r="G2545" s="297"/>
      <c r="H2545" s="298"/>
      <c r="I2545" s="209"/>
      <c r="J2545" s="389"/>
      <c r="K2545" s="219"/>
      <c r="L2545" s="299"/>
      <c r="M2545" s="22"/>
      <c r="N2545" s="710"/>
    </row>
    <row r="2546" spans="1:14" ht="15.75" hidden="1" customHeight="1" x14ac:dyDescent="0.25">
      <c r="A2546" s="773"/>
      <c r="B2546" s="684"/>
      <c r="C2546" s="687"/>
      <c r="D2546" s="737"/>
      <c r="E2546" s="117"/>
      <c r="F2546" s="117"/>
      <c r="G2546" s="297"/>
      <c r="H2546" s="298"/>
      <c r="I2546" s="209"/>
      <c r="J2546" s="389"/>
      <c r="K2546" s="219"/>
      <c r="L2546" s="299"/>
      <c r="M2546" s="22"/>
      <c r="N2546" s="710"/>
    </row>
    <row r="2547" spans="1:14" ht="15.75" hidden="1" customHeight="1" x14ac:dyDescent="0.25">
      <c r="A2547" s="773"/>
      <c r="B2547" s="684"/>
      <c r="C2547" s="687"/>
      <c r="D2547" s="737"/>
      <c r="E2547" s="117"/>
      <c r="F2547" s="117"/>
      <c r="G2547" s="297"/>
      <c r="H2547" s="298"/>
      <c r="I2547" s="209"/>
      <c r="J2547" s="389"/>
      <c r="K2547" s="219"/>
      <c r="L2547" s="299"/>
      <c r="M2547" s="22"/>
      <c r="N2547" s="710"/>
    </row>
    <row r="2548" spans="1:14" ht="15.75" hidden="1" customHeight="1" x14ac:dyDescent="0.25">
      <c r="A2548" s="773"/>
      <c r="B2548" s="684"/>
      <c r="C2548" s="687"/>
      <c r="D2548" s="737"/>
      <c r="E2548" s="117"/>
      <c r="F2548" s="117"/>
      <c r="G2548" s="297"/>
      <c r="H2548" s="298"/>
      <c r="I2548" s="209"/>
      <c r="J2548" s="389"/>
      <c r="K2548" s="219"/>
      <c r="L2548" s="299"/>
      <c r="M2548" s="22"/>
      <c r="N2548" s="710"/>
    </row>
    <row r="2549" spans="1:14" ht="15.75" hidden="1" customHeight="1" x14ac:dyDescent="0.25">
      <c r="A2549" s="773"/>
      <c r="B2549" s="684"/>
      <c r="C2549" s="687"/>
      <c r="D2549" s="737"/>
      <c r="E2549" s="117"/>
      <c r="F2549" s="117"/>
      <c r="G2549" s="297"/>
      <c r="H2549" s="298"/>
      <c r="I2549" s="209"/>
      <c r="J2549" s="389"/>
      <c r="K2549" s="219"/>
      <c r="L2549" s="299"/>
      <c r="M2549" s="22"/>
      <c r="N2549" s="710"/>
    </row>
    <row r="2550" spans="1:14" ht="15.75" hidden="1" customHeight="1" x14ac:dyDescent="0.25">
      <c r="A2550" s="773"/>
      <c r="B2550" s="684"/>
      <c r="C2550" s="687"/>
      <c r="D2550" s="737"/>
      <c r="E2550" s="117"/>
      <c r="F2550" s="117"/>
      <c r="G2550" s="297"/>
      <c r="H2550" s="298"/>
      <c r="I2550" s="209"/>
      <c r="J2550" s="389"/>
      <c r="K2550" s="219"/>
      <c r="L2550" s="299"/>
      <c r="M2550" s="22"/>
      <c r="N2550" s="710"/>
    </row>
    <row r="2551" spans="1:14" ht="15.75" hidden="1" customHeight="1" x14ac:dyDescent="0.25">
      <c r="A2551" s="773"/>
      <c r="B2551" s="684"/>
      <c r="C2551" s="687"/>
      <c r="D2551" s="737"/>
      <c r="E2551" s="117"/>
      <c r="F2551" s="117"/>
      <c r="G2551" s="297"/>
      <c r="H2551" s="298"/>
      <c r="I2551" s="209"/>
      <c r="J2551" s="389"/>
      <c r="K2551" s="219"/>
      <c r="L2551" s="299"/>
      <c r="M2551" s="22"/>
      <c r="N2551" s="710"/>
    </row>
    <row r="2552" spans="1:14" ht="15.75" hidden="1" customHeight="1" x14ac:dyDescent="0.25">
      <c r="A2552" s="773"/>
      <c r="B2552" s="684"/>
      <c r="C2552" s="687"/>
      <c r="D2552" s="737"/>
      <c r="E2552" s="117"/>
      <c r="F2552" s="117"/>
      <c r="G2552" s="297"/>
      <c r="H2552" s="298"/>
      <c r="I2552" s="209"/>
      <c r="J2552" s="389"/>
      <c r="K2552" s="219"/>
      <c r="L2552" s="299"/>
      <c r="M2552" s="22"/>
      <c r="N2552" s="710"/>
    </row>
    <row r="2553" spans="1:14" ht="15.75" hidden="1" customHeight="1" x14ac:dyDescent="0.25">
      <c r="A2553" s="773"/>
      <c r="B2553" s="684"/>
      <c r="C2553" s="687"/>
      <c r="D2553" s="737"/>
      <c r="E2553" s="117"/>
      <c r="F2553" s="117"/>
      <c r="G2553" s="297"/>
      <c r="H2553" s="298"/>
      <c r="I2553" s="209"/>
      <c r="J2553" s="389"/>
      <c r="K2553" s="219"/>
      <c r="L2553" s="299"/>
      <c r="M2553" s="22"/>
      <c r="N2553" s="710"/>
    </row>
    <row r="2554" spans="1:14" ht="15.75" hidden="1" customHeight="1" x14ac:dyDescent="0.25">
      <c r="A2554" s="773"/>
      <c r="B2554" s="684"/>
      <c r="C2554" s="687"/>
      <c r="D2554" s="737"/>
      <c r="E2554" s="117"/>
      <c r="F2554" s="117"/>
      <c r="G2554" s="297"/>
      <c r="H2554" s="298"/>
      <c r="I2554" s="209"/>
      <c r="J2554" s="389"/>
      <c r="K2554" s="219"/>
      <c r="L2554" s="299"/>
      <c r="M2554" s="22"/>
      <c r="N2554" s="710"/>
    </row>
    <row r="2555" spans="1:14" ht="15.75" hidden="1" customHeight="1" x14ac:dyDescent="0.25">
      <c r="A2555" s="773"/>
      <c r="B2555" s="684"/>
      <c r="C2555" s="687"/>
      <c r="D2555" s="737"/>
      <c r="E2555" s="117"/>
      <c r="F2555" s="117"/>
      <c r="G2555" s="297"/>
      <c r="H2555" s="298"/>
      <c r="I2555" s="209"/>
      <c r="J2555" s="389"/>
      <c r="K2555" s="219"/>
      <c r="L2555" s="299"/>
      <c r="M2555" s="22"/>
      <c r="N2555" s="710"/>
    </row>
    <row r="2556" spans="1:14" ht="15.75" hidden="1" customHeight="1" x14ac:dyDescent="0.25">
      <c r="A2556" s="773"/>
      <c r="B2556" s="684"/>
      <c r="C2556" s="687"/>
      <c r="D2556" s="737"/>
      <c r="E2556" s="117"/>
      <c r="F2556" s="117"/>
      <c r="G2556" s="297"/>
      <c r="H2556" s="298"/>
      <c r="I2556" s="209"/>
      <c r="J2556" s="389"/>
      <c r="K2556" s="219"/>
      <c r="L2556" s="299"/>
      <c r="M2556" s="22"/>
      <c r="N2556" s="710"/>
    </row>
    <row r="2557" spans="1:14" ht="15.75" hidden="1" customHeight="1" x14ac:dyDescent="0.25">
      <c r="A2557" s="773"/>
      <c r="B2557" s="684"/>
      <c r="C2557" s="687"/>
      <c r="D2557" s="737"/>
      <c r="E2557" s="117"/>
      <c r="F2557" s="117"/>
      <c r="G2557" s="297"/>
      <c r="H2557" s="298"/>
      <c r="I2557" s="209"/>
      <c r="J2557" s="389"/>
      <c r="K2557" s="219"/>
      <c r="L2557" s="299"/>
      <c r="M2557" s="22"/>
      <c r="N2557" s="710"/>
    </row>
    <row r="2558" spans="1:14" ht="15.75" hidden="1" customHeight="1" x14ac:dyDescent="0.25">
      <c r="A2558" s="773"/>
      <c r="B2558" s="684"/>
      <c r="C2558" s="687"/>
      <c r="D2558" s="737"/>
      <c r="E2558" s="117"/>
      <c r="F2558" s="117"/>
      <c r="G2558" s="297"/>
      <c r="H2558" s="298"/>
      <c r="I2558" s="209"/>
      <c r="J2558" s="389"/>
      <c r="K2558" s="219"/>
      <c r="L2558" s="299"/>
      <c r="M2558" s="22"/>
      <c r="N2558" s="710"/>
    </row>
    <row r="2559" spans="1:14" ht="15.75" hidden="1" customHeight="1" x14ac:dyDescent="0.25">
      <c r="A2559" s="773"/>
      <c r="B2559" s="684"/>
      <c r="C2559" s="687"/>
      <c r="D2559" s="737"/>
      <c r="E2559" s="117"/>
      <c r="F2559" s="117"/>
      <c r="G2559" s="297"/>
      <c r="H2559" s="298"/>
      <c r="I2559" s="209"/>
      <c r="J2559" s="389"/>
      <c r="K2559" s="219"/>
      <c r="L2559" s="299"/>
      <c r="M2559" s="22"/>
      <c r="N2559" s="710"/>
    </row>
    <row r="2560" spans="1:14" ht="15.75" hidden="1" customHeight="1" x14ac:dyDescent="0.25">
      <c r="A2560" s="773"/>
      <c r="B2560" s="684"/>
      <c r="C2560" s="687"/>
      <c r="D2560" s="737"/>
      <c r="E2560" s="117"/>
      <c r="F2560" s="117"/>
      <c r="G2560" s="297"/>
      <c r="H2560" s="298"/>
      <c r="I2560" s="209"/>
      <c r="J2560" s="389"/>
      <c r="K2560" s="219"/>
      <c r="L2560" s="299"/>
      <c r="M2560" s="22"/>
      <c r="N2560" s="710"/>
    </row>
    <row r="2561" spans="1:14" ht="15.75" hidden="1" customHeight="1" x14ac:dyDescent="0.25">
      <c r="A2561" s="773"/>
      <c r="B2561" s="684"/>
      <c r="C2561" s="687"/>
      <c r="D2561" s="737"/>
      <c r="E2561" s="117"/>
      <c r="F2561" s="117"/>
      <c r="G2561" s="297"/>
      <c r="H2561" s="298"/>
      <c r="I2561" s="209"/>
      <c r="J2561" s="389"/>
      <c r="K2561" s="219"/>
      <c r="L2561" s="299"/>
      <c r="M2561" s="22"/>
      <c r="N2561" s="710"/>
    </row>
    <row r="2562" spans="1:14" ht="15.75" hidden="1" customHeight="1" x14ac:dyDescent="0.25">
      <c r="A2562" s="773"/>
      <c r="B2562" s="684"/>
      <c r="C2562" s="687"/>
      <c r="D2562" s="737"/>
      <c r="E2562" s="117"/>
      <c r="F2562" s="117"/>
      <c r="G2562" s="297"/>
      <c r="H2562" s="298"/>
      <c r="I2562" s="209"/>
      <c r="J2562" s="389"/>
      <c r="K2562" s="219"/>
      <c r="L2562" s="299"/>
      <c r="M2562" s="22"/>
      <c r="N2562" s="710"/>
    </row>
    <row r="2563" spans="1:14" ht="15.75" hidden="1" customHeight="1" x14ac:dyDescent="0.25">
      <c r="A2563" s="773"/>
      <c r="B2563" s="684"/>
      <c r="C2563" s="687"/>
      <c r="D2563" s="737"/>
      <c r="E2563" s="117"/>
      <c r="F2563" s="117"/>
      <c r="G2563" s="297"/>
      <c r="H2563" s="298"/>
      <c r="I2563" s="209"/>
      <c r="J2563" s="389"/>
      <c r="K2563" s="219"/>
      <c r="L2563" s="299"/>
      <c r="M2563" s="22"/>
      <c r="N2563" s="710"/>
    </row>
    <row r="2564" spans="1:14" ht="15.75" hidden="1" customHeight="1" x14ac:dyDescent="0.25">
      <c r="A2564" s="773"/>
      <c r="B2564" s="684"/>
      <c r="C2564" s="687"/>
      <c r="D2564" s="737"/>
      <c r="E2564" s="117"/>
      <c r="F2564" s="117"/>
      <c r="G2564" s="297"/>
      <c r="H2564" s="298"/>
      <c r="I2564" s="209"/>
      <c r="J2564" s="389"/>
      <c r="K2564" s="219"/>
      <c r="L2564" s="299"/>
      <c r="M2564" s="22"/>
      <c r="N2564" s="710"/>
    </row>
    <row r="2565" spans="1:14" ht="15.75" hidden="1" customHeight="1" x14ac:dyDescent="0.25">
      <c r="A2565" s="773"/>
      <c r="B2565" s="684"/>
      <c r="C2565" s="687"/>
      <c r="D2565" s="737"/>
      <c r="E2565" s="117"/>
      <c r="F2565" s="117"/>
      <c r="G2565" s="297"/>
      <c r="H2565" s="298"/>
      <c r="I2565" s="209"/>
      <c r="J2565" s="389"/>
      <c r="K2565" s="219"/>
      <c r="L2565" s="299"/>
      <c r="M2565" s="22"/>
      <c r="N2565" s="710"/>
    </row>
    <row r="2566" spans="1:14" ht="15.75" hidden="1" customHeight="1" x14ac:dyDescent="0.25">
      <c r="A2566" s="773"/>
      <c r="B2566" s="684"/>
      <c r="C2566" s="687"/>
      <c r="D2566" s="737"/>
      <c r="E2566" s="117"/>
      <c r="F2566" s="117"/>
      <c r="G2566" s="297"/>
      <c r="H2566" s="298"/>
      <c r="I2566" s="209"/>
      <c r="J2566" s="389"/>
      <c r="K2566" s="219"/>
      <c r="L2566" s="299"/>
      <c r="M2566" s="22"/>
      <c r="N2566" s="710"/>
    </row>
    <row r="2567" spans="1:14" ht="15.75" hidden="1" customHeight="1" x14ac:dyDescent="0.25">
      <c r="A2567" s="773"/>
      <c r="B2567" s="684"/>
      <c r="C2567" s="687"/>
      <c r="D2567" s="737"/>
      <c r="E2567" s="117"/>
      <c r="F2567" s="117"/>
      <c r="G2567" s="297"/>
      <c r="H2567" s="298"/>
      <c r="I2567" s="209"/>
      <c r="J2567" s="389"/>
      <c r="K2567" s="219"/>
      <c r="L2567" s="299"/>
      <c r="M2567" s="22"/>
      <c r="N2567" s="710"/>
    </row>
    <row r="2568" spans="1:14" ht="15.75" hidden="1" customHeight="1" x14ac:dyDescent="0.25">
      <c r="A2568" s="773"/>
      <c r="B2568" s="684"/>
      <c r="C2568" s="687"/>
      <c r="D2568" s="737"/>
      <c r="E2568" s="117"/>
      <c r="F2568" s="117"/>
      <c r="G2568" s="297"/>
      <c r="H2568" s="298"/>
      <c r="I2568" s="209"/>
      <c r="J2568" s="389"/>
      <c r="K2568" s="219"/>
      <c r="L2568" s="299"/>
      <c r="M2568" s="22"/>
      <c r="N2568" s="710"/>
    </row>
    <row r="2569" spans="1:14" ht="15.75" hidden="1" customHeight="1" x14ac:dyDescent="0.25">
      <c r="A2569" s="773"/>
      <c r="B2569" s="684"/>
      <c r="C2569" s="687"/>
      <c r="D2569" s="737"/>
      <c r="E2569" s="117"/>
      <c r="F2569" s="117"/>
      <c r="G2569" s="297"/>
      <c r="H2569" s="298"/>
      <c r="I2569" s="209"/>
      <c r="J2569" s="389"/>
      <c r="K2569" s="219"/>
      <c r="L2569" s="299"/>
      <c r="M2569" s="22"/>
      <c r="N2569" s="710"/>
    </row>
    <row r="2570" spans="1:14" ht="15.75" hidden="1" customHeight="1" x14ac:dyDescent="0.25">
      <c r="A2570" s="773"/>
      <c r="B2570" s="684"/>
      <c r="C2570" s="687"/>
      <c r="D2570" s="737"/>
      <c r="E2570" s="117"/>
      <c r="F2570" s="117"/>
      <c r="G2570" s="297"/>
      <c r="H2570" s="298"/>
      <c r="I2570" s="209"/>
      <c r="J2570" s="389"/>
      <c r="K2570" s="219"/>
      <c r="L2570" s="299"/>
      <c r="M2570" s="22"/>
      <c r="N2570" s="710"/>
    </row>
    <row r="2571" spans="1:14" ht="15.75" hidden="1" customHeight="1" x14ac:dyDescent="0.25">
      <c r="A2571" s="773"/>
      <c r="B2571" s="684"/>
      <c r="C2571" s="687"/>
      <c r="D2571" s="737"/>
      <c r="E2571" s="117"/>
      <c r="F2571" s="117"/>
      <c r="G2571" s="297"/>
      <c r="H2571" s="298"/>
      <c r="I2571" s="209"/>
      <c r="J2571" s="389"/>
      <c r="K2571" s="219"/>
      <c r="L2571" s="299"/>
      <c r="M2571" s="22"/>
      <c r="N2571" s="710"/>
    </row>
    <row r="2572" spans="1:14" ht="15.75" hidden="1" customHeight="1" x14ac:dyDescent="0.25">
      <c r="A2572" s="773"/>
      <c r="B2572" s="684"/>
      <c r="C2572" s="687"/>
      <c r="D2572" s="737"/>
      <c r="E2572" s="117"/>
      <c r="F2572" s="117"/>
      <c r="G2572" s="297"/>
      <c r="H2572" s="298"/>
      <c r="I2572" s="209"/>
      <c r="J2572" s="389"/>
      <c r="K2572" s="219"/>
      <c r="L2572" s="299"/>
      <c r="M2572" s="22"/>
      <c r="N2572" s="710"/>
    </row>
    <row r="2573" spans="1:14" ht="15.75" hidden="1" customHeight="1" x14ac:dyDescent="0.25">
      <c r="A2573" s="773"/>
      <c r="B2573" s="684"/>
      <c r="C2573" s="687"/>
      <c r="D2573" s="737"/>
      <c r="E2573" s="117"/>
      <c r="F2573" s="117"/>
      <c r="G2573" s="297"/>
      <c r="H2573" s="298"/>
      <c r="I2573" s="209"/>
      <c r="J2573" s="389"/>
      <c r="K2573" s="219"/>
      <c r="L2573" s="299"/>
      <c r="M2573" s="22"/>
      <c r="N2573" s="710"/>
    </row>
    <row r="2574" spans="1:14" ht="15.75" hidden="1" customHeight="1" x14ac:dyDescent="0.25">
      <c r="A2574" s="773"/>
      <c r="B2574" s="684"/>
      <c r="C2574" s="687"/>
      <c r="D2574" s="737"/>
      <c r="E2574" s="117"/>
      <c r="F2574" s="117"/>
      <c r="G2574" s="297"/>
      <c r="H2574" s="298"/>
      <c r="I2574" s="209"/>
      <c r="J2574" s="389"/>
      <c r="K2574" s="219"/>
      <c r="L2574" s="299"/>
      <c r="M2574" s="22"/>
      <c r="N2574" s="710"/>
    </row>
    <row r="2575" spans="1:14" ht="15.75" hidden="1" customHeight="1" x14ac:dyDescent="0.25">
      <c r="A2575" s="773"/>
      <c r="B2575" s="684"/>
      <c r="C2575" s="687"/>
      <c r="D2575" s="737"/>
      <c r="E2575" s="117"/>
      <c r="F2575" s="117"/>
      <c r="G2575" s="297"/>
      <c r="H2575" s="298"/>
      <c r="I2575" s="209"/>
      <c r="J2575" s="389"/>
      <c r="K2575" s="219"/>
      <c r="L2575" s="299"/>
      <c r="M2575" s="22"/>
      <c r="N2575" s="710"/>
    </row>
    <row r="2576" spans="1:14" ht="15.75" hidden="1" customHeight="1" x14ac:dyDescent="0.25">
      <c r="A2576" s="773"/>
      <c r="B2576" s="684"/>
      <c r="C2576" s="687"/>
      <c r="D2576" s="737"/>
      <c r="E2576" s="117"/>
      <c r="F2576" s="117"/>
      <c r="G2576" s="297"/>
      <c r="H2576" s="298"/>
      <c r="I2576" s="209"/>
      <c r="J2576" s="389"/>
      <c r="K2576" s="219"/>
      <c r="L2576" s="299"/>
      <c r="M2576" s="22"/>
      <c r="N2576" s="710"/>
    </row>
    <row r="2577" spans="1:14" ht="15.75" hidden="1" customHeight="1" x14ac:dyDescent="0.25">
      <c r="A2577" s="773"/>
      <c r="B2577" s="684"/>
      <c r="C2577" s="687"/>
      <c r="D2577" s="737"/>
      <c r="E2577" s="117"/>
      <c r="F2577" s="117"/>
      <c r="G2577" s="297"/>
      <c r="H2577" s="298"/>
      <c r="I2577" s="209"/>
      <c r="J2577" s="389"/>
      <c r="K2577" s="219"/>
      <c r="L2577" s="299"/>
      <c r="M2577" s="22"/>
      <c r="N2577" s="710"/>
    </row>
    <row r="2578" spans="1:14" ht="15.75" hidden="1" customHeight="1" x14ac:dyDescent="0.25">
      <c r="A2578" s="773"/>
      <c r="B2578" s="684"/>
      <c r="C2578" s="687"/>
      <c r="D2578" s="737"/>
      <c r="E2578" s="117"/>
      <c r="F2578" s="117"/>
      <c r="G2578" s="297"/>
      <c r="H2578" s="298"/>
      <c r="I2578" s="209"/>
      <c r="J2578" s="389"/>
      <c r="K2578" s="219"/>
      <c r="L2578" s="299"/>
      <c r="M2578" s="22"/>
      <c r="N2578" s="710"/>
    </row>
    <row r="2579" spans="1:14" ht="15.75" hidden="1" customHeight="1" x14ac:dyDescent="0.25">
      <c r="A2579" s="773"/>
      <c r="B2579" s="684"/>
      <c r="C2579" s="687"/>
      <c r="D2579" s="737"/>
      <c r="E2579" s="117"/>
      <c r="F2579" s="117"/>
      <c r="G2579" s="297"/>
      <c r="H2579" s="298"/>
      <c r="I2579" s="209"/>
      <c r="J2579" s="389"/>
      <c r="K2579" s="219"/>
      <c r="L2579" s="299"/>
      <c r="M2579" s="22"/>
      <c r="N2579" s="710"/>
    </row>
    <row r="2580" spans="1:14" ht="15.75" hidden="1" customHeight="1" x14ac:dyDescent="0.25">
      <c r="A2580" s="773"/>
      <c r="B2580" s="684"/>
      <c r="C2580" s="687"/>
      <c r="D2580" s="737"/>
      <c r="E2580" s="117"/>
      <c r="F2580" s="117"/>
      <c r="G2580" s="297"/>
      <c r="H2580" s="298"/>
      <c r="I2580" s="209"/>
      <c r="J2580" s="389"/>
      <c r="K2580" s="219"/>
      <c r="L2580" s="299"/>
      <c r="M2580" s="22"/>
      <c r="N2580" s="710"/>
    </row>
    <row r="2581" spans="1:14" ht="15.75" hidden="1" customHeight="1" x14ac:dyDescent="0.25">
      <c r="A2581" s="773"/>
      <c r="B2581" s="684"/>
      <c r="C2581" s="687"/>
      <c r="D2581" s="737"/>
      <c r="E2581" s="117"/>
      <c r="F2581" s="117"/>
      <c r="G2581" s="297"/>
      <c r="H2581" s="298"/>
      <c r="I2581" s="209"/>
      <c r="J2581" s="389"/>
      <c r="K2581" s="219"/>
      <c r="L2581" s="299"/>
      <c r="M2581" s="22"/>
      <c r="N2581" s="710"/>
    </row>
    <row r="2582" spans="1:14" ht="15.75" hidden="1" customHeight="1" x14ac:dyDescent="0.25">
      <c r="A2582" s="773"/>
      <c r="B2582" s="684"/>
      <c r="C2582" s="687"/>
      <c r="D2582" s="737"/>
      <c r="E2582" s="117"/>
      <c r="F2582" s="117"/>
      <c r="G2582" s="297"/>
      <c r="H2582" s="298"/>
      <c r="I2582" s="209"/>
      <c r="J2582" s="389"/>
      <c r="K2582" s="219"/>
      <c r="L2582" s="299"/>
      <c r="M2582" s="22"/>
      <c r="N2582" s="710"/>
    </row>
    <row r="2583" spans="1:14" ht="15.75" hidden="1" customHeight="1" x14ac:dyDescent="0.25">
      <c r="A2583" s="773"/>
      <c r="B2583" s="684"/>
      <c r="C2583" s="687"/>
      <c r="D2583" s="737"/>
      <c r="E2583" s="117"/>
      <c r="F2583" s="117"/>
      <c r="G2583" s="297"/>
      <c r="H2583" s="298"/>
      <c r="I2583" s="209"/>
      <c r="J2583" s="389"/>
      <c r="K2583" s="219"/>
      <c r="L2583" s="299"/>
      <c r="M2583" s="22"/>
      <c r="N2583" s="710"/>
    </row>
    <row r="2584" spans="1:14" ht="15.75" hidden="1" customHeight="1" x14ac:dyDescent="0.25">
      <c r="A2584" s="773"/>
      <c r="B2584" s="684"/>
      <c r="C2584" s="687"/>
      <c r="D2584" s="737"/>
      <c r="E2584" s="117"/>
      <c r="F2584" s="117"/>
      <c r="G2584" s="297"/>
      <c r="H2584" s="298"/>
      <c r="I2584" s="209"/>
      <c r="J2584" s="389"/>
      <c r="K2584" s="219"/>
      <c r="L2584" s="299"/>
      <c r="M2584" s="22"/>
      <c r="N2584" s="710"/>
    </row>
    <row r="2585" spans="1:14" ht="15.75" hidden="1" customHeight="1" x14ac:dyDescent="0.25">
      <c r="A2585" s="773"/>
      <c r="B2585" s="684"/>
      <c r="C2585" s="687"/>
      <c r="D2585" s="737"/>
      <c r="E2585" s="117"/>
      <c r="F2585" s="117"/>
      <c r="G2585" s="297"/>
      <c r="H2585" s="298"/>
      <c r="I2585" s="209"/>
      <c r="J2585" s="389"/>
      <c r="K2585" s="219"/>
      <c r="L2585" s="299"/>
      <c r="M2585" s="22"/>
      <c r="N2585" s="710"/>
    </row>
    <row r="2586" spans="1:14" ht="15.75" hidden="1" customHeight="1" x14ac:dyDescent="0.25">
      <c r="A2586" s="773"/>
      <c r="B2586" s="684"/>
      <c r="C2586" s="687"/>
      <c r="D2586" s="737"/>
      <c r="E2586" s="117"/>
      <c r="F2586" s="117"/>
      <c r="G2586" s="297"/>
      <c r="H2586" s="298"/>
      <c r="I2586" s="209"/>
      <c r="J2586" s="389"/>
      <c r="K2586" s="219"/>
      <c r="L2586" s="299"/>
      <c r="M2586" s="22"/>
      <c r="N2586" s="710"/>
    </row>
    <row r="2587" spans="1:14" ht="15.75" hidden="1" customHeight="1" x14ac:dyDescent="0.25">
      <c r="A2587" s="773"/>
      <c r="B2587" s="684"/>
      <c r="C2587" s="687"/>
      <c r="D2587" s="737"/>
      <c r="E2587" s="117"/>
      <c r="F2587" s="117"/>
      <c r="G2587" s="297"/>
      <c r="H2587" s="298"/>
      <c r="I2587" s="209"/>
      <c r="J2587" s="389"/>
      <c r="K2587" s="219"/>
      <c r="L2587" s="299"/>
      <c r="M2587" s="22"/>
      <c r="N2587" s="710"/>
    </row>
    <row r="2588" spans="1:14" ht="15.75" hidden="1" customHeight="1" x14ac:dyDescent="0.25">
      <c r="A2588" s="773"/>
      <c r="B2588" s="684"/>
      <c r="C2588" s="687"/>
      <c r="D2588" s="737"/>
      <c r="E2588" s="117"/>
      <c r="F2588" s="117"/>
      <c r="G2588" s="297"/>
      <c r="H2588" s="298"/>
      <c r="I2588" s="209"/>
      <c r="J2588" s="389"/>
      <c r="K2588" s="219"/>
      <c r="L2588" s="299"/>
      <c r="M2588" s="22"/>
      <c r="N2588" s="710"/>
    </row>
    <row r="2589" spans="1:14" ht="15.75" hidden="1" customHeight="1" x14ac:dyDescent="0.25">
      <c r="A2589" s="773"/>
      <c r="B2589" s="684"/>
      <c r="C2589" s="687"/>
      <c r="D2589" s="737"/>
      <c r="E2589" s="117"/>
      <c r="F2589" s="117"/>
      <c r="G2589" s="297"/>
      <c r="H2589" s="298"/>
      <c r="I2589" s="209"/>
      <c r="J2589" s="389"/>
      <c r="K2589" s="219"/>
      <c r="L2589" s="299"/>
      <c r="M2589" s="22"/>
      <c r="N2589" s="710"/>
    </row>
    <row r="2590" spans="1:14" ht="15.75" hidden="1" customHeight="1" x14ac:dyDescent="0.25">
      <c r="A2590" s="773"/>
      <c r="B2590" s="684"/>
      <c r="C2590" s="687"/>
      <c r="D2590" s="737"/>
      <c r="E2590" s="117"/>
      <c r="F2590" s="117"/>
      <c r="G2590" s="297"/>
      <c r="H2590" s="298"/>
      <c r="I2590" s="209"/>
      <c r="J2590" s="389"/>
      <c r="K2590" s="219"/>
      <c r="L2590" s="299"/>
      <c r="M2590" s="22"/>
      <c r="N2590" s="710"/>
    </row>
    <row r="2591" spans="1:14" ht="15.75" hidden="1" customHeight="1" x14ac:dyDescent="0.25">
      <c r="A2591" s="773"/>
      <c r="B2591" s="684"/>
      <c r="C2591" s="687"/>
      <c r="D2591" s="737"/>
      <c r="E2591" s="117"/>
      <c r="F2591" s="117"/>
      <c r="G2591" s="297"/>
      <c r="H2591" s="298"/>
      <c r="I2591" s="209"/>
      <c r="J2591" s="389"/>
      <c r="K2591" s="219"/>
      <c r="L2591" s="299"/>
      <c r="M2591" s="22"/>
      <c r="N2591" s="710"/>
    </row>
    <row r="2592" spans="1:14" ht="15.75" hidden="1" customHeight="1" x14ac:dyDescent="0.25">
      <c r="A2592" s="773"/>
      <c r="B2592" s="684"/>
      <c r="C2592" s="687"/>
      <c r="D2592" s="737"/>
      <c r="E2592" s="117"/>
      <c r="F2592" s="117"/>
      <c r="G2592" s="297"/>
      <c r="H2592" s="298"/>
      <c r="I2592" s="209"/>
      <c r="J2592" s="389"/>
      <c r="K2592" s="219"/>
      <c r="L2592" s="299"/>
      <c r="M2592" s="22"/>
      <c r="N2592" s="710"/>
    </row>
    <row r="2593" spans="1:14" ht="15.75" hidden="1" customHeight="1" x14ac:dyDescent="0.25">
      <c r="A2593" s="773"/>
      <c r="B2593" s="684"/>
      <c r="C2593" s="687"/>
      <c r="D2593" s="737"/>
      <c r="E2593" s="117"/>
      <c r="F2593" s="117"/>
      <c r="G2593" s="297"/>
      <c r="H2593" s="298"/>
      <c r="I2593" s="209"/>
      <c r="J2593" s="389"/>
      <c r="K2593" s="219"/>
      <c r="L2593" s="299"/>
      <c r="M2593" s="22"/>
      <c r="N2593" s="710"/>
    </row>
    <row r="2594" spans="1:14" ht="15.75" hidden="1" customHeight="1" x14ac:dyDescent="0.25">
      <c r="A2594" s="773"/>
      <c r="B2594" s="684"/>
      <c r="C2594" s="687"/>
      <c r="D2594" s="737"/>
      <c r="E2594" s="117"/>
      <c r="F2594" s="117"/>
      <c r="G2594" s="297"/>
      <c r="H2594" s="298"/>
      <c r="I2594" s="209"/>
      <c r="J2594" s="389"/>
      <c r="K2594" s="219"/>
      <c r="L2594" s="299"/>
      <c r="M2594" s="22"/>
      <c r="N2594" s="710"/>
    </row>
    <row r="2595" spans="1:14" ht="15.75" hidden="1" customHeight="1" x14ac:dyDescent="0.25">
      <c r="A2595" s="773"/>
      <c r="B2595" s="684"/>
      <c r="C2595" s="687"/>
      <c r="D2595" s="737"/>
      <c r="E2595" s="117"/>
      <c r="F2595" s="117"/>
      <c r="G2595" s="297"/>
      <c r="H2595" s="298"/>
      <c r="I2595" s="209"/>
      <c r="J2595" s="389"/>
      <c r="K2595" s="219"/>
      <c r="L2595" s="299"/>
      <c r="M2595" s="22"/>
      <c r="N2595" s="710"/>
    </row>
    <row r="2596" spans="1:14" ht="15.75" hidden="1" customHeight="1" x14ac:dyDescent="0.25">
      <c r="A2596" s="773"/>
      <c r="B2596" s="684"/>
      <c r="C2596" s="687"/>
      <c r="D2596" s="737"/>
      <c r="E2596" s="117"/>
      <c r="F2596" s="117"/>
      <c r="G2596" s="297"/>
      <c r="H2596" s="298"/>
      <c r="I2596" s="209"/>
      <c r="J2596" s="389"/>
      <c r="K2596" s="219"/>
      <c r="L2596" s="299"/>
      <c r="M2596" s="22"/>
      <c r="N2596" s="710"/>
    </row>
    <row r="2597" spans="1:14" ht="15.75" hidden="1" customHeight="1" x14ac:dyDescent="0.25">
      <c r="A2597" s="773"/>
      <c r="B2597" s="684"/>
      <c r="C2597" s="687"/>
      <c r="D2597" s="737"/>
      <c r="E2597" s="117"/>
      <c r="F2597" s="117"/>
      <c r="G2597" s="297"/>
      <c r="H2597" s="298"/>
      <c r="I2597" s="209"/>
      <c r="J2597" s="389"/>
      <c r="K2597" s="219"/>
      <c r="L2597" s="299"/>
      <c r="M2597" s="22"/>
      <c r="N2597" s="710"/>
    </row>
    <row r="2598" spans="1:14" ht="15.75" hidden="1" customHeight="1" x14ac:dyDescent="0.25">
      <c r="A2598" s="773"/>
      <c r="B2598" s="684"/>
      <c r="C2598" s="687"/>
      <c r="D2598" s="737"/>
      <c r="E2598" s="117"/>
      <c r="F2598" s="117"/>
      <c r="G2598" s="297"/>
      <c r="H2598" s="298"/>
      <c r="I2598" s="209"/>
      <c r="J2598" s="389"/>
      <c r="K2598" s="219"/>
      <c r="L2598" s="299"/>
      <c r="M2598" s="22"/>
      <c r="N2598" s="710"/>
    </row>
    <row r="2599" spans="1:14" ht="15.75" hidden="1" customHeight="1" x14ac:dyDescent="0.25">
      <c r="A2599" s="773"/>
      <c r="B2599" s="684"/>
      <c r="C2599" s="687"/>
      <c r="D2599" s="737"/>
      <c r="E2599" s="117"/>
      <c r="F2599" s="117"/>
      <c r="G2599" s="297"/>
      <c r="H2599" s="298"/>
      <c r="I2599" s="209"/>
      <c r="J2599" s="389"/>
      <c r="K2599" s="219"/>
      <c r="L2599" s="299"/>
      <c r="M2599" s="22"/>
      <c r="N2599" s="710"/>
    </row>
    <row r="2600" spans="1:14" ht="15.75" hidden="1" customHeight="1" x14ac:dyDescent="0.25">
      <c r="A2600" s="773"/>
      <c r="B2600" s="684"/>
      <c r="C2600" s="687"/>
      <c r="D2600" s="737"/>
      <c r="E2600" s="117"/>
      <c r="F2600" s="117"/>
      <c r="G2600" s="297"/>
      <c r="H2600" s="298"/>
      <c r="I2600" s="209"/>
      <c r="J2600" s="389"/>
      <c r="K2600" s="219"/>
      <c r="L2600" s="299"/>
      <c r="M2600" s="22"/>
      <c r="N2600" s="710"/>
    </row>
    <row r="2601" spans="1:14" ht="15.75" hidden="1" customHeight="1" x14ac:dyDescent="0.25">
      <c r="A2601" s="773"/>
      <c r="B2601" s="684"/>
      <c r="C2601" s="687"/>
      <c r="D2601" s="737"/>
      <c r="E2601" s="117"/>
      <c r="F2601" s="117"/>
      <c r="G2601" s="297"/>
      <c r="H2601" s="298"/>
      <c r="I2601" s="209"/>
      <c r="J2601" s="389"/>
      <c r="K2601" s="219"/>
      <c r="L2601" s="299"/>
      <c r="M2601" s="22"/>
      <c r="N2601" s="710"/>
    </row>
    <row r="2602" spans="1:14" ht="15.75" hidden="1" customHeight="1" x14ac:dyDescent="0.25">
      <c r="A2602" s="773"/>
      <c r="B2602" s="684"/>
      <c r="C2602" s="687"/>
      <c r="D2602" s="737"/>
      <c r="E2602" s="117"/>
      <c r="F2602" s="117"/>
      <c r="G2602" s="297"/>
      <c r="H2602" s="298"/>
      <c r="I2602" s="209"/>
      <c r="J2602" s="389"/>
      <c r="K2602" s="219"/>
      <c r="L2602" s="299"/>
      <c r="M2602" s="22"/>
      <c r="N2602" s="710"/>
    </row>
    <row r="2603" spans="1:14" ht="15.75" hidden="1" customHeight="1" x14ac:dyDescent="0.25">
      <c r="A2603" s="773"/>
      <c r="B2603" s="684"/>
      <c r="C2603" s="687"/>
      <c r="D2603" s="737"/>
      <c r="E2603" s="117"/>
      <c r="F2603" s="117"/>
      <c r="G2603" s="297"/>
      <c r="H2603" s="298"/>
      <c r="I2603" s="209"/>
      <c r="J2603" s="389"/>
      <c r="K2603" s="219"/>
      <c r="L2603" s="299"/>
      <c r="M2603" s="22"/>
      <c r="N2603" s="710"/>
    </row>
    <row r="2604" spans="1:14" ht="15.75" hidden="1" customHeight="1" x14ac:dyDescent="0.25">
      <c r="A2604" s="773"/>
      <c r="B2604" s="684"/>
      <c r="C2604" s="687"/>
      <c r="D2604" s="737"/>
      <c r="E2604" s="117"/>
      <c r="F2604" s="117"/>
      <c r="G2604" s="297"/>
      <c r="H2604" s="298"/>
      <c r="I2604" s="209"/>
      <c r="J2604" s="389"/>
      <c r="K2604" s="219"/>
      <c r="L2604" s="299"/>
      <c r="M2604" s="22"/>
      <c r="N2604" s="710"/>
    </row>
    <row r="2605" spans="1:14" ht="15.75" hidden="1" customHeight="1" x14ac:dyDescent="0.25">
      <c r="A2605" s="773"/>
      <c r="B2605" s="684"/>
      <c r="C2605" s="687"/>
      <c r="D2605" s="737"/>
      <c r="E2605" s="117"/>
      <c r="F2605" s="117"/>
      <c r="G2605" s="297"/>
      <c r="H2605" s="298"/>
      <c r="I2605" s="209"/>
      <c r="J2605" s="389"/>
      <c r="K2605" s="219"/>
      <c r="L2605" s="299"/>
      <c r="M2605" s="22"/>
      <c r="N2605" s="710"/>
    </row>
    <row r="2606" spans="1:14" ht="15.75" hidden="1" customHeight="1" x14ac:dyDescent="0.25">
      <c r="A2606" s="773"/>
      <c r="B2606" s="684"/>
      <c r="C2606" s="687"/>
      <c r="D2606" s="737"/>
      <c r="E2606" s="117"/>
      <c r="F2606" s="117"/>
      <c r="G2606" s="297"/>
      <c r="H2606" s="298"/>
      <c r="I2606" s="209"/>
      <c r="J2606" s="389"/>
      <c r="K2606" s="219"/>
      <c r="L2606" s="443"/>
      <c r="M2606" s="22"/>
      <c r="N2606" s="710"/>
    </row>
    <row r="2607" spans="1:14" ht="15.75" hidden="1" customHeight="1" x14ac:dyDescent="0.25">
      <c r="A2607" s="773"/>
      <c r="B2607" s="684"/>
      <c r="C2607" s="687"/>
      <c r="D2607" s="737"/>
      <c r="E2607" s="117"/>
      <c r="F2607" s="117"/>
      <c r="G2607" s="297"/>
      <c r="H2607" s="298"/>
      <c r="I2607" s="209"/>
      <c r="J2607" s="389"/>
      <c r="K2607" s="219"/>
      <c r="L2607" s="299"/>
      <c r="M2607" s="22"/>
      <c r="N2607" s="710"/>
    </row>
    <row r="2608" spans="1:14" ht="15.75" hidden="1" customHeight="1" x14ac:dyDescent="0.25">
      <c r="A2608" s="773"/>
      <c r="B2608" s="684"/>
      <c r="C2608" s="687"/>
      <c r="D2608" s="737"/>
      <c r="E2608" s="117"/>
      <c r="F2608" s="117"/>
      <c r="G2608" s="297"/>
      <c r="H2608" s="298"/>
      <c r="I2608" s="209"/>
      <c r="J2608" s="389"/>
      <c r="K2608" s="219"/>
      <c r="L2608" s="299"/>
      <c r="M2608" s="22"/>
      <c r="N2608" s="710"/>
    </row>
    <row r="2609" spans="1:14" ht="15.75" hidden="1" customHeight="1" x14ac:dyDescent="0.25">
      <c r="A2609" s="773"/>
      <c r="B2609" s="684"/>
      <c r="C2609" s="687"/>
      <c r="D2609" s="737"/>
      <c r="E2609" s="117"/>
      <c r="F2609" s="117"/>
      <c r="G2609" s="297"/>
      <c r="H2609" s="298"/>
      <c r="I2609" s="209"/>
      <c r="J2609" s="389"/>
      <c r="K2609" s="219"/>
      <c r="L2609" s="299"/>
      <c r="M2609" s="22"/>
      <c r="N2609" s="710"/>
    </row>
    <row r="2610" spans="1:14" ht="15.75" hidden="1" customHeight="1" x14ac:dyDescent="0.25">
      <c r="A2610" s="773"/>
      <c r="B2610" s="684"/>
      <c r="C2610" s="687"/>
      <c r="D2610" s="737"/>
      <c r="E2610" s="117"/>
      <c r="F2610" s="117"/>
      <c r="G2610" s="297"/>
      <c r="H2610" s="298"/>
      <c r="I2610" s="209"/>
      <c r="J2610" s="389"/>
      <c r="K2610" s="219"/>
      <c r="L2610" s="299"/>
      <c r="M2610" s="22"/>
      <c r="N2610" s="710"/>
    </row>
    <row r="2611" spans="1:14" ht="15.75" hidden="1" customHeight="1" x14ac:dyDescent="0.25">
      <c r="A2611" s="773"/>
      <c r="B2611" s="684"/>
      <c r="C2611" s="687"/>
      <c r="D2611" s="737"/>
      <c r="E2611" s="117"/>
      <c r="F2611" s="117"/>
      <c r="G2611" s="297"/>
      <c r="H2611" s="298"/>
      <c r="I2611" s="209"/>
      <c r="J2611" s="389"/>
      <c r="K2611" s="219"/>
      <c r="L2611" s="299"/>
      <c r="M2611" s="22"/>
      <c r="N2611" s="710"/>
    </row>
    <row r="2612" spans="1:14" ht="15.75" hidden="1" customHeight="1" x14ac:dyDescent="0.25">
      <c r="A2612" s="773"/>
      <c r="B2612" s="684"/>
      <c r="C2612" s="687"/>
      <c r="D2612" s="737"/>
      <c r="E2612" s="117"/>
      <c r="F2612" s="117"/>
      <c r="G2612" s="297"/>
      <c r="H2612" s="298"/>
      <c r="I2612" s="209"/>
      <c r="J2612" s="389"/>
      <c r="K2612" s="219"/>
      <c r="L2612" s="299"/>
      <c r="M2612" s="22"/>
      <c r="N2612" s="710"/>
    </row>
    <row r="2613" spans="1:14" ht="15.75" hidden="1" customHeight="1" x14ac:dyDescent="0.25">
      <c r="A2613" s="773"/>
      <c r="B2613" s="684"/>
      <c r="C2613" s="687"/>
      <c r="D2613" s="737"/>
      <c r="E2613" s="117"/>
      <c r="F2613" s="117"/>
      <c r="G2613" s="297"/>
      <c r="H2613" s="298"/>
      <c r="I2613" s="209"/>
      <c r="J2613" s="389"/>
      <c r="K2613" s="219"/>
      <c r="L2613" s="299"/>
      <c r="M2613" s="22"/>
      <c r="N2613" s="710"/>
    </row>
    <row r="2614" spans="1:14" ht="15.75" hidden="1" customHeight="1" x14ac:dyDescent="0.25">
      <c r="A2614" s="773"/>
      <c r="B2614" s="684"/>
      <c r="C2614" s="687"/>
      <c r="D2614" s="737"/>
      <c r="E2614" s="117"/>
      <c r="F2614" s="117"/>
      <c r="G2614" s="297"/>
      <c r="H2614" s="298"/>
      <c r="I2614" s="209"/>
      <c r="J2614" s="389"/>
      <c r="K2614" s="219"/>
      <c r="L2614" s="299"/>
      <c r="M2614" s="22"/>
      <c r="N2614" s="710"/>
    </row>
    <row r="2615" spans="1:14" ht="15.75" hidden="1" customHeight="1" x14ac:dyDescent="0.25">
      <c r="A2615" s="773"/>
      <c r="B2615" s="684"/>
      <c r="C2615" s="687"/>
      <c r="D2615" s="737"/>
      <c r="E2615" s="117"/>
      <c r="F2615" s="117"/>
      <c r="G2615" s="297"/>
      <c r="H2615" s="298"/>
      <c r="I2615" s="209"/>
      <c r="J2615" s="389"/>
      <c r="K2615" s="219"/>
      <c r="L2615" s="299"/>
      <c r="M2615" s="22"/>
      <c r="N2615" s="710"/>
    </row>
    <row r="2616" spans="1:14" ht="15.75" hidden="1" customHeight="1" x14ac:dyDescent="0.25">
      <c r="A2616" s="773"/>
      <c r="B2616" s="684"/>
      <c r="C2616" s="687"/>
      <c r="D2616" s="737"/>
      <c r="E2616" s="117"/>
      <c r="F2616" s="117"/>
      <c r="G2616" s="297"/>
      <c r="H2616" s="298"/>
      <c r="I2616" s="209"/>
      <c r="J2616" s="389"/>
      <c r="K2616" s="219"/>
      <c r="L2616" s="299"/>
      <c r="M2616" s="22"/>
      <c r="N2616" s="710"/>
    </row>
    <row r="2617" spans="1:14" ht="15.75" hidden="1" customHeight="1" x14ac:dyDescent="0.25">
      <c r="A2617" s="773"/>
      <c r="B2617" s="684"/>
      <c r="C2617" s="687"/>
      <c r="D2617" s="737"/>
      <c r="E2617" s="117"/>
      <c r="F2617" s="117"/>
      <c r="G2617" s="297"/>
      <c r="H2617" s="298"/>
      <c r="I2617" s="209"/>
      <c r="J2617" s="389"/>
      <c r="K2617" s="219"/>
      <c r="L2617" s="299"/>
      <c r="M2617" s="22"/>
      <c r="N2617" s="710"/>
    </row>
    <row r="2618" spans="1:14" ht="15.75" hidden="1" customHeight="1" x14ac:dyDescent="0.25">
      <c r="A2618" s="773"/>
      <c r="B2618" s="684"/>
      <c r="C2618" s="687"/>
      <c r="D2618" s="737"/>
      <c r="E2618" s="117"/>
      <c r="F2618" s="117"/>
      <c r="G2618" s="297"/>
      <c r="H2618" s="298"/>
      <c r="I2618" s="209"/>
      <c r="J2618" s="389"/>
      <c r="K2618" s="219"/>
      <c r="L2618" s="299"/>
      <c r="M2618" s="22"/>
      <c r="N2618" s="710"/>
    </row>
    <row r="2619" spans="1:14" ht="15.75" hidden="1" customHeight="1" x14ac:dyDescent="0.25">
      <c r="A2619" s="773"/>
      <c r="B2619" s="684"/>
      <c r="C2619" s="687"/>
      <c r="D2619" s="737"/>
      <c r="E2619" s="117"/>
      <c r="F2619" s="117"/>
      <c r="G2619" s="297"/>
      <c r="H2619" s="298"/>
      <c r="I2619" s="209"/>
      <c r="J2619" s="389"/>
      <c r="K2619" s="219"/>
      <c r="L2619" s="299"/>
      <c r="M2619" s="22"/>
      <c r="N2619" s="710"/>
    </row>
    <row r="2620" spans="1:14" ht="15.75" hidden="1" customHeight="1" x14ac:dyDescent="0.25">
      <c r="A2620" s="773"/>
      <c r="B2620" s="684"/>
      <c r="C2620" s="687"/>
      <c r="D2620" s="737"/>
      <c r="E2620" s="117"/>
      <c r="F2620" s="117"/>
      <c r="G2620" s="297"/>
      <c r="H2620" s="298"/>
      <c r="I2620" s="209"/>
      <c r="J2620" s="389"/>
      <c r="K2620" s="219"/>
      <c r="L2620" s="299"/>
      <c r="M2620" s="22"/>
      <c r="N2620" s="710"/>
    </row>
    <row r="2621" spans="1:14" ht="15.75" hidden="1" customHeight="1" x14ac:dyDescent="0.25">
      <c r="A2621" s="773"/>
      <c r="B2621" s="684"/>
      <c r="C2621" s="687"/>
      <c r="D2621" s="737"/>
      <c r="E2621" s="117"/>
      <c r="F2621" s="117"/>
      <c r="G2621" s="297"/>
      <c r="H2621" s="298"/>
      <c r="I2621" s="209"/>
      <c r="J2621" s="389"/>
      <c r="K2621" s="219"/>
      <c r="L2621" s="299"/>
      <c r="M2621" s="22"/>
      <c r="N2621" s="710"/>
    </row>
    <row r="2622" spans="1:14" ht="15.75" hidden="1" customHeight="1" x14ac:dyDescent="0.25">
      <c r="A2622" s="773"/>
      <c r="B2622" s="684"/>
      <c r="C2622" s="687"/>
      <c r="D2622" s="737"/>
      <c r="E2622" s="117"/>
      <c r="F2622" s="117"/>
      <c r="G2622" s="297"/>
      <c r="H2622" s="298"/>
      <c r="I2622" s="209"/>
      <c r="J2622" s="389"/>
      <c r="K2622" s="219"/>
      <c r="L2622" s="299"/>
      <c r="M2622" s="22"/>
      <c r="N2622" s="710"/>
    </row>
    <row r="2623" spans="1:14" ht="15.75" hidden="1" customHeight="1" x14ac:dyDescent="0.25">
      <c r="A2623" s="773"/>
      <c r="B2623" s="684"/>
      <c r="C2623" s="687"/>
      <c r="D2623" s="737"/>
      <c r="E2623" s="117"/>
      <c r="F2623" s="117"/>
      <c r="G2623" s="297"/>
      <c r="H2623" s="298"/>
      <c r="I2623" s="209"/>
      <c r="J2623" s="389"/>
      <c r="K2623" s="219"/>
      <c r="L2623" s="299"/>
      <c r="M2623" s="22"/>
      <c r="N2623" s="710"/>
    </row>
    <row r="2624" spans="1:14" ht="15.75" hidden="1" customHeight="1" x14ac:dyDescent="0.25">
      <c r="A2624" s="773"/>
      <c r="B2624" s="684"/>
      <c r="C2624" s="687"/>
      <c r="D2624" s="737"/>
      <c r="E2624" s="117"/>
      <c r="F2624" s="117"/>
      <c r="G2624" s="297"/>
      <c r="H2624" s="298"/>
      <c r="I2624" s="209"/>
      <c r="J2624" s="389"/>
      <c r="K2624" s="219"/>
      <c r="L2624" s="299"/>
      <c r="M2624" s="22"/>
      <c r="N2624" s="710"/>
    </row>
    <row r="2625" spans="1:14" ht="15.75" hidden="1" customHeight="1" x14ac:dyDescent="0.25">
      <c r="A2625" s="773"/>
      <c r="B2625" s="684"/>
      <c r="C2625" s="687"/>
      <c r="D2625" s="737"/>
      <c r="E2625" s="117"/>
      <c r="F2625" s="117"/>
      <c r="G2625" s="297"/>
      <c r="H2625" s="298"/>
      <c r="I2625" s="209"/>
      <c r="J2625" s="389"/>
      <c r="K2625" s="219"/>
      <c r="L2625" s="299"/>
      <c r="M2625" s="22"/>
      <c r="N2625" s="710"/>
    </row>
    <row r="2626" spans="1:14" ht="15.75" hidden="1" customHeight="1" x14ac:dyDescent="0.25">
      <c r="A2626" s="773"/>
      <c r="B2626" s="684"/>
      <c r="C2626" s="687"/>
      <c r="D2626" s="737"/>
      <c r="E2626" s="117"/>
      <c r="F2626" s="117"/>
      <c r="G2626" s="297"/>
      <c r="H2626" s="298"/>
      <c r="I2626" s="209"/>
      <c r="J2626" s="389"/>
      <c r="K2626" s="219"/>
      <c r="L2626" s="299"/>
      <c r="M2626" s="22"/>
      <c r="N2626" s="710"/>
    </row>
    <row r="2627" spans="1:14" ht="15.75" hidden="1" customHeight="1" x14ac:dyDescent="0.25">
      <c r="A2627" s="773"/>
      <c r="B2627" s="684"/>
      <c r="C2627" s="687"/>
      <c r="D2627" s="737"/>
      <c r="E2627" s="117"/>
      <c r="F2627" s="117"/>
      <c r="G2627" s="297"/>
      <c r="H2627" s="298"/>
      <c r="I2627" s="209"/>
      <c r="J2627" s="389"/>
      <c r="K2627" s="219"/>
      <c r="L2627" s="299"/>
      <c r="M2627" s="22"/>
      <c r="N2627" s="710"/>
    </row>
    <row r="2628" spans="1:14" ht="15.75" hidden="1" customHeight="1" x14ac:dyDescent="0.25">
      <c r="A2628" s="773"/>
      <c r="B2628" s="684"/>
      <c r="C2628" s="687"/>
      <c r="D2628" s="737"/>
      <c r="E2628" s="117"/>
      <c r="F2628" s="117"/>
      <c r="G2628" s="297"/>
      <c r="H2628" s="298"/>
      <c r="I2628" s="209"/>
      <c r="J2628" s="389"/>
      <c r="K2628" s="219"/>
      <c r="L2628" s="299"/>
      <c r="M2628" s="22"/>
      <c r="N2628" s="710"/>
    </row>
    <row r="2629" spans="1:14" ht="15.75" hidden="1" customHeight="1" x14ac:dyDescent="0.25">
      <c r="A2629" s="773"/>
      <c r="B2629" s="684"/>
      <c r="C2629" s="687"/>
      <c r="D2629" s="737"/>
      <c r="E2629" s="117"/>
      <c r="F2629" s="117"/>
      <c r="G2629" s="297"/>
      <c r="H2629" s="298"/>
      <c r="I2629" s="209"/>
      <c r="J2629" s="389"/>
      <c r="K2629" s="219"/>
      <c r="L2629" s="299"/>
      <c r="M2629" s="22"/>
      <c r="N2629" s="710"/>
    </row>
    <row r="2630" spans="1:14" ht="15.75" hidden="1" customHeight="1" x14ac:dyDescent="0.25">
      <c r="A2630" s="773"/>
      <c r="B2630" s="684"/>
      <c r="C2630" s="687"/>
      <c r="D2630" s="737"/>
      <c r="E2630" s="117"/>
      <c r="F2630" s="117"/>
      <c r="G2630" s="297"/>
      <c r="H2630" s="298"/>
      <c r="I2630" s="209"/>
      <c r="J2630" s="389"/>
      <c r="K2630" s="219"/>
      <c r="L2630" s="299"/>
      <c r="M2630" s="22"/>
      <c r="N2630" s="710"/>
    </row>
    <row r="2631" spans="1:14" ht="15.75" hidden="1" customHeight="1" x14ac:dyDescent="0.25">
      <c r="A2631" s="773"/>
      <c r="B2631" s="684"/>
      <c r="C2631" s="687"/>
      <c r="D2631" s="737"/>
      <c r="E2631" s="117"/>
      <c r="F2631" s="117"/>
      <c r="G2631" s="297"/>
      <c r="H2631" s="298"/>
      <c r="I2631" s="209"/>
      <c r="J2631" s="389"/>
      <c r="K2631" s="219"/>
      <c r="L2631" s="299"/>
      <c r="M2631" s="22"/>
      <c r="N2631" s="710"/>
    </row>
    <row r="2632" spans="1:14" ht="15.75" hidden="1" customHeight="1" x14ac:dyDescent="0.25">
      <c r="A2632" s="773"/>
      <c r="B2632" s="684"/>
      <c r="C2632" s="687"/>
      <c r="D2632" s="737"/>
      <c r="E2632" s="117"/>
      <c r="F2632" s="117"/>
      <c r="G2632" s="297"/>
      <c r="H2632" s="298"/>
      <c r="I2632" s="209"/>
      <c r="J2632" s="389"/>
      <c r="K2632" s="219"/>
      <c r="L2632" s="299"/>
      <c r="M2632" s="22"/>
      <c r="N2632" s="710"/>
    </row>
    <row r="2633" spans="1:14" ht="15.75" hidden="1" customHeight="1" x14ac:dyDescent="0.25">
      <c r="A2633" s="773"/>
      <c r="B2633" s="684"/>
      <c r="C2633" s="687"/>
      <c r="D2633" s="737"/>
      <c r="E2633" s="117"/>
      <c r="F2633" s="117"/>
      <c r="G2633" s="297"/>
      <c r="H2633" s="298"/>
      <c r="I2633" s="209"/>
      <c r="J2633" s="389"/>
      <c r="K2633" s="219"/>
      <c r="L2633" s="299"/>
      <c r="M2633" s="22"/>
      <c r="N2633" s="710"/>
    </row>
    <row r="2634" spans="1:14" ht="15.75" hidden="1" customHeight="1" x14ac:dyDescent="0.25">
      <c r="A2634" s="773"/>
      <c r="B2634" s="684"/>
      <c r="C2634" s="687"/>
      <c r="D2634" s="737"/>
      <c r="E2634" s="117"/>
      <c r="F2634" s="117"/>
      <c r="G2634" s="297"/>
      <c r="H2634" s="298"/>
      <c r="I2634" s="209"/>
      <c r="J2634" s="389"/>
      <c r="K2634" s="219"/>
      <c r="L2634" s="299"/>
      <c r="M2634" s="22"/>
      <c r="N2634" s="710"/>
    </row>
    <row r="2635" spans="1:14" ht="15.75" hidden="1" customHeight="1" x14ac:dyDescent="0.25">
      <c r="A2635" s="773"/>
      <c r="B2635" s="684"/>
      <c r="C2635" s="687"/>
      <c r="D2635" s="737"/>
      <c r="E2635" s="117"/>
      <c r="F2635" s="117"/>
      <c r="G2635" s="297"/>
      <c r="H2635" s="298"/>
      <c r="I2635" s="209"/>
      <c r="J2635" s="389"/>
      <c r="K2635" s="219"/>
      <c r="L2635" s="299"/>
      <c r="M2635" s="22"/>
      <c r="N2635" s="710"/>
    </row>
    <row r="2636" spans="1:14" ht="15.75" hidden="1" customHeight="1" x14ac:dyDescent="0.25">
      <c r="A2636" s="773"/>
      <c r="B2636" s="684"/>
      <c r="C2636" s="687"/>
      <c r="D2636" s="737"/>
      <c r="E2636" s="117"/>
      <c r="F2636" s="117"/>
      <c r="G2636" s="297"/>
      <c r="H2636" s="298"/>
      <c r="I2636" s="209"/>
      <c r="J2636" s="389"/>
      <c r="K2636" s="219"/>
      <c r="L2636" s="299"/>
      <c r="M2636" s="22"/>
      <c r="N2636" s="710"/>
    </row>
    <row r="2637" spans="1:14" ht="15.75" hidden="1" customHeight="1" x14ac:dyDescent="0.25">
      <c r="A2637" s="773"/>
      <c r="B2637" s="684"/>
      <c r="C2637" s="687"/>
      <c r="D2637" s="737"/>
      <c r="E2637" s="117"/>
      <c r="F2637" s="117"/>
      <c r="G2637" s="297"/>
      <c r="H2637" s="298"/>
      <c r="I2637" s="209"/>
      <c r="J2637" s="389"/>
      <c r="K2637" s="219"/>
      <c r="L2637" s="299"/>
      <c r="M2637" s="22"/>
      <c r="N2637" s="710"/>
    </row>
    <row r="2638" spans="1:14" ht="15.75" hidden="1" customHeight="1" x14ac:dyDescent="0.25">
      <c r="A2638" s="773"/>
      <c r="B2638" s="684"/>
      <c r="C2638" s="687"/>
      <c r="D2638" s="737"/>
      <c r="E2638" s="117"/>
      <c r="F2638" s="117"/>
      <c r="G2638" s="297"/>
      <c r="H2638" s="298"/>
      <c r="I2638" s="209"/>
      <c r="J2638" s="389"/>
      <c r="K2638" s="219"/>
      <c r="L2638" s="299"/>
      <c r="M2638" s="22"/>
      <c r="N2638" s="710"/>
    </row>
    <row r="2639" spans="1:14" ht="15.75" hidden="1" customHeight="1" x14ac:dyDescent="0.25">
      <c r="A2639" s="773"/>
      <c r="B2639" s="684"/>
      <c r="C2639" s="687"/>
      <c r="D2639" s="737"/>
      <c r="E2639" s="117"/>
      <c r="F2639" s="117"/>
      <c r="G2639" s="297"/>
      <c r="H2639" s="298"/>
      <c r="I2639" s="209"/>
      <c r="J2639" s="389"/>
      <c r="K2639" s="219"/>
      <c r="L2639" s="299"/>
      <c r="M2639" s="22"/>
      <c r="N2639" s="710"/>
    </row>
    <row r="2640" spans="1:14" ht="15.75" hidden="1" customHeight="1" x14ac:dyDescent="0.25">
      <c r="A2640" s="773"/>
      <c r="B2640" s="684"/>
      <c r="C2640" s="687"/>
      <c r="D2640" s="737"/>
      <c r="E2640" s="117"/>
      <c r="F2640" s="117"/>
      <c r="G2640" s="297"/>
      <c r="H2640" s="298"/>
      <c r="I2640" s="209"/>
      <c r="J2640" s="389"/>
      <c r="K2640" s="219"/>
      <c r="L2640" s="299"/>
      <c r="M2640" s="22"/>
      <c r="N2640" s="710"/>
    </row>
    <row r="2641" spans="1:14" ht="15.75" hidden="1" customHeight="1" x14ac:dyDescent="0.25">
      <c r="A2641" s="773"/>
      <c r="B2641" s="684"/>
      <c r="C2641" s="687"/>
      <c r="D2641" s="737"/>
      <c r="E2641" s="117"/>
      <c r="F2641" s="117"/>
      <c r="G2641" s="297"/>
      <c r="H2641" s="298"/>
      <c r="I2641" s="209"/>
      <c r="J2641" s="389"/>
      <c r="K2641" s="219"/>
      <c r="L2641" s="299"/>
      <c r="M2641" s="22"/>
      <c r="N2641" s="710"/>
    </row>
    <row r="2642" spans="1:14" ht="15.75" hidden="1" customHeight="1" x14ac:dyDescent="0.25">
      <c r="A2642" s="773"/>
      <c r="B2642" s="684"/>
      <c r="C2642" s="687"/>
      <c r="D2642" s="737"/>
      <c r="E2642" s="117"/>
      <c r="F2642" s="117"/>
      <c r="G2642" s="297"/>
      <c r="H2642" s="298"/>
      <c r="I2642" s="209"/>
      <c r="J2642" s="389"/>
      <c r="K2642" s="219"/>
      <c r="L2642" s="299"/>
      <c r="M2642" s="22"/>
      <c r="N2642" s="710"/>
    </row>
    <row r="2643" spans="1:14" ht="15.75" hidden="1" customHeight="1" x14ac:dyDescent="0.25">
      <c r="A2643" s="773"/>
      <c r="B2643" s="684"/>
      <c r="C2643" s="687"/>
      <c r="D2643" s="737"/>
      <c r="E2643" s="117"/>
      <c r="F2643" s="117"/>
      <c r="G2643" s="297"/>
      <c r="H2643" s="298"/>
      <c r="I2643" s="209"/>
      <c r="J2643" s="389"/>
      <c r="K2643" s="219"/>
      <c r="L2643" s="299"/>
      <c r="M2643" s="22"/>
      <c r="N2643" s="710"/>
    </row>
    <row r="2644" spans="1:14" ht="15.75" hidden="1" customHeight="1" x14ac:dyDescent="0.25">
      <c r="A2644" s="773"/>
      <c r="B2644" s="684"/>
      <c r="C2644" s="687"/>
      <c r="D2644" s="737"/>
      <c r="E2644" s="117"/>
      <c r="F2644" s="117"/>
      <c r="G2644" s="297"/>
      <c r="H2644" s="298"/>
      <c r="I2644" s="209"/>
      <c r="J2644" s="389"/>
      <c r="K2644" s="219"/>
      <c r="L2644" s="299"/>
      <c r="M2644" s="22"/>
      <c r="N2644" s="710"/>
    </row>
    <row r="2645" spans="1:14" ht="15.75" hidden="1" customHeight="1" x14ac:dyDescent="0.25">
      <c r="A2645" s="773"/>
      <c r="B2645" s="684"/>
      <c r="C2645" s="687"/>
      <c r="D2645" s="737"/>
      <c r="E2645" s="117"/>
      <c r="F2645" s="117"/>
      <c r="G2645" s="297"/>
      <c r="H2645" s="298"/>
      <c r="I2645" s="209"/>
      <c r="J2645" s="389"/>
      <c r="K2645" s="219"/>
      <c r="L2645" s="299"/>
      <c r="M2645" s="22"/>
      <c r="N2645" s="710"/>
    </row>
    <row r="2646" spans="1:14" ht="15.75" hidden="1" customHeight="1" x14ac:dyDescent="0.25">
      <c r="A2646" s="773"/>
      <c r="B2646" s="684"/>
      <c r="C2646" s="687"/>
      <c r="D2646" s="737"/>
      <c r="E2646" s="117"/>
      <c r="F2646" s="117"/>
      <c r="G2646" s="297"/>
      <c r="H2646" s="298"/>
      <c r="I2646" s="209"/>
      <c r="J2646" s="389"/>
      <c r="K2646" s="219"/>
      <c r="L2646" s="299"/>
      <c r="M2646" s="22"/>
      <c r="N2646" s="710"/>
    </row>
    <row r="2647" spans="1:14" ht="15.75" hidden="1" customHeight="1" x14ac:dyDescent="0.25">
      <c r="A2647" s="773"/>
      <c r="B2647" s="684"/>
      <c r="C2647" s="687"/>
      <c r="D2647" s="737"/>
      <c r="E2647" s="117"/>
      <c r="F2647" s="117"/>
      <c r="G2647" s="297"/>
      <c r="H2647" s="298"/>
      <c r="I2647" s="209"/>
      <c r="J2647" s="389"/>
      <c r="K2647" s="219"/>
      <c r="L2647" s="299"/>
      <c r="M2647" s="22"/>
      <c r="N2647" s="710"/>
    </row>
    <row r="2648" spans="1:14" ht="15.75" hidden="1" customHeight="1" x14ac:dyDescent="0.25">
      <c r="A2648" s="773"/>
      <c r="B2648" s="684"/>
      <c r="C2648" s="687"/>
      <c r="D2648" s="737"/>
      <c r="E2648" s="117"/>
      <c r="F2648" s="117"/>
      <c r="G2648" s="297"/>
      <c r="H2648" s="298"/>
      <c r="I2648" s="209"/>
      <c r="J2648" s="389"/>
      <c r="K2648" s="219"/>
      <c r="L2648" s="299"/>
      <c r="M2648" s="22"/>
      <c r="N2648" s="710"/>
    </row>
    <row r="2649" spans="1:14" ht="15.75" hidden="1" customHeight="1" x14ac:dyDescent="0.25">
      <c r="A2649" s="773"/>
      <c r="B2649" s="684"/>
      <c r="C2649" s="687"/>
      <c r="D2649" s="737"/>
      <c r="E2649" s="117"/>
      <c r="F2649" s="117"/>
      <c r="G2649" s="297"/>
      <c r="H2649" s="298"/>
      <c r="I2649" s="209"/>
      <c r="J2649" s="389"/>
      <c r="K2649" s="219"/>
      <c r="L2649" s="299"/>
      <c r="M2649" s="22"/>
      <c r="N2649" s="710"/>
    </row>
    <row r="2650" spans="1:14" ht="15.75" hidden="1" customHeight="1" x14ac:dyDescent="0.25">
      <c r="A2650" s="773"/>
      <c r="B2650" s="684"/>
      <c r="C2650" s="687"/>
      <c r="D2650" s="737"/>
      <c r="E2650" s="117"/>
      <c r="F2650" s="117"/>
      <c r="G2650" s="297"/>
      <c r="H2650" s="298"/>
      <c r="I2650" s="209"/>
      <c r="J2650" s="389"/>
      <c r="K2650" s="219"/>
      <c r="L2650" s="299"/>
      <c r="M2650" s="22"/>
      <c r="N2650" s="710"/>
    </row>
    <row r="2651" spans="1:14" ht="15.75" hidden="1" customHeight="1" x14ac:dyDescent="0.25">
      <c r="A2651" s="773"/>
      <c r="B2651" s="684"/>
      <c r="C2651" s="687"/>
      <c r="D2651" s="737"/>
      <c r="E2651" s="117"/>
      <c r="F2651" s="117"/>
      <c r="G2651" s="297"/>
      <c r="H2651" s="298"/>
      <c r="I2651" s="209"/>
      <c r="J2651" s="389"/>
      <c r="K2651" s="219"/>
      <c r="L2651" s="299"/>
      <c r="M2651" s="22"/>
      <c r="N2651" s="710"/>
    </row>
    <row r="2652" spans="1:14" ht="15.75" hidden="1" customHeight="1" x14ac:dyDescent="0.25">
      <c r="A2652" s="773"/>
      <c r="B2652" s="684"/>
      <c r="C2652" s="687"/>
      <c r="D2652" s="737"/>
      <c r="E2652" s="117"/>
      <c r="F2652" s="117"/>
      <c r="G2652" s="297"/>
      <c r="H2652" s="298"/>
      <c r="I2652" s="209"/>
      <c r="J2652" s="389"/>
      <c r="K2652" s="219"/>
      <c r="L2652" s="299"/>
      <c r="M2652" s="22"/>
      <c r="N2652" s="710"/>
    </row>
    <row r="2653" spans="1:14" ht="15.75" hidden="1" customHeight="1" x14ac:dyDescent="0.25">
      <c r="A2653" s="773"/>
      <c r="B2653" s="684"/>
      <c r="C2653" s="687"/>
      <c r="D2653" s="737"/>
      <c r="E2653" s="117"/>
      <c r="F2653" s="117"/>
      <c r="G2653" s="297"/>
      <c r="H2653" s="298"/>
      <c r="I2653" s="209"/>
      <c r="J2653" s="389"/>
      <c r="K2653" s="219"/>
      <c r="L2653" s="299"/>
      <c r="M2653" s="22"/>
      <c r="N2653" s="710"/>
    </row>
    <row r="2654" spans="1:14" ht="15.75" hidden="1" customHeight="1" x14ac:dyDescent="0.25">
      <c r="A2654" s="773"/>
      <c r="B2654" s="684"/>
      <c r="C2654" s="687"/>
      <c r="D2654" s="737"/>
      <c r="E2654" s="117"/>
      <c r="F2654" s="117"/>
      <c r="G2654" s="297"/>
      <c r="H2654" s="298"/>
      <c r="I2654" s="209"/>
      <c r="J2654" s="389"/>
      <c r="K2654" s="219"/>
      <c r="L2654" s="299"/>
      <c r="M2654" s="22"/>
      <c r="N2654" s="710"/>
    </row>
    <row r="2655" spans="1:14" ht="15.75" hidden="1" customHeight="1" x14ac:dyDescent="0.25">
      <c r="A2655" s="773"/>
      <c r="B2655" s="684"/>
      <c r="C2655" s="687"/>
      <c r="D2655" s="737"/>
      <c r="E2655" s="117"/>
      <c r="F2655" s="117"/>
      <c r="G2655" s="297"/>
      <c r="H2655" s="298"/>
      <c r="I2655" s="209"/>
      <c r="J2655" s="389"/>
      <c r="K2655" s="219"/>
      <c r="L2655" s="299"/>
      <c r="M2655" s="22"/>
      <c r="N2655" s="710"/>
    </row>
    <row r="2656" spans="1:14" ht="15.75" hidden="1" customHeight="1" x14ac:dyDescent="0.25">
      <c r="A2656" s="773"/>
      <c r="B2656" s="684"/>
      <c r="C2656" s="687"/>
      <c r="D2656" s="737"/>
      <c r="E2656" s="117"/>
      <c r="F2656" s="117"/>
      <c r="G2656" s="297"/>
      <c r="H2656" s="298"/>
      <c r="I2656" s="209"/>
      <c r="J2656" s="389"/>
      <c r="K2656" s="219"/>
      <c r="L2656" s="299"/>
      <c r="M2656" s="22"/>
      <c r="N2656" s="710"/>
    </row>
    <row r="2657" spans="1:14" ht="15.75" hidden="1" customHeight="1" x14ac:dyDescent="0.25">
      <c r="A2657" s="773"/>
      <c r="B2657" s="684"/>
      <c r="C2657" s="687"/>
      <c r="D2657" s="737"/>
      <c r="E2657" s="117"/>
      <c r="F2657" s="117"/>
      <c r="G2657" s="297"/>
      <c r="H2657" s="298"/>
      <c r="I2657" s="209"/>
      <c r="J2657" s="389"/>
      <c r="K2657" s="219"/>
      <c r="L2657" s="299"/>
      <c r="M2657" s="22"/>
      <c r="N2657" s="710"/>
    </row>
    <row r="2658" spans="1:14" ht="15.75" hidden="1" customHeight="1" x14ac:dyDescent="0.25">
      <c r="A2658" s="773"/>
      <c r="B2658" s="684"/>
      <c r="C2658" s="687"/>
      <c r="D2658" s="737"/>
      <c r="E2658" s="117"/>
      <c r="F2658" s="117"/>
      <c r="G2658" s="297"/>
      <c r="H2658" s="298"/>
      <c r="I2658" s="209"/>
      <c r="J2658" s="389"/>
      <c r="K2658" s="219"/>
      <c r="L2658" s="299"/>
      <c r="M2658" s="22"/>
      <c r="N2658" s="710"/>
    </row>
    <row r="2659" spans="1:14" ht="15.75" hidden="1" customHeight="1" x14ac:dyDescent="0.25">
      <c r="A2659" s="773"/>
      <c r="B2659" s="684"/>
      <c r="C2659" s="687"/>
      <c r="D2659" s="737"/>
      <c r="E2659" s="117"/>
      <c r="F2659" s="117"/>
      <c r="G2659" s="297"/>
      <c r="H2659" s="298"/>
      <c r="I2659" s="209"/>
      <c r="J2659" s="389"/>
      <c r="K2659" s="219"/>
      <c r="L2659" s="299"/>
      <c r="M2659" s="22"/>
      <c r="N2659" s="710"/>
    </row>
    <row r="2660" spans="1:14" ht="15.75" hidden="1" customHeight="1" x14ac:dyDescent="0.25">
      <c r="A2660" s="773"/>
      <c r="B2660" s="684"/>
      <c r="C2660" s="687"/>
      <c r="D2660" s="737"/>
      <c r="E2660" s="117"/>
      <c r="F2660" s="117"/>
      <c r="G2660" s="297"/>
      <c r="H2660" s="298"/>
      <c r="I2660" s="209"/>
      <c r="J2660" s="389"/>
      <c r="K2660" s="219"/>
      <c r="L2660" s="299"/>
      <c r="M2660" s="22"/>
      <c r="N2660" s="710"/>
    </row>
    <row r="2661" spans="1:14" ht="15.75" hidden="1" customHeight="1" x14ac:dyDescent="0.25">
      <c r="A2661" s="773"/>
      <c r="B2661" s="684"/>
      <c r="C2661" s="687"/>
      <c r="D2661" s="737"/>
      <c r="E2661" s="117"/>
      <c r="F2661" s="117"/>
      <c r="G2661" s="297"/>
      <c r="H2661" s="298"/>
      <c r="I2661" s="209"/>
      <c r="J2661" s="389"/>
      <c r="K2661" s="219"/>
      <c r="L2661" s="299"/>
      <c r="M2661" s="22"/>
      <c r="N2661" s="710"/>
    </row>
    <row r="2662" spans="1:14" ht="15.75" hidden="1" customHeight="1" x14ac:dyDescent="0.25">
      <c r="A2662" s="773"/>
      <c r="B2662" s="684"/>
      <c r="C2662" s="687"/>
      <c r="D2662" s="737"/>
      <c r="E2662" s="117"/>
      <c r="F2662" s="117"/>
      <c r="G2662" s="297"/>
      <c r="H2662" s="298"/>
      <c r="I2662" s="209"/>
      <c r="J2662" s="389"/>
      <c r="K2662" s="219"/>
      <c r="L2662" s="299"/>
      <c r="M2662" s="22"/>
      <c r="N2662" s="710"/>
    </row>
    <row r="2663" spans="1:14" ht="15.75" hidden="1" customHeight="1" x14ac:dyDescent="0.25">
      <c r="A2663" s="773"/>
      <c r="B2663" s="684"/>
      <c r="C2663" s="687"/>
      <c r="D2663" s="737"/>
      <c r="E2663" s="117"/>
      <c r="F2663" s="117"/>
      <c r="G2663" s="297"/>
      <c r="H2663" s="298"/>
      <c r="I2663" s="209"/>
      <c r="J2663" s="389"/>
      <c r="K2663" s="219"/>
      <c r="L2663" s="299"/>
      <c r="M2663" s="22"/>
      <c r="N2663" s="710"/>
    </row>
    <row r="2664" spans="1:14" ht="15.75" hidden="1" customHeight="1" x14ac:dyDescent="0.25">
      <c r="A2664" s="773"/>
      <c r="B2664" s="684"/>
      <c r="C2664" s="687"/>
      <c r="D2664" s="737"/>
      <c r="E2664" s="117"/>
      <c r="F2664" s="117"/>
      <c r="G2664" s="297"/>
      <c r="H2664" s="298"/>
      <c r="I2664" s="209"/>
      <c r="J2664" s="389"/>
      <c r="K2664" s="219"/>
      <c r="L2664" s="299"/>
      <c r="M2664" s="22"/>
      <c r="N2664" s="710"/>
    </row>
    <row r="2665" spans="1:14" ht="15.75" hidden="1" customHeight="1" x14ac:dyDescent="0.25">
      <c r="A2665" s="773"/>
      <c r="B2665" s="684"/>
      <c r="C2665" s="687"/>
      <c r="D2665" s="737"/>
      <c r="E2665" s="117"/>
      <c r="F2665" s="117"/>
      <c r="G2665" s="297"/>
      <c r="H2665" s="298"/>
      <c r="I2665" s="209"/>
      <c r="J2665" s="389"/>
      <c r="K2665" s="219"/>
      <c r="L2665" s="299"/>
      <c r="M2665" s="22"/>
      <c r="N2665" s="710"/>
    </row>
    <row r="2666" spans="1:14" ht="15.75" hidden="1" customHeight="1" x14ac:dyDescent="0.25">
      <c r="A2666" s="773"/>
      <c r="B2666" s="684"/>
      <c r="C2666" s="687"/>
      <c r="D2666" s="737"/>
      <c r="E2666" s="117"/>
      <c r="F2666" s="117"/>
      <c r="G2666" s="297"/>
      <c r="H2666" s="298"/>
      <c r="I2666" s="209"/>
      <c r="J2666" s="389"/>
      <c r="K2666" s="219"/>
      <c r="L2666" s="299"/>
      <c r="M2666" s="22"/>
      <c r="N2666" s="710"/>
    </row>
    <row r="2667" spans="1:14" ht="15.75" hidden="1" customHeight="1" x14ac:dyDescent="0.25">
      <c r="A2667" s="773"/>
      <c r="B2667" s="684"/>
      <c r="C2667" s="687"/>
      <c r="D2667" s="737"/>
      <c r="E2667" s="117"/>
      <c r="F2667" s="117"/>
      <c r="G2667" s="297"/>
      <c r="H2667" s="298"/>
      <c r="I2667" s="209"/>
      <c r="J2667" s="389"/>
      <c r="K2667" s="219"/>
      <c r="L2667" s="299"/>
      <c r="M2667" s="22"/>
      <c r="N2667" s="710"/>
    </row>
    <row r="2668" spans="1:14" ht="15.75" hidden="1" customHeight="1" x14ac:dyDescent="0.25">
      <c r="A2668" s="773"/>
      <c r="B2668" s="684"/>
      <c r="C2668" s="687"/>
      <c r="D2668" s="737"/>
      <c r="E2668" s="117"/>
      <c r="F2668" s="117"/>
      <c r="G2668" s="297"/>
      <c r="H2668" s="298"/>
      <c r="I2668" s="209"/>
      <c r="J2668" s="389"/>
      <c r="K2668" s="219"/>
      <c r="L2668" s="299"/>
      <c r="M2668" s="22"/>
      <c r="N2668" s="710"/>
    </row>
    <row r="2669" spans="1:14" ht="15.75" hidden="1" customHeight="1" x14ac:dyDescent="0.25">
      <c r="A2669" s="773"/>
      <c r="B2669" s="684"/>
      <c r="C2669" s="687"/>
      <c r="D2669" s="737"/>
      <c r="E2669" s="117"/>
      <c r="F2669" s="117"/>
      <c r="G2669" s="297"/>
      <c r="H2669" s="298"/>
      <c r="I2669" s="209"/>
      <c r="J2669" s="389"/>
      <c r="K2669" s="219"/>
      <c r="L2669" s="299"/>
      <c r="M2669" s="22"/>
      <c r="N2669" s="710"/>
    </row>
    <row r="2670" spans="1:14" ht="15.75" hidden="1" customHeight="1" x14ac:dyDescent="0.25">
      <c r="A2670" s="773"/>
      <c r="B2670" s="684"/>
      <c r="C2670" s="687"/>
      <c r="D2670" s="737"/>
      <c r="E2670" s="117"/>
      <c r="F2670" s="117"/>
      <c r="G2670" s="297"/>
      <c r="H2670" s="298"/>
      <c r="I2670" s="209"/>
      <c r="J2670" s="389"/>
      <c r="K2670" s="219"/>
      <c r="L2670" s="299"/>
      <c r="M2670" s="22"/>
      <c r="N2670" s="710"/>
    </row>
    <row r="2671" spans="1:14" ht="15.75" hidden="1" customHeight="1" x14ac:dyDescent="0.25">
      <c r="A2671" s="773"/>
      <c r="B2671" s="684"/>
      <c r="C2671" s="687"/>
      <c r="D2671" s="737"/>
      <c r="E2671" s="117"/>
      <c r="F2671" s="117"/>
      <c r="G2671" s="297"/>
      <c r="H2671" s="298"/>
      <c r="I2671" s="209"/>
      <c r="J2671" s="389"/>
      <c r="K2671" s="219"/>
      <c r="L2671" s="299"/>
      <c r="M2671" s="22"/>
      <c r="N2671" s="710"/>
    </row>
    <row r="2672" spans="1:14" ht="15.75" hidden="1" customHeight="1" x14ac:dyDescent="0.25">
      <c r="A2672" s="773"/>
      <c r="B2672" s="684"/>
      <c r="C2672" s="687"/>
      <c r="D2672" s="737"/>
      <c r="E2672" s="117"/>
      <c r="F2672" s="117"/>
      <c r="G2672" s="297"/>
      <c r="H2672" s="298"/>
      <c r="I2672" s="209"/>
      <c r="J2672" s="389"/>
      <c r="K2672" s="219"/>
      <c r="L2672" s="299"/>
      <c r="M2672" s="22"/>
      <c r="N2672" s="710"/>
    </row>
    <row r="2673" spans="1:14" ht="15.75" hidden="1" customHeight="1" x14ac:dyDescent="0.25">
      <c r="A2673" s="773"/>
      <c r="B2673" s="684"/>
      <c r="C2673" s="687"/>
      <c r="D2673" s="737"/>
      <c r="E2673" s="117"/>
      <c r="F2673" s="117"/>
      <c r="G2673" s="297"/>
      <c r="H2673" s="298"/>
      <c r="I2673" s="209"/>
      <c r="J2673" s="389"/>
      <c r="K2673" s="219"/>
      <c r="L2673" s="299"/>
      <c r="M2673" s="22"/>
      <c r="N2673" s="710"/>
    </row>
    <row r="2674" spans="1:14" ht="15.75" hidden="1" customHeight="1" x14ac:dyDescent="0.25">
      <c r="A2674" s="773"/>
      <c r="B2674" s="684"/>
      <c r="C2674" s="687"/>
      <c r="D2674" s="737"/>
      <c r="E2674" s="117"/>
      <c r="F2674" s="117"/>
      <c r="G2674" s="297"/>
      <c r="H2674" s="298"/>
      <c r="I2674" s="209"/>
      <c r="J2674" s="389"/>
      <c r="K2674" s="219"/>
      <c r="L2674" s="299"/>
      <c r="M2674" s="22"/>
      <c r="N2674" s="710"/>
    </row>
    <row r="2675" spans="1:14" ht="15.75" hidden="1" customHeight="1" x14ac:dyDescent="0.25">
      <c r="A2675" s="773"/>
      <c r="B2675" s="684"/>
      <c r="C2675" s="687"/>
      <c r="D2675" s="737"/>
      <c r="E2675" s="117"/>
      <c r="F2675" s="117"/>
      <c r="G2675" s="297"/>
      <c r="H2675" s="298"/>
      <c r="I2675" s="209"/>
      <c r="J2675" s="389"/>
      <c r="K2675" s="219"/>
      <c r="L2675" s="299"/>
      <c r="M2675" s="22"/>
      <c r="N2675" s="710"/>
    </row>
    <row r="2676" spans="1:14" ht="15.75" hidden="1" customHeight="1" x14ac:dyDescent="0.25">
      <c r="A2676" s="773"/>
      <c r="B2676" s="684"/>
      <c r="C2676" s="687"/>
      <c r="D2676" s="737"/>
      <c r="E2676" s="117"/>
      <c r="F2676" s="117"/>
      <c r="G2676" s="297"/>
      <c r="H2676" s="298"/>
      <c r="I2676" s="209"/>
      <c r="J2676" s="389"/>
      <c r="K2676" s="219"/>
      <c r="L2676" s="299"/>
      <c r="M2676" s="22"/>
      <c r="N2676" s="710"/>
    </row>
    <row r="2677" spans="1:14" ht="15.75" hidden="1" customHeight="1" x14ac:dyDescent="0.25">
      <c r="A2677" s="773"/>
      <c r="B2677" s="684"/>
      <c r="C2677" s="687"/>
      <c r="D2677" s="737"/>
      <c r="E2677" s="117"/>
      <c r="F2677" s="117"/>
      <c r="G2677" s="297"/>
      <c r="H2677" s="298"/>
      <c r="I2677" s="209"/>
      <c r="J2677" s="389"/>
      <c r="K2677" s="219"/>
      <c r="L2677" s="299"/>
      <c r="M2677" s="22"/>
      <c r="N2677" s="710"/>
    </row>
    <row r="2678" spans="1:14" ht="15.75" hidden="1" customHeight="1" x14ac:dyDescent="0.25">
      <c r="A2678" s="773"/>
      <c r="B2678" s="684"/>
      <c r="C2678" s="687"/>
      <c r="D2678" s="737"/>
      <c r="E2678" s="117"/>
      <c r="F2678" s="117"/>
      <c r="G2678" s="297"/>
      <c r="H2678" s="298"/>
      <c r="I2678" s="209"/>
      <c r="J2678" s="389"/>
      <c r="K2678" s="219"/>
      <c r="L2678" s="299"/>
      <c r="M2678" s="22"/>
      <c r="N2678" s="710"/>
    </row>
    <row r="2679" spans="1:14" ht="15.75" hidden="1" customHeight="1" x14ac:dyDescent="0.25">
      <c r="A2679" s="773"/>
      <c r="B2679" s="684"/>
      <c r="C2679" s="687"/>
      <c r="D2679" s="737"/>
      <c r="E2679" s="117"/>
      <c r="F2679" s="117"/>
      <c r="G2679" s="297"/>
      <c r="H2679" s="298"/>
      <c r="I2679" s="209"/>
      <c r="J2679" s="389"/>
      <c r="K2679" s="219"/>
      <c r="L2679" s="299"/>
      <c r="M2679" s="22"/>
      <c r="N2679" s="710"/>
    </row>
    <row r="2680" spans="1:14" ht="15.75" hidden="1" customHeight="1" x14ac:dyDescent="0.25">
      <c r="A2680" s="773"/>
      <c r="B2680" s="684"/>
      <c r="C2680" s="687"/>
      <c r="D2680" s="737"/>
      <c r="E2680" s="117"/>
      <c r="F2680" s="117"/>
      <c r="G2680" s="297"/>
      <c r="H2680" s="298"/>
      <c r="I2680" s="209"/>
      <c r="J2680" s="389"/>
      <c r="K2680" s="219"/>
      <c r="L2680" s="299"/>
      <c r="M2680" s="22"/>
      <c r="N2680" s="710"/>
    </row>
    <row r="2681" spans="1:14" ht="15.75" hidden="1" customHeight="1" x14ac:dyDescent="0.25">
      <c r="A2681" s="773"/>
      <c r="B2681" s="684"/>
      <c r="C2681" s="687"/>
      <c r="D2681" s="737"/>
      <c r="E2681" s="117"/>
      <c r="F2681" s="117"/>
      <c r="G2681" s="297"/>
      <c r="H2681" s="298"/>
      <c r="I2681" s="209"/>
      <c r="J2681" s="389"/>
      <c r="K2681" s="219"/>
      <c r="L2681" s="299"/>
      <c r="M2681" s="22"/>
      <c r="N2681" s="710"/>
    </row>
    <row r="2682" spans="1:14" ht="15.75" hidden="1" customHeight="1" x14ac:dyDescent="0.25">
      <c r="A2682" s="773"/>
      <c r="B2682" s="684"/>
      <c r="C2682" s="687"/>
      <c r="D2682" s="737"/>
      <c r="E2682" s="117"/>
      <c r="F2682" s="117"/>
      <c r="G2682" s="297"/>
      <c r="H2682" s="298"/>
      <c r="I2682" s="209"/>
      <c r="J2682" s="389"/>
      <c r="K2682" s="219"/>
      <c r="L2682" s="299"/>
      <c r="M2682" s="22"/>
      <c r="N2682" s="710"/>
    </row>
    <row r="2683" spans="1:14" ht="15.75" hidden="1" customHeight="1" x14ac:dyDescent="0.25">
      <c r="A2683" s="773"/>
      <c r="B2683" s="684"/>
      <c r="C2683" s="687"/>
      <c r="D2683" s="737"/>
      <c r="E2683" s="117"/>
      <c r="F2683" s="117"/>
      <c r="G2683" s="297"/>
      <c r="H2683" s="298"/>
      <c r="I2683" s="209"/>
      <c r="J2683" s="389"/>
      <c r="K2683" s="219"/>
      <c r="L2683" s="299"/>
      <c r="M2683" s="22"/>
      <c r="N2683" s="710"/>
    </row>
    <row r="2684" spans="1:14" ht="15.75" hidden="1" customHeight="1" x14ac:dyDescent="0.25">
      <c r="A2684" s="773"/>
      <c r="B2684" s="684"/>
      <c r="C2684" s="687"/>
      <c r="D2684" s="737"/>
      <c r="E2684" s="117"/>
      <c r="F2684" s="117"/>
      <c r="G2684" s="297"/>
      <c r="H2684" s="298"/>
      <c r="I2684" s="209"/>
      <c r="J2684" s="389"/>
      <c r="K2684" s="219"/>
      <c r="L2684" s="299"/>
      <c r="M2684" s="22"/>
      <c r="N2684" s="710"/>
    </row>
    <row r="2685" spans="1:14" ht="15.75" hidden="1" customHeight="1" x14ac:dyDescent="0.25">
      <c r="A2685" s="773"/>
      <c r="B2685" s="684"/>
      <c r="C2685" s="687"/>
      <c r="D2685" s="737"/>
      <c r="E2685" s="117"/>
      <c r="F2685" s="117"/>
      <c r="G2685" s="297"/>
      <c r="H2685" s="298"/>
      <c r="I2685" s="209"/>
      <c r="J2685" s="389"/>
      <c r="K2685" s="219"/>
      <c r="L2685" s="299"/>
      <c r="M2685" s="22"/>
      <c r="N2685" s="710"/>
    </row>
    <row r="2686" spans="1:14" ht="15.75" hidden="1" customHeight="1" x14ac:dyDescent="0.25">
      <c r="A2686" s="773"/>
      <c r="B2686" s="684"/>
      <c r="C2686" s="687"/>
      <c r="D2686" s="737"/>
      <c r="E2686" s="117"/>
      <c r="F2686" s="117"/>
      <c r="G2686" s="297"/>
      <c r="H2686" s="298"/>
      <c r="I2686" s="209"/>
      <c r="J2686" s="389"/>
      <c r="K2686" s="219"/>
      <c r="L2686" s="299"/>
      <c r="M2686" s="22"/>
      <c r="N2686" s="710"/>
    </row>
    <row r="2687" spans="1:14" ht="15.75" hidden="1" customHeight="1" x14ac:dyDescent="0.25">
      <c r="A2687" s="773"/>
      <c r="B2687" s="684"/>
      <c r="C2687" s="687"/>
      <c r="D2687" s="737"/>
      <c r="E2687" s="117"/>
      <c r="F2687" s="117"/>
      <c r="G2687" s="297"/>
      <c r="H2687" s="298"/>
      <c r="I2687" s="209"/>
      <c r="J2687" s="389"/>
      <c r="K2687" s="219"/>
      <c r="L2687" s="299"/>
      <c r="M2687" s="22"/>
      <c r="N2687" s="710"/>
    </row>
    <row r="2688" spans="1:14" ht="15.75" hidden="1" customHeight="1" x14ac:dyDescent="0.25">
      <c r="A2688" s="773"/>
      <c r="B2688" s="684"/>
      <c r="C2688" s="687"/>
      <c r="D2688" s="737"/>
      <c r="E2688" s="117"/>
      <c r="F2688" s="117"/>
      <c r="G2688" s="297"/>
      <c r="H2688" s="298"/>
      <c r="I2688" s="209"/>
      <c r="J2688" s="389"/>
      <c r="K2688" s="219"/>
      <c r="L2688" s="299"/>
      <c r="M2688" s="22"/>
      <c r="N2688" s="710"/>
    </row>
    <row r="2689" spans="1:14" ht="15.75" hidden="1" customHeight="1" x14ac:dyDescent="0.25">
      <c r="A2689" s="773"/>
      <c r="B2689" s="684"/>
      <c r="C2689" s="687"/>
      <c r="D2689" s="737"/>
      <c r="E2689" s="117"/>
      <c r="F2689" s="117"/>
      <c r="G2689" s="297"/>
      <c r="H2689" s="298"/>
      <c r="I2689" s="209"/>
      <c r="J2689" s="389"/>
      <c r="K2689" s="219"/>
      <c r="L2689" s="299"/>
      <c r="M2689" s="22"/>
      <c r="N2689" s="710"/>
    </row>
    <row r="2690" spans="1:14" ht="15.75" hidden="1" customHeight="1" x14ac:dyDescent="0.25">
      <c r="A2690" s="773"/>
      <c r="B2690" s="684"/>
      <c r="C2690" s="687"/>
      <c r="D2690" s="737"/>
      <c r="E2690" s="117"/>
      <c r="F2690" s="117"/>
      <c r="G2690" s="297"/>
      <c r="H2690" s="298"/>
      <c r="I2690" s="209"/>
      <c r="J2690" s="389"/>
      <c r="K2690" s="219"/>
      <c r="L2690" s="299"/>
      <c r="M2690" s="22"/>
      <c r="N2690" s="710"/>
    </row>
    <row r="2691" spans="1:14" ht="15.75" hidden="1" customHeight="1" x14ac:dyDescent="0.25">
      <c r="A2691" s="773"/>
      <c r="B2691" s="684"/>
      <c r="C2691" s="687"/>
      <c r="D2691" s="737"/>
      <c r="E2691" s="117"/>
      <c r="F2691" s="117"/>
      <c r="G2691" s="297"/>
      <c r="H2691" s="298"/>
      <c r="I2691" s="209"/>
      <c r="J2691" s="389"/>
      <c r="K2691" s="219"/>
      <c r="L2691" s="299"/>
      <c r="M2691" s="22"/>
      <c r="N2691" s="710"/>
    </row>
    <row r="2692" spans="1:14" ht="15.75" hidden="1" customHeight="1" x14ac:dyDescent="0.25">
      <c r="A2692" s="773"/>
      <c r="B2692" s="684"/>
      <c r="C2692" s="687"/>
      <c r="D2692" s="737"/>
      <c r="E2692" s="117"/>
      <c r="F2692" s="117"/>
      <c r="G2692" s="297"/>
      <c r="H2692" s="298"/>
      <c r="I2692" s="209"/>
      <c r="J2692" s="389"/>
      <c r="K2692" s="219"/>
      <c r="L2692" s="299"/>
      <c r="M2692" s="22"/>
      <c r="N2692" s="710"/>
    </row>
    <row r="2693" spans="1:14" ht="15.75" hidden="1" customHeight="1" x14ac:dyDescent="0.25">
      <c r="A2693" s="773"/>
      <c r="B2693" s="684"/>
      <c r="C2693" s="687"/>
      <c r="D2693" s="737"/>
      <c r="E2693" s="117"/>
      <c r="F2693" s="117"/>
      <c r="G2693" s="297"/>
      <c r="H2693" s="298"/>
      <c r="I2693" s="209"/>
      <c r="J2693" s="389"/>
      <c r="K2693" s="219"/>
      <c r="L2693" s="299"/>
      <c r="M2693" s="22"/>
      <c r="N2693" s="710"/>
    </row>
    <row r="2694" spans="1:14" ht="15.75" hidden="1" customHeight="1" x14ac:dyDescent="0.25">
      <c r="A2694" s="773"/>
      <c r="B2694" s="684"/>
      <c r="C2694" s="687"/>
      <c r="D2694" s="737"/>
      <c r="E2694" s="117"/>
      <c r="F2694" s="117"/>
      <c r="G2694" s="297"/>
      <c r="H2694" s="298"/>
      <c r="I2694" s="209"/>
      <c r="J2694" s="389"/>
      <c r="K2694" s="219"/>
      <c r="L2694" s="299"/>
      <c r="M2694" s="22"/>
      <c r="N2694" s="710"/>
    </row>
    <row r="2695" spans="1:14" ht="15.75" hidden="1" customHeight="1" x14ac:dyDescent="0.25">
      <c r="A2695" s="773"/>
      <c r="B2695" s="684"/>
      <c r="C2695" s="687"/>
      <c r="D2695" s="737"/>
      <c r="E2695" s="117"/>
      <c r="F2695" s="117"/>
      <c r="G2695" s="297"/>
      <c r="H2695" s="298"/>
      <c r="I2695" s="209"/>
      <c r="J2695" s="389"/>
      <c r="K2695" s="219"/>
      <c r="L2695" s="299"/>
      <c r="M2695" s="22"/>
      <c r="N2695" s="710"/>
    </row>
    <row r="2696" spans="1:14" ht="15.75" hidden="1" customHeight="1" x14ac:dyDescent="0.25">
      <c r="A2696" s="773"/>
      <c r="B2696" s="684"/>
      <c r="C2696" s="687"/>
      <c r="D2696" s="737"/>
      <c r="E2696" s="117"/>
      <c r="F2696" s="117"/>
      <c r="G2696" s="297"/>
      <c r="H2696" s="298"/>
      <c r="I2696" s="209"/>
      <c r="J2696" s="389"/>
      <c r="K2696" s="219"/>
      <c r="L2696" s="299"/>
      <c r="M2696" s="22"/>
      <c r="N2696" s="710"/>
    </row>
    <row r="2697" spans="1:14" ht="15.75" hidden="1" customHeight="1" x14ac:dyDescent="0.25">
      <c r="A2697" s="773"/>
      <c r="B2697" s="684"/>
      <c r="C2697" s="687"/>
      <c r="D2697" s="737"/>
      <c r="E2697" s="117"/>
      <c r="F2697" s="117"/>
      <c r="G2697" s="297"/>
      <c r="H2697" s="298"/>
      <c r="I2697" s="209"/>
      <c r="J2697" s="389"/>
      <c r="K2697" s="219"/>
      <c r="L2697" s="299"/>
      <c r="M2697" s="22"/>
      <c r="N2697" s="710"/>
    </row>
    <row r="2698" spans="1:14" ht="15.75" hidden="1" customHeight="1" x14ac:dyDescent="0.25">
      <c r="A2698" s="773"/>
      <c r="B2698" s="684"/>
      <c r="C2698" s="687"/>
      <c r="D2698" s="737"/>
      <c r="E2698" s="117"/>
      <c r="F2698" s="117"/>
      <c r="G2698" s="297"/>
      <c r="H2698" s="298"/>
      <c r="I2698" s="209"/>
      <c r="J2698" s="389"/>
      <c r="K2698" s="219"/>
      <c r="L2698" s="299"/>
      <c r="M2698" s="22"/>
      <c r="N2698" s="710"/>
    </row>
    <row r="2699" spans="1:14" ht="15.75" hidden="1" customHeight="1" x14ac:dyDescent="0.25">
      <c r="A2699" s="773"/>
      <c r="B2699" s="684"/>
      <c r="C2699" s="687"/>
      <c r="D2699" s="737"/>
      <c r="E2699" s="117"/>
      <c r="F2699" s="117"/>
      <c r="G2699" s="297"/>
      <c r="H2699" s="298"/>
      <c r="I2699" s="209"/>
      <c r="J2699" s="389"/>
      <c r="K2699" s="219"/>
      <c r="L2699" s="299"/>
      <c r="M2699" s="22"/>
      <c r="N2699" s="710"/>
    </row>
    <row r="2700" spans="1:14" ht="15.75" hidden="1" customHeight="1" x14ac:dyDescent="0.25">
      <c r="A2700" s="773"/>
      <c r="B2700" s="684"/>
      <c r="C2700" s="687"/>
      <c r="D2700" s="737"/>
      <c r="E2700" s="117"/>
      <c r="F2700" s="117"/>
      <c r="G2700" s="297"/>
      <c r="H2700" s="298"/>
      <c r="I2700" s="209"/>
      <c r="J2700" s="389"/>
      <c r="K2700" s="219"/>
      <c r="L2700" s="299"/>
      <c r="M2700" s="22"/>
      <c r="N2700" s="710"/>
    </row>
    <row r="2701" spans="1:14" ht="15.75" hidden="1" customHeight="1" x14ac:dyDescent="0.25">
      <c r="A2701" s="773"/>
      <c r="B2701" s="684"/>
      <c r="C2701" s="687"/>
      <c r="D2701" s="737"/>
      <c r="E2701" s="117"/>
      <c r="F2701" s="117"/>
      <c r="G2701" s="297"/>
      <c r="H2701" s="298"/>
      <c r="I2701" s="209"/>
      <c r="J2701" s="389"/>
      <c r="K2701" s="219"/>
      <c r="L2701" s="299"/>
      <c r="M2701" s="22"/>
      <c r="N2701" s="710"/>
    </row>
    <row r="2702" spans="1:14" ht="15.75" hidden="1" customHeight="1" x14ac:dyDescent="0.25">
      <c r="A2702" s="773"/>
      <c r="B2702" s="684"/>
      <c r="C2702" s="687"/>
      <c r="D2702" s="737"/>
      <c r="E2702" s="117"/>
      <c r="F2702" s="117"/>
      <c r="G2702" s="297"/>
      <c r="H2702" s="298"/>
      <c r="I2702" s="209"/>
      <c r="J2702" s="389"/>
      <c r="K2702" s="219"/>
      <c r="L2702" s="299"/>
      <c r="M2702" s="22"/>
      <c r="N2702" s="710"/>
    </row>
    <row r="2703" spans="1:14" ht="15.75" hidden="1" customHeight="1" x14ac:dyDescent="0.25">
      <c r="A2703" s="773"/>
      <c r="B2703" s="684"/>
      <c r="C2703" s="687"/>
      <c r="D2703" s="737"/>
      <c r="E2703" s="117"/>
      <c r="F2703" s="117"/>
      <c r="G2703" s="297"/>
      <c r="H2703" s="298"/>
      <c r="I2703" s="209"/>
      <c r="J2703" s="389"/>
      <c r="K2703" s="219"/>
      <c r="L2703" s="299"/>
      <c r="M2703" s="22"/>
      <c r="N2703" s="710"/>
    </row>
    <row r="2704" spans="1:14" ht="15.75" hidden="1" customHeight="1" x14ac:dyDescent="0.25">
      <c r="A2704" s="773"/>
      <c r="B2704" s="684"/>
      <c r="C2704" s="687"/>
      <c r="D2704" s="737"/>
      <c r="E2704" s="117"/>
      <c r="F2704" s="117"/>
      <c r="G2704" s="297"/>
      <c r="H2704" s="298"/>
      <c r="I2704" s="209"/>
      <c r="J2704" s="389"/>
      <c r="K2704" s="219"/>
      <c r="L2704" s="299"/>
      <c r="M2704" s="22"/>
      <c r="N2704" s="710"/>
    </row>
    <row r="2705" spans="1:14" ht="15.75" hidden="1" customHeight="1" x14ac:dyDescent="0.25">
      <c r="A2705" s="773"/>
      <c r="B2705" s="684"/>
      <c r="C2705" s="687"/>
      <c r="D2705" s="737"/>
      <c r="E2705" s="117"/>
      <c r="F2705" s="117"/>
      <c r="G2705" s="297"/>
      <c r="H2705" s="298"/>
      <c r="I2705" s="209"/>
      <c r="J2705" s="389"/>
      <c r="K2705" s="219"/>
      <c r="L2705" s="299"/>
      <c r="M2705" s="22"/>
      <c r="N2705" s="710"/>
    </row>
    <row r="2706" spans="1:14" ht="15.75" hidden="1" customHeight="1" x14ac:dyDescent="0.25">
      <c r="A2706" s="773"/>
      <c r="B2706" s="684"/>
      <c r="C2706" s="687"/>
      <c r="D2706" s="737"/>
      <c r="E2706" s="117"/>
      <c r="F2706" s="117"/>
      <c r="G2706" s="297"/>
      <c r="H2706" s="298"/>
      <c r="I2706" s="209"/>
      <c r="J2706" s="389"/>
      <c r="K2706" s="219"/>
      <c r="L2706" s="299"/>
      <c r="M2706" s="22"/>
      <c r="N2706" s="710"/>
    </row>
    <row r="2707" spans="1:14" ht="15.75" hidden="1" customHeight="1" x14ac:dyDescent="0.25">
      <c r="A2707" s="773"/>
      <c r="B2707" s="684"/>
      <c r="C2707" s="687"/>
      <c r="D2707" s="737"/>
      <c r="E2707" s="117"/>
      <c r="F2707" s="117"/>
      <c r="G2707" s="297"/>
      <c r="H2707" s="298"/>
      <c r="I2707" s="209"/>
      <c r="J2707" s="389"/>
      <c r="K2707" s="219"/>
      <c r="L2707" s="299"/>
      <c r="M2707" s="22"/>
      <c r="N2707" s="710"/>
    </row>
    <row r="2708" spans="1:14" ht="15.75" hidden="1" customHeight="1" x14ac:dyDescent="0.25">
      <c r="A2708" s="773"/>
      <c r="B2708" s="684"/>
      <c r="C2708" s="687"/>
      <c r="D2708" s="737"/>
      <c r="E2708" s="117"/>
      <c r="F2708" s="117"/>
      <c r="G2708" s="297"/>
      <c r="H2708" s="298"/>
      <c r="I2708" s="209"/>
      <c r="J2708" s="389"/>
      <c r="K2708" s="219"/>
      <c r="L2708" s="299"/>
      <c r="M2708" s="22"/>
      <c r="N2708" s="710"/>
    </row>
    <row r="2709" spans="1:14" ht="15.75" hidden="1" customHeight="1" x14ac:dyDescent="0.25">
      <c r="A2709" s="773"/>
      <c r="B2709" s="684"/>
      <c r="C2709" s="687"/>
      <c r="D2709" s="737"/>
      <c r="E2709" s="117"/>
      <c r="F2709" s="117"/>
      <c r="G2709" s="297"/>
      <c r="H2709" s="298"/>
      <c r="I2709" s="209"/>
      <c r="J2709" s="389"/>
      <c r="K2709" s="219"/>
      <c r="L2709" s="299"/>
      <c r="M2709" s="22"/>
      <c r="N2709" s="710"/>
    </row>
    <row r="2710" spans="1:14" ht="15.75" hidden="1" customHeight="1" x14ac:dyDescent="0.25">
      <c r="A2710" s="773"/>
      <c r="B2710" s="684"/>
      <c r="C2710" s="687"/>
      <c r="D2710" s="737"/>
      <c r="E2710" s="117"/>
      <c r="F2710" s="117"/>
      <c r="G2710" s="297"/>
      <c r="H2710" s="298"/>
      <c r="I2710" s="209"/>
      <c r="J2710" s="389"/>
      <c r="K2710" s="219"/>
      <c r="L2710" s="299"/>
      <c r="M2710" s="22"/>
      <c r="N2710" s="710"/>
    </row>
    <row r="2711" spans="1:14" ht="15.75" hidden="1" customHeight="1" x14ac:dyDescent="0.25">
      <c r="A2711" s="773"/>
      <c r="B2711" s="684"/>
      <c r="C2711" s="687"/>
      <c r="D2711" s="737"/>
      <c r="E2711" s="117"/>
      <c r="F2711" s="117"/>
      <c r="G2711" s="297"/>
      <c r="H2711" s="298"/>
      <c r="I2711" s="209"/>
      <c r="J2711" s="389"/>
      <c r="K2711" s="219"/>
      <c r="L2711" s="299"/>
      <c r="M2711" s="22"/>
      <c r="N2711" s="710"/>
    </row>
    <row r="2712" spans="1:14" ht="15.75" hidden="1" customHeight="1" x14ac:dyDescent="0.25">
      <c r="A2712" s="773"/>
      <c r="B2712" s="684"/>
      <c r="C2712" s="687"/>
      <c r="D2712" s="737"/>
      <c r="E2712" s="117"/>
      <c r="F2712" s="117"/>
      <c r="G2712" s="297"/>
      <c r="H2712" s="298"/>
      <c r="I2712" s="209"/>
      <c r="J2712" s="389"/>
      <c r="K2712" s="219"/>
      <c r="L2712" s="299"/>
      <c r="M2712" s="22"/>
      <c r="N2712" s="710"/>
    </row>
    <row r="2713" spans="1:14" ht="15.75" hidden="1" customHeight="1" x14ac:dyDescent="0.25">
      <c r="A2713" s="773"/>
      <c r="B2713" s="684"/>
      <c r="C2713" s="687"/>
      <c r="D2713" s="737"/>
      <c r="E2713" s="117"/>
      <c r="F2713" s="117"/>
      <c r="G2713" s="297"/>
      <c r="H2713" s="298"/>
      <c r="I2713" s="209"/>
      <c r="J2713" s="389"/>
      <c r="K2713" s="219"/>
      <c r="L2713" s="299"/>
      <c r="M2713" s="22"/>
      <c r="N2713" s="710"/>
    </row>
    <row r="2714" spans="1:14" ht="15.75" hidden="1" customHeight="1" x14ac:dyDescent="0.25">
      <c r="A2714" s="773"/>
      <c r="B2714" s="684"/>
      <c r="C2714" s="687"/>
      <c r="D2714" s="737"/>
      <c r="E2714" s="117"/>
      <c r="F2714" s="117"/>
      <c r="G2714" s="297"/>
      <c r="H2714" s="298"/>
      <c r="I2714" s="209"/>
      <c r="J2714" s="389"/>
      <c r="K2714" s="219"/>
      <c r="L2714" s="299"/>
      <c r="M2714" s="22"/>
      <c r="N2714" s="710"/>
    </row>
    <row r="2715" spans="1:14" ht="15.75" hidden="1" customHeight="1" x14ac:dyDescent="0.25">
      <c r="A2715" s="773"/>
      <c r="B2715" s="684"/>
      <c r="C2715" s="687"/>
      <c r="D2715" s="737"/>
      <c r="E2715" s="117"/>
      <c r="F2715" s="117"/>
      <c r="G2715" s="297"/>
      <c r="H2715" s="298"/>
      <c r="I2715" s="209"/>
      <c r="J2715" s="389"/>
      <c r="K2715" s="219"/>
      <c r="L2715" s="299"/>
      <c r="M2715" s="22"/>
      <c r="N2715" s="710"/>
    </row>
    <row r="2716" spans="1:14" ht="15.75" hidden="1" customHeight="1" x14ac:dyDescent="0.25">
      <c r="A2716" s="773"/>
      <c r="B2716" s="684"/>
      <c r="C2716" s="687"/>
      <c r="D2716" s="737"/>
      <c r="E2716" s="117"/>
      <c r="F2716" s="117"/>
      <c r="G2716" s="297"/>
      <c r="H2716" s="298"/>
      <c r="I2716" s="209"/>
      <c r="J2716" s="389"/>
      <c r="K2716" s="219"/>
      <c r="L2716" s="299"/>
      <c r="M2716" s="22"/>
      <c r="N2716" s="710"/>
    </row>
    <row r="2717" spans="1:14" ht="15.75" hidden="1" customHeight="1" x14ac:dyDescent="0.25">
      <c r="A2717" s="773"/>
      <c r="B2717" s="684"/>
      <c r="C2717" s="687"/>
      <c r="D2717" s="737"/>
      <c r="E2717" s="117"/>
      <c r="F2717" s="117"/>
      <c r="G2717" s="297"/>
      <c r="H2717" s="298"/>
      <c r="I2717" s="209"/>
      <c r="J2717" s="389"/>
      <c r="K2717" s="219"/>
      <c r="L2717" s="299"/>
      <c r="M2717" s="22"/>
      <c r="N2717" s="710"/>
    </row>
    <row r="2718" spans="1:14" ht="15.75" hidden="1" customHeight="1" x14ac:dyDescent="0.25">
      <c r="A2718" s="773"/>
      <c r="B2718" s="684"/>
      <c r="C2718" s="687"/>
      <c r="D2718" s="737"/>
      <c r="E2718" s="117"/>
      <c r="F2718" s="117"/>
      <c r="G2718" s="297"/>
      <c r="H2718" s="298"/>
      <c r="I2718" s="209"/>
      <c r="J2718" s="389"/>
      <c r="K2718" s="219"/>
      <c r="L2718" s="299"/>
      <c r="M2718" s="22"/>
      <c r="N2718" s="710"/>
    </row>
    <row r="2719" spans="1:14" ht="15.75" hidden="1" customHeight="1" x14ac:dyDescent="0.25">
      <c r="A2719" s="773"/>
      <c r="B2719" s="684"/>
      <c r="C2719" s="687"/>
      <c r="D2719" s="737"/>
      <c r="E2719" s="117"/>
      <c r="F2719" s="117"/>
      <c r="G2719" s="297"/>
      <c r="H2719" s="298"/>
      <c r="I2719" s="209"/>
      <c r="J2719" s="389"/>
      <c r="K2719" s="219"/>
      <c r="L2719" s="299"/>
      <c r="M2719" s="22"/>
      <c r="N2719" s="710"/>
    </row>
    <row r="2720" spans="1:14" ht="15.75" hidden="1" customHeight="1" x14ac:dyDescent="0.25">
      <c r="A2720" s="773"/>
      <c r="B2720" s="684"/>
      <c r="C2720" s="687"/>
      <c r="D2720" s="737"/>
      <c r="E2720" s="117"/>
      <c r="F2720" s="117"/>
      <c r="G2720" s="297"/>
      <c r="H2720" s="298"/>
      <c r="I2720" s="209"/>
      <c r="J2720" s="389"/>
      <c r="K2720" s="219"/>
      <c r="L2720" s="299"/>
      <c r="M2720" s="22"/>
      <c r="N2720" s="710"/>
    </row>
    <row r="2721" spans="1:14" ht="15.75" hidden="1" customHeight="1" x14ac:dyDescent="0.25">
      <c r="A2721" s="773"/>
      <c r="B2721" s="684"/>
      <c r="C2721" s="687"/>
      <c r="D2721" s="737"/>
      <c r="E2721" s="117"/>
      <c r="F2721" s="117"/>
      <c r="G2721" s="297"/>
      <c r="H2721" s="298"/>
      <c r="I2721" s="209"/>
      <c r="J2721" s="389"/>
      <c r="K2721" s="219"/>
      <c r="L2721" s="299"/>
      <c r="M2721" s="22"/>
      <c r="N2721" s="710"/>
    </row>
    <row r="2722" spans="1:14" ht="15.75" hidden="1" customHeight="1" x14ac:dyDescent="0.25">
      <c r="A2722" s="773"/>
      <c r="B2722" s="684"/>
      <c r="C2722" s="687"/>
      <c r="D2722" s="737"/>
      <c r="E2722" s="117"/>
      <c r="F2722" s="117"/>
      <c r="G2722" s="297"/>
      <c r="H2722" s="298"/>
      <c r="I2722" s="209"/>
      <c r="J2722" s="389"/>
      <c r="K2722" s="219"/>
      <c r="L2722" s="299"/>
      <c r="M2722" s="22"/>
      <c r="N2722" s="710"/>
    </row>
    <row r="2723" spans="1:14" ht="15.75" hidden="1" customHeight="1" x14ac:dyDescent="0.25">
      <c r="A2723" s="773"/>
      <c r="B2723" s="684"/>
      <c r="C2723" s="687"/>
      <c r="D2723" s="737"/>
      <c r="E2723" s="117"/>
      <c r="F2723" s="117"/>
      <c r="G2723" s="297"/>
      <c r="H2723" s="298"/>
      <c r="I2723" s="209"/>
      <c r="J2723" s="389"/>
      <c r="K2723" s="219"/>
      <c r="L2723" s="299"/>
      <c r="M2723" s="22"/>
      <c r="N2723" s="710"/>
    </row>
    <row r="2724" spans="1:14" ht="15.75" hidden="1" customHeight="1" x14ac:dyDescent="0.25">
      <c r="A2724" s="773"/>
      <c r="B2724" s="684"/>
      <c r="C2724" s="687"/>
      <c r="D2724" s="737"/>
      <c r="E2724" s="117"/>
      <c r="F2724" s="117"/>
      <c r="G2724" s="297"/>
      <c r="H2724" s="298"/>
      <c r="I2724" s="209"/>
      <c r="J2724" s="389"/>
      <c r="K2724" s="219"/>
      <c r="L2724" s="299"/>
      <c r="M2724" s="22"/>
      <c r="N2724" s="710"/>
    </row>
    <row r="2725" spans="1:14" ht="15.75" hidden="1" customHeight="1" x14ac:dyDescent="0.25">
      <c r="A2725" s="773"/>
      <c r="B2725" s="684"/>
      <c r="C2725" s="687"/>
      <c r="D2725" s="737"/>
      <c r="E2725" s="117"/>
      <c r="F2725" s="117"/>
      <c r="G2725" s="297"/>
      <c r="H2725" s="298"/>
      <c r="I2725" s="209"/>
      <c r="J2725" s="389"/>
      <c r="K2725" s="219"/>
      <c r="L2725" s="299"/>
      <c r="M2725" s="22"/>
      <c r="N2725" s="710"/>
    </row>
    <row r="2726" spans="1:14" ht="15.75" hidden="1" customHeight="1" x14ac:dyDescent="0.25">
      <c r="A2726" s="773"/>
      <c r="B2726" s="684"/>
      <c r="C2726" s="687"/>
      <c r="D2726" s="737"/>
      <c r="E2726" s="117"/>
      <c r="F2726" s="117"/>
      <c r="G2726" s="297"/>
      <c r="H2726" s="298"/>
      <c r="I2726" s="209"/>
      <c r="J2726" s="389"/>
      <c r="K2726" s="219"/>
      <c r="L2726" s="299"/>
      <c r="M2726" s="22"/>
      <c r="N2726" s="710"/>
    </row>
    <row r="2727" spans="1:14" ht="15.75" hidden="1" customHeight="1" x14ac:dyDescent="0.25">
      <c r="A2727" s="773"/>
      <c r="B2727" s="684"/>
      <c r="C2727" s="687"/>
      <c r="D2727" s="737"/>
      <c r="E2727" s="117"/>
      <c r="F2727" s="117"/>
      <c r="G2727" s="297"/>
      <c r="H2727" s="298"/>
      <c r="I2727" s="209"/>
      <c r="J2727" s="389"/>
      <c r="K2727" s="219"/>
      <c r="L2727" s="299"/>
      <c r="M2727" s="22"/>
      <c r="N2727" s="710"/>
    </row>
    <row r="2728" spans="1:14" ht="15.75" hidden="1" customHeight="1" x14ac:dyDescent="0.25">
      <c r="A2728" s="773"/>
      <c r="B2728" s="684"/>
      <c r="C2728" s="687"/>
      <c r="D2728" s="737"/>
      <c r="E2728" s="117"/>
      <c r="F2728" s="117"/>
      <c r="G2728" s="297"/>
      <c r="H2728" s="298"/>
      <c r="I2728" s="209"/>
      <c r="J2728" s="389"/>
      <c r="K2728" s="219"/>
      <c r="L2728" s="299"/>
      <c r="M2728" s="22"/>
      <c r="N2728" s="710"/>
    </row>
    <row r="2729" spans="1:14" ht="15.75" hidden="1" customHeight="1" x14ac:dyDescent="0.25">
      <c r="A2729" s="773"/>
      <c r="B2729" s="684"/>
      <c r="C2729" s="687"/>
      <c r="D2729" s="737"/>
      <c r="E2729" s="117"/>
      <c r="F2729" s="117"/>
      <c r="G2729" s="297"/>
      <c r="H2729" s="298"/>
      <c r="I2729" s="209"/>
      <c r="J2729" s="389"/>
      <c r="K2729" s="219"/>
      <c r="L2729" s="299"/>
      <c r="M2729" s="22"/>
      <c r="N2729" s="710"/>
    </row>
    <row r="2730" spans="1:14" ht="15.75" hidden="1" customHeight="1" x14ac:dyDescent="0.25">
      <c r="A2730" s="773"/>
      <c r="B2730" s="684"/>
      <c r="C2730" s="687"/>
      <c r="D2730" s="737"/>
      <c r="E2730" s="117"/>
      <c r="F2730" s="117"/>
      <c r="G2730" s="297"/>
      <c r="H2730" s="298"/>
      <c r="I2730" s="209"/>
      <c r="J2730" s="389"/>
      <c r="K2730" s="219"/>
      <c r="L2730" s="299"/>
      <c r="M2730" s="22"/>
      <c r="N2730" s="710"/>
    </row>
    <row r="2731" spans="1:14" ht="15.75" hidden="1" customHeight="1" x14ac:dyDescent="0.25">
      <c r="A2731" s="773"/>
      <c r="B2731" s="684"/>
      <c r="C2731" s="687"/>
      <c r="D2731" s="737"/>
      <c r="E2731" s="117"/>
      <c r="F2731" s="117"/>
      <c r="G2731" s="297"/>
      <c r="H2731" s="298"/>
      <c r="I2731" s="209"/>
      <c r="J2731" s="389"/>
      <c r="K2731" s="219"/>
      <c r="L2731" s="299"/>
      <c r="M2731" s="22"/>
      <c r="N2731" s="710"/>
    </row>
    <row r="2732" spans="1:14" ht="15.75" hidden="1" customHeight="1" x14ac:dyDescent="0.25">
      <c r="A2732" s="773"/>
      <c r="B2732" s="684"/>
      <c r="C2732" s="687"/>
      <c r="D2732" s="737"/>
      <c r="E2732" s="117"/>
      <c r="F2732" s="117"/>
      <c r="G2732" s="297"/>
      <c r="H2732" s="298"/>
      <c r="I2732" s="209"/>
      <c r="J2732" s="389"/>
      <c r="K2732" s="219"/>
      <c r="L2732" s="299"/>
      <c r="M2732" s="22"/>
      <c r="N2732" s="710"/>
    </row>
    <row r="2733" spans="1:14" ht="15.75" hidden="1" customHeight="1" x14ac:dyDescent="0.25">
      <c r="A2733" s="773"/>
      <c r="B2733" s="684"/>
      <c r="C2733" s="687"/>
      <c r="D2733" s="737"/>
      <c r="E2733" s="117"/>
      <c r="F2733" s="117"/>
      <c r="G2733" s="297"/>
      <c r="H2733" s="298"/>
      <c r="I2733" s="209"/>
      <c r="J2733" s="389"/>
      <c r="K2733" s="219"/>
      <c r="L2733" s="299"/>
      <c r="M2733" s="22"/>
      <c r="N2733" s="710"/>
    </row>
    <row r="2734" spans="1:14" ht="15.75" hidden="1" customHeight="1" x14ac:dyDescent="0.25">
      <c r="A2734" s="773"/>
      <c r="B2734" s="684"/>
      <c r="C2734" s="687"/>
      <c r="D2734" s="737"/>
      <c r="E2734" s="117"/>
      <c r="F2734" s="117"/>
      <c r="G2734" s="297"/>
      <c r="H2734" s="298"/>
      <c r="I2734" s="209"/>
      <c r="J2734" s="389"/>
      <c r="K2734" s="219"/>
      <c r="L2734" s="299"/>
      <c r="M2734" s="22"/>
      <c r="N2734" s="710"/>
    </row>
    <row r="2735" spans="1:14" ht="15.75" hidden="1" customHeight="1" x14ac:dyDescent="0.25">
      <c r="A2735" s="773"/>
      <c r="B2735" s="684"/>
      <c r="C2735" s="687"/>
      <c r="D2735" s="737"/>
      <c r="E2735" s="117"/>
      <c r="F2735" s="117"/>
      <c r="G2735" s="297"/>
      <c r="H2735" s="298"/>
      <c r="I2735" s="209"/>
      <c r="J2735" s="389"/>
      <c r="K2735" s="219"/>
      <c r="L2735" s="299"/>
      <c r="M2735" s="22"/>
      <c r="N2735" s="710"/>
    </row>
    <row r="2736" spans="1:14" ht="15.75" hidden="1" customHeight="1" x14ac:dyDescent="0.25">
      <c r="A2736" s="773"/>
      <c r="B2736" s="684"/>
      <c r="C2736" s="687"/>
      <c r="D2736" s="737"/>
      <c r="E2736" s="117"/>
      <c r="F2736" s="117"/>
      <c r="G2736" s="297"/>
      <c r="H2736" s="298"/>
      <c r="I2736" s="209"/>
      <c r="J2736" s="389"/>
      <c r="K2736" s="219"/>
      <c r="L2736" s="299"/>
      <c r="M2736" s="22"/>
      <c r="N2736" s="710"/>
    </row>
    <row r="2737" spans="1:14" ht="15.75" hidden="1" customHeight="1" x14ac:dyDescent="0.25">
      <c r="A2737" s="773"/>
      <c r="B2737" s="684"/>
      <c r="C2737" s="687"/>
      <c r="D2737" s="737"/>
      <c r="E2737" s="117"/>
      <c r="F2737" s="117"/>
      <c r="G2737" s="297"/>
      <c r="H2737" s="298"/>
      <c r="I2737" s="209"/>
      <c r="J2737" s="389"/>
      <c r="K2737" s="219"/>
      <c r="L2737" s="299"/>
      <c r="M2737" s="22"/>
      <c r="N2737" s="710"/>
    </row>
    <row r="2738" spans="1:14" ht="15.75" hidden="1" customHeight="1" x14ac:dyDescent="0.25">
      <c r="A2738" s="773"/>
      <c r="B2738" s="684"/>
      <c r="C2738" s="687"/>
      <c r="D2738" s="737"/>
      <c r="E2738" s="117"/>
      <c r="F2738" s="117"/>
      <c r="G2738" s="297"/>
      <c r="H2738" s="298"/>
      <c r="I2738" s="209"/>
      <c r="J2738" s="389"/>
      <c r="K2738" s="219"/>
      <c r="L2738" s="299"/>
      <c r="M2738" s="22"/>
      <c r="N2738" s="710"/>
    </row>
    <row r="2739" spans="1:14" ht="15.75" hidden="1" customHeight="1" x14ac:dyDescent="0.25">
      <c r="A2739" s="773"/>
      <c r="B2739" s="684"/>
      <c r="C2739" s="687"/>
      <c r="D2739" s="737"/>
      <c r="E2739" s="117"/>
      <c r="F2739" s="117"/>
      <c r="G2739" s="297"/>
      <c r="H2739" s="298"/>
      <c r="I2739" s="209"/>
      <c r="J2739" s="389"/>
      <c r="K2739" s="219"/>
      <c r="L2739" s="299"/>
      <c r="M2739" s="22"/>
      <c r="N2739" s="710"/>
    </row>
    <row r="2740" spans="1:14" ht="15.75" hidden="1" customHeight="1" x14ac:dyDescent="0.25">
      <c r="A2740" s="773"/>
      <c r="B2740" s="684"/>
      <c r="C2740" s="687"/>
      <c r="D2740" s="737"/>
      <c r="E2740" s="117"/>
      <c r="F2740" s="117"/>
      <c r="G2740" s="297"/>
      <c r="H2740" s="298"/>
      <c r="I2740" s="209"/>
      <c r="J2740" s="389"/>
      <c r="K2740" s="219"/>
      <c r="L2740" s="299"/>
      <c r="M2740" s="22"/>
      <c r="N2740" s="710"/>
    </row>
    <row r="2741" spans="1:14" ht="15.75" hidden="1" customHeight="1" x14ac:dyDescent="0.25">
      <c r="A2741" s="773"/>
      <c r="B2741" s="684"/>
      <c r="C2741" s="687"/>
      <c r="D2741" s="737"/>
      <c r="E2741" s="117"/>
      <c r="F2741" s="117"/>
      <c r="G2741" s="297"/>
      <c r="H2741" s="298"/>
      <c r="I2741" s="209"/>
      <c r="J2741" s="389"/>
      <c r="K2741" s="219"/>
      <c r="L2741" s="299"/>
      <c r="M2741" s="22"/>
      <c r="N2741" s="710"/>
    </row>
    <row r="2742" spans="1:14" ht="15.75" hidden="1" customHeight="1" x14ac:dyDescent="0.25">
      <c r="A2742" s="773"/>
      <c r="B2742" s="684"/>
      <c r="C2742" s="687"/>
      <c r="D2742" s="737"/>
      <c r="E2742" s="117"/>
      <c r="F2742" s="117"/>
      <c r="G2742" s="297"/>
      <c r="H2742" s="298"/>
      <c r="I2742" s="209"/>
      <c r="J2742" s="389"/>
      <c r="K2742" s="219"/>
      <c r="L2742" s="299"/>
      <c r="M2742" s="22"/>
      <c r="N2742" s="710"/>
    </row>
    <row r="2743" spans="1:14" ht="15.75" hidden="1" customHeight="1" x14ac:dyDescent="0.25">
      <c r="A2743" s="773"/>
      <c r="B2743" s="684"/>
      <c r="C2743" s="687"/>
      <c r="D2743" s="737"/>
      <c r="E2743" s="117"/>
      <c r="F2743" s="117"/>
      <c r="G2743" s="297"/>
      <c r="H2743" s="298"/>
      <c r="I2743" s="209"/>
      <c r="J2743" s="389"/>
      <c r="K2743" s="219"/>
      <c r="L2743" s="299"/>
      <c r="M2743" s="22"/>
      <c r="N2743" s="710"/>
    </row>
    <row r="2744" spans="1:14" ht="15.75" hidden="1" customHeight="1" x14ac:dyDescent="0.25">
      <c r="A2744" s="773"/>
      <c r="B2744" s="684"/>
      <c r="C2744" s="687"/>
      <c r="D2744" s="737"/>
      <c r="E2744" s="117"/>
      <c r="F2744" s="117"/>
      <c r="G2744" s="297"/>
      <c r="H2744" s="298"/>
      <c r="I2744" s="209"/>
      <c r="J2744" s="389"/>
      <c r="K2744" s="219"/>
      <c r="L2744" s="299"/>
      <c r="M2744" s="22"/>
      <c r="N2744" s="710"/>
    </row>
    <row r="2745" spans="1:14" ht="15.75" hidden="1" customHeight="1" x14ac:dyDescent="0.25">
      <c r="A2745" s="773"/>
      <c r="B2745" s="684"/>
      <c r="C2745" s="687"/>
      <c r="D2745" s="737"/>
      <c r="E2745" s="117"/>
      <c r="F2745" s="117"/>
      <c r="G2745" s="297"/>
      <c r="H2745" s="298"/>
      <c r="I2745" s="209"/>
      <c r="J2745" s="389"/>
      <c r="K2745" s="219"/>
      <c r="L2745" s="299"/>
      <c r="M2745" s="22"/>
      <c r="N2745" s="710"/>
    </row>
    <row r="2746" spans="1:14" ht="15.75" hidden="1" customHeight="1" x14ac:dyDescent="0.25">
      <c r="A2746" s="773"/>
      <c r="B2746" s="684"/>
      <c r="C2746" s="687"/>
      <c r="D2746" s="737"/>
      <c r="E2746" s="117"/>
      <c r="F2746" s="117"/>
      <c r="G2746" s="297"/>
      <c r="H2746" s="298"/>
      <c r="I2746" s="209"/>
      <c r="J2746" s="389"/>
      <c r="K2746" s="219"/>
      <c r="L2746" s="299"/>
      <c r="M2746" s="22"/>
      <c r="N2746" s="710"/>
    </row>
    <row r="2747" spans="1:14" ht="15.75" hidden="1" customHeight="1" x14ac:dyDescent="0.25">
      <c r="A2747" s="773"/>
      <c r="B2747" s="684"/>
      <c r="C2747" s="687"/>
      <c r="D2747" s="737"/>
      <c r="E2747" s="117"/>
      <c r="F2747" s="117"/>
      <c r="G2747" s="297"/>
      <c r="H2747" s="298"/>
      <c r="I2747" s="209"/>
      <c r="J2747" s="389"/>
      <c r="K2747" s="219"/>
      <c r="L2747" s="299"/>
      <c r="M2747" s="22"/>
      <c r="N2747" s="710"/>
    </row>
    <row r="2748" spans="1:14" ht="15.75" hidden="1" customHeight="1" x14ac:dyDescent="0.25">
      <c r="A2748" s="773"/>
      <c r="B2748" s="684"/>
      <c r="C2748" s="687"/>
      <c r="D2748" s="737"/>
      <c r="E2748" s="117"/>
      <c r="F2748" s="117"/>
      <c r="G2748" s="297"/>
      <c r="H2748" s="298"/>
      <c r="I2748" s="209"/>
      <c r="J2748" s="389"/>
      <c r="K2748" s="219"/>
      <c r="L2748" s="299"/>
      <c r="M2748" s="22"/>
      <c r="N2748" s="710"/>
    </row>
    <row r="2749" spans="1:14" ht="15.75" hidden="1" customHeight="1" x14ac:dyDescent="0.25">
      <c r="A2749" s="773"/>
      <c r="B2749" s="684"/>
      <c r="C2749" s="687"/>
      <c r="D2749" s="737"/>
      <c r="E2749" s="117"/>
      <c r="F2749" s="117"/>
      <c r="G2749" s="297"/>
      <c r="H2749" s="298"/>
      <c r="I2749" s="209"/>
      <c r="J2749" s="389"/>
      <c r="K2749" s="219"/>
      <c r="L2749" s="299"/>
      <c r="M2749" s="22"/>
      <c r="N2749" s="710"/>
    </row>
    <row r="2750" spans="1:14" ht="15.75" hidden="1" customHeight="1" x14ac:dyDescent="0.25">
      <c r="A2750" s="773"/>
      <c r="B2750" s="684"/>
      <c r="C2750" s="687"/>
      <c r="D2750" s="737"/>
      <c r="E2750" s="117"/>
      <c r="F2750" s="117"/>
      <c r="G2750" s="297"/>
      <c r="H2750" s="298"/>
      <c r="I2750" s="209"/>
      <c r="J2750" s="389"/>
      <c r="K2750" s="219"/>
      <c r="L2750" s="299"/>
      <c r="M2750" s="22"/>
      <c r="N2750" s="710"/>
    </row>
    <row r="2751" spans="1:14" ht="15.75" hidden="1" customHeight="1" x14ac:dyDescent="0.25">
      <c r="A2751" s="773"/>
      <c r="B2751" s="684"/>
      <c r="C2751" s="687"/>
      <c r="D2751" s="737"/>
      <c r="E2751" s="117"/>
      <c r="F2751" s="117"/>
      <c r="G2751" s="297"/>
      <c r="H2751" s="298"/>
      <c r="I2751" s="209"/>
      <c r="J2751" s="389"/>
      <c r="K2751" s="219"/>
      <c r="L2751" s="299"/>
      <c r="M2751" s="22"/>
      <c r="N2751" s="710"/>
    </row>
    <row r="2752" spans="1:14" ht="15.75" hidden="1" customHeight="1" x14ac:dyDescent="0.25">
      <c r="A2752" s="773"/>
      <c r="B2752" s="684"/>
      <c r="C2752" s="687"/>
      <c r="D2752" s="737"/>
      <c r="E2752" s="117"/>
      <c r="F2752" s="117"/>
      <c r="G2752" s="297"/>
      <c r="H2752" s="298"/>
      <c r="I2752" s="209"/>
      <c r="J2752" s="389"/>
      <c r="K2752" s="219"/>
      <c r="L2752" s="299"/>
      <c r="M2752" s="22"/>
      <c r="N2752" s="710"/>
    </row>
    <row r="2753" spans="1:14" ht="15.75" hidden="1" customHeight="1" x14ac:dyDescent="0.25">
      <c r="A2753" s="773"/>
      <c r="B2753" s="684"/>
      <c r="C2753" s="687"/>
      <c r="D2753" s="737"/>
      <c r="E2753" s="117"/>
      <c r="F2753" s="117"/>
      <c r="G2753" s="297"/>
      <c r="H2753" s="298"/>
      <c r="I2753" s="209"/>
      <c r="J2753" s="389"/>
      <c r="K2753" s="219"/>
      <c r="L2753" s="299"/>
      <c r="M2753" s="22"/>
      <c r="N2753" s="710"/>
    </row>
    <row r="2754" spans="1:14" ht="15.75" hidden="1" customHeight="1" x14ac:dyDescent="0.25">
      <c r="A2754" s="773"/>
      <c r="B2754" s="684"/>
      <c r="C2754" s="687"/>
      <c r="D2754" s="737"/>
      <c r="E2754" s="117"/>
      <c r="F2754" s="117"/>
      <c r="G2754" s="297"/>
      <c r="H2754" s="298"/>
      <c r="I2754" s="209"/>
      <c r="J2754" s="389"/>
      <c r="K2754" s="219"/>
      <c r="L2754" s="299"/>
      <c r="M2754" s="22"/>
      <c r="N2754" s="710"/>
    </row>
    <row r="2755" spans="1:14" ht="15.75" hidden="1" customHeight="1" x14ac:dyDescent="0.25">
      <c r="A2755" s="773"/>
      <c r="B2755" s="684"/>
      <c r="C2755" s="687"/>
      <c r="D2755" s="737"/>
      <c r="E2755" s="117"/>
      <c r="F2755" s="117"/>
      <c r="G2755" s="297"/>
      <c r="H2755" s="298"/>
      <c r="I2755" s="209"/>
      <c r="J2755" s="389"/>
      <c r="K2755" s="219"/>
      <c r="L2755" s="299"/>
      <c r="M2755" s="22"/>
      <c r="N2755" s="710"/>
    </row>
    <row r="2756" spans="1:14" ht="15.75" hidden="1" customHeight="1" x14ac:dyDescent="0.25">
      <c r="A2756" s="773"/>
      <c r="B2756" s="684"/>
      <c r="C2756" s="687"/>
      <c r="D2756" s="737"/>
      <c r="E2756" s="117"/>
      <c r="F2756" s="117"/>
      <c r="G2756" s="297"/>
      <c r="H2756" s="298"/>
      <c r="I2756" s="209"/>
      <c r="J2756" s="389"/>
      <c r="K2756" s="219"/>
      <c r="L2756" s="299"/>
      <c r="M2756" s="22"/>
      <c r="N2756" s="710"/>
    </row>
    <row r="2757" spans="1:14" ht="15.75" hidden="1" customHeight="1" x14ac:dyDescent="0.25">
      <c r="A2757" s="773"/>
      <c r="B2757" s="684"/>
      <c r="C2757" s="687"/>
      <c r="D2757" s="737"/>
      <c r="E2757" s="117"/>
      <c r="F2757" s="117"/>
      <c r="G2757" s="297"/>
      <c r="H2757" s="298"/>
      <c r="I2757" s="209"/>
      <c r="J2757" s="389"/>
      <c r="K2757" s="219"/>
      <c r="L2757" s="299"/>
      <c r="M2757" s="22"/>
      <c r="N2757" s="710"/>
    </row>
    <row r="2758" spans="1:14" ht="15.75" hidden="1" customHeight="1" x14ac:dyDescent="0.25">
      <c r="A2758" s="773"/>
      <c r="B2758" s="684"/>
      <c r="C2758" s="687"/>
      <c r="D2758" s="737"/>
      <c r="E2758" s="117"/>
      <c r="F2758" s="117"/>
      <c r="G2758" s="297"/>
      <c r="H2758" s="298"/>
      <c r="I2758" s="209"/>
      <c r="J2758" s="389"/>
      <c r="K2758" s="219"/>
      <c r="L2758" s="299"/>
      <c r="M2758" s="22"/>
      <c r="N2758" s="710"/>
    </row>
    <row r="2759" spans="1:14" ht="15.75" hidden="1" customHeight="1" x14ac:dyDescent="0.25">
      <c r="A2759" s="773"/>
      <c r="B2759" s="684"/>
      <c r="C2759" s="687"/>
      <c r="D2759" s="737"/>
      <c r="E2759" s="117"/>
      <c r="F2759" s="117"/>
      <c r="G2759" s="297"/>
      <c r="H2759" s="298"/>
      <c r="I2759" s="209"/>
      <c r="J2759" s="389"/>
      <c r="K2759" s="219"/>
      <c r="L2759" s="299"/>
      <c r="M2759" s="22"/>
      <c r="N2759" s="710"/>
    </row>
    <row r="2760" spans="1:14" ht="15.75" hidden="1" customHeight="1" x14ac:dyDescent="0.25">
      <c r="A2760" s="773"/>
      <c r="B2760" s="684"/>
      <c r="C2760" s="687"/>
      <c r="D2760" s="737"/>
      <c r="E2760" s="117"/>
      <c r="F2760" s="117"/>
      <c r="G2760" s="297"/>
      <c r="H2760" s="298"/>
      <c r="I2760" s="209"/>
      <c r="J2760" s="389"/>
      <c r="K2760" s="219"/>
      <c r="L2760" s="299"/>
      <c r="M2760" s="22"/>
      <c r="N2760" s="710"/>
    </row>
    <row r="2761" spans="1:14" ht="15.75" hidden="1" customHeight="1" x14ac:dyDescent="0.25">
      <c r="A2761" s="773"/>
      <c r="B2761" s="684"/>
      <c r="C2761" s="687"/>
      <c r="D2761" s="737"/>
      <c r="E2761" s="117"/>
      <c r="F2761" s="117"/>
      <c r="G2761" s="297"/>
      <c r="H2761" s="298"/>
      <c r="I2761" s="209"/>
      <c r="J2761" s="389"/>
      <c r="K2761" s="219"/>
      <c r="L2761" s="299"/>
      <c r="M2761" s="22"/>
      <c r="N2761" s="710"/>
    </row>
    <row r="2762" spans="1:14" ht="15.75" hidden="1" customHeight="1" x14ac:dyDescent="0.25">
      <c r="A2762" s="773"/>
      <c r="B2762" s="684"/>
      <c r="C2762" s="687"/>
      <c r="D2762" s="737"/>
      <c r="E2762" s="117"/>
      <c r="F2762" s="117"/>
      <c r="G2762" s="297"/>
      <c r="H2762" s="298"/>
      <c r="I2762" s="209"/>
      <c r="J2762" s="389"/>
      <c r="K2762" s="219"/>
      <c r="L2762" s="299"/>
      <c r="M2762" s="22"/>
      <c r="N2762" s="710"/>
    </row>
    <row r="2763" spans="1:14" ht="15.75" hidden="1" customHeight="1" x14ac:dyDescent="0.25">
      <c r="A2763" s="773"/>
      <c r="B2763" s="684"/>
      <c r="C2763" s="687"/>
      <c r="D2763" s="737"/>
      <c r="E2763" s="117"/>
      <c r="F2763" s="117"/>
      <c r="G2763" s="297"/>
      <c r="H2763" s="298"/>
      <c r="I2763" s="209"/>
      <c r="J2763" s="389"/>
      <c r="K2763" s="219"/>
      <c r="L2763" s="299"/>
      <c r="M2763" s="22"/>
      <c r="N2763" s="710"/>
    </row>
    <row r="2764" spans="1:14" ht="15.75" hidden="1" customHeight="1" x14ac:dyDescent="0.25">
      <c r="A2764" s="773"/>
      <c r="B2764" s="684"/>
      <c r="C2764" s="687"/>
      <c r="D2764" s="737"/>
      <c r="E2764" s="117"/>
      <c r="F2764" s="117"/>
      <c r="G2764" s="297"/>
      <c r="H2764" s="298"/>
      <c r="I2764" s="209"/>
      <c r="J2764" s="389"/>
      <c r="K2764" s="219"/>
      <c r="L2764" s="299"/>
      <c r="M2764" s="22"/>
      <c r="N2764" s="710"/>
    </row>
    <row r="2765" spans="1:14" ht="15.75" hidden="1" customHeight="1" x14ac:dyDescent="0.25">
      <c r="A2765" s="773"/>
      <c r="B2765" s="684"/>
      <c r="C2765" s="687"/>
      <c r="D2765" s="737"/>
      <c r="E2765" s="117"/>
      <c r="F2765" s="117"/>
      <c r="G2765" s="297"/>
      <c r="H2765" s="298"/>
      <c r="I2765" s="209"/>
      <c r="J2765" s="389"/>
      <c r="K2765" s="219"/>
      <c r="L2765" s="299"/>
      <c r="M2765" s="22"/>
      <c r="N2765" s="710"/>
    </row>
    <row r="2766" spans="1:14" ht="15.75" hidden="1" customHeight="1" x14ac:dyDescent="0.25">
      <c r="A2766" s="773"/>
      <c r="B2766" s="684"/>
      <c r="C2766" s="687"/>
      <c r="D2766" s="737"/>
      <c r="E2766" s="117"/>
      <c r="F2766" s="117"/>
      <c r="G2766" s="297"/>
      <c r="H2766" s="298"/>
      <c r="I2766" s="209"/>
      <c r="J2766" s="389"/>
      <c r="K2766" s="219"/>
      <c r="L2766" s="299"/>
      <c r="M2766" s="22"/>
      <c r="N2766" s="710"/>
    </row>
    <row r="2767" spans="1:14" ht="15.75" hidden="1" customHeight="1" x14ac:dyDescent="0.25">
      <c r="A2767" s="773"/>
      <c r="B2767" s="684"/>
      <c r="C2767" s="687"/>
      <c r="D2767" s="737"/>
      <c r="E2767" s="117"/>
      <c r="F2767" s="117"/>
      <c r="G2767" s="297"/>
      <c r="H2767" s="298"/>
      <c r="I2767" s="209"/>
      <c r="J2767" s="389"/>
      <c r="K2767" s="219"/>
      <c r="L2767" s="299"/>
      <c r="M2767" s="22"/>
      <c r="N2767" s="710"/>
    </row>
    <row r="2768" spans="1:14" ht="15.75" hidden="1" customHeight="1" x14ac:dyDescent="0.25">
      <c r="A2768" s="773"/>
      <c r="B2768" s="684"/>
      <c r="C2768" s="687"/>
      <c r="D2768" s="737"/>
      <c r="E2768" s="117"/>
      <c r="F2768" s="117"/>
      <c r="G2768" s="297"/>
      <c r="H2768" s="298"/>
      <c r="I2768" s="209"/>
      <c r="J2768" s="389"/>
      <c r="K2768" s="219"/>
      <c r="L2768" s="299"/>
      <c r="M2768" s="22"/>
      <c r="N2768" s="710"/>
    </row>
    <row r="2769" spans="1:14" ht="15.75" hidden="1" customHeight="1" x14ac:dyDescent="0.25">
      <c r="A2769" s="773"/>
      <c r="B2769" s="684"/>
      <c r="C2769" s="687"/>
      <c r="D2769" s="737"/>
      <c r="E2769" s="117"/>
      <c r="F2769" s="117"/>
      <c r="G2769" s="297"/>
      <c r="H2769" s="298"/>
      <c r="I2769" s="209"/>
      <c r="J2769" s="389"/>
      <c r="K2769" s="219"/>
      <c r="L2769" s="299"/>
      <c r="M2769" s="22"/>
      <c r="N2769" s="710"/>
    </row>
    <row r="2770" spans="1:14" ht="15.75" hidden="1" customHeight="1" x14ac:dyDescent="0.25">
      <c r="A2770" s="773"/>
      <c r="B2770" s="684"/>
      <c r="C2770" s="687"/>
      <c r="D2770" s="737"/>
      <c r="E2770" s="117"/>
      <c r="F2770" s="117"/>
      <c r="G2770" s="297"/>
      <c r="H2770" s="298"/>
      <c r="I2770" s="209"/>
      <c r="J2770" s="389"/>
      <c r="K2770" s="219"/>
      <c r="L2770" s="299"/>
      <c r="M2770" s="22"/>
      <c r="N2770" s="710"/>
    </row>
    <row r="2771" spans="1:14" ht="15.75" hidden="1" customHeight="1" x14ac:dyDescent="0.25">
      <c r="A2771" s="773"/>
      <c r="B2771" s="684"/>
      <c r="C2771" s="687"/>
      <c r="D2771" s="737"/>
      <c r="E2771" s="117"/>
      <c r="F2771" s="117"/>
      <c r="G2771" s="297"/>
      <c r="H2771" s="298"/>
      <c r="I2771" s="209"/>
      <c r="J2771" s="389"/>
      <c r="K2771" s="219"/>
      <c r="L2771" s="299"/>
      <c r="M2771" s="22"/>
      <c r="N2771" s="710"/>
    </row>
    <row r="2772" spans="1:14" ht="15.75" hidden="1" customHeight="1" x14ac:dyDescent="0.25">
      <c r="A2772" s="773"/>
      <c r="B2772" s="684"/>
      <c r="C2772" s="687"/>
      <c r="D2772" s="737"/>
      <c r="E2772" s="117"/>
      <c r="F2772" s="117"/>
      <c r="G2772" s="297"/>
      <c r="H2772" s="298"/>
      <c r="I2772" s="209"/>
      <c r="J2772" s="389"/>
      <c r="K2772" s="219"/>
      <c r="L2772" s="299"/>
      <c r="M2772" s="22"/>
      <c r="N2772" s="710"/>
    </row>
    <row r="2773" spans="1:14" ht="15.75" hidden="1" customHeight="1" x14ac:dyDescent="0.25">
      <c r="A2773" s="773"/>
      <c r="B2773" s="684"/>
      <c r="C2773" s="687"/>
      <c r="D2773" s="737"/>
      <c r="E2773" s="117"/>
      <c r="F2773" s="117"/>
      <c r="G2773" s="297"/>
      <c r="H2773" s="298"/>
      <c r="I2773" s="209"/>
      <c r="J2773" s="389"/>
      <c r="K2773" s="219"/>
      <c r="L2773" s="299"/>
      <c r="M2773" s="22"/>
      <c r="N2773" s="710"/>
    </row>
    <row r="2774" spans="1:14" ht="15.75" hidden="1" customHeight="1" x14ac:dyDescent="0.25">
      <c r="A2774" s="773"/>
      <c r="B2774" s="684"/>
      <c r="C2774" s="687"/>
      <c r="D2774" s="737"/>
      <c r="E2774" s="117"/>
      <c r="F2774" s="117"/>
      <c r="G2774" s="297"/>
      <c r="H2774" s="298"/>
      <c r="I2774" s="209"/>
      <c r="J2774" s="389"/>
      <c r="K2774" s="219"/>
      <c r="L2774" s="299"/>
      <c r="M2774" s="22"/>
      <c r="N2774" s="710"/>
    </row>
    <row r="2775" spans="1:14" ht="15.75" hidden="1" customHeight="1" x14ac:dyDescent="0.25">
      <c r="A2775" s="773"/>
      <c r="B2775" s="684"/>
      <c r="C2775" s="687"/>
      <c r="D2775" s="737"/>
      <c r="E2775" s="117"/>
      <c r="F2775" s="117"/>
      <c r="G2775" s="297"/>
      <c r="H2775" s="298"/>
      <c r="I2775" s="209"/>
      <c r="J2775" s="389"/>
      <c r="K2775" s="219"/>
      <c r="L2775" s="299"/>
      <c r="M2775" s="22"/>
      <c r="N2775" s="710"/>
    </row>
    <row r="2776" spans="1:14" ht="15.75" hidden="1" customHeight="1" x14ac:dyDescent="0.25">
      <c r="A2776" s="773"/>
      <c r="B2776" s="684"/>
      <c r="C2776" s="687"/>
      <c r="D2776" s="737"/>
      <c r="E2776" s="117"/>
      <c r="F2776" s="117"/>
      <c r="G2776" s="297"/>
      <c r="H2776" s="298"/>
      <c r="I2776" s="209"/>
      <c r="J2776" s="389"/>
      <c r="K2776" s="219"/>
      <c r="L2776" s="299"/>
      <c r="M2776" s="22"/>
      <c r="N2776" s="710"/>
    </row>
    <row r="2777" spans="1:14" ht="15.75" hidden="1" customHeight="1" x14ac:dyDescent="0.25">
      <c r="A2777" s="773"/>
      <c r="B2777" s="684"/>
      <c r="C2777" s="687"/>
      <c r="D2777" s="737"/>
      <c r="E2777" s="117"/>
      <c r="F2777" s="117"/>
      <c r="G2777" s="297"/>
      <c r="H2777" s="298"/>
      <c r="I2777" s="209"/>
      <c r="J2777" s="389"/>
      <c r="K2777" s="219"/>
      <c r="L2777" s="299"/>
      <c r="M2777" s="22"/>
      <c r="N2777" s="710"/>
    </row>
    <row r="2778" spans="1:14" ht="15.75" hidden="1" customHeight="1" x14ac:dyDescent="0.25">
      <c r="A2778" s="773"/>
      <c r="B2778" s="684"/>
      <c r="C2778" s="687"/>
      <c r="D2778" s="737"/>
      <c r="E2778" s="117"/>
      <c r="F2778" s="117"/>
      <c r="G2778" s="297"/>
      <c r="H2778" s="298"/>
      <c r="I2778" s="209"/>
      <c r="J2778" s="389"/>
      <c r="K2778" s="219"/>
      <c r="L2778" s="299"/>
      <c r="M2778" s="22"/>
      <c r="N2778" s="710"/>
    </row>
    <row r="2779" spans="1:14" ht="15.75" hidden="1" customHeight="1" x14ac:dyDescent="0.25">
      <c r="A2779" s="773"/>
      <c r="B2779" s="684"/>
      <c r="C2779" s="687"/>
      <c r="D2779" s="737"/>
      <c r="E2779" s="117"/>
      <c r="F2779" s="117"/>
      <c r="G2779" s="297"/>
      <c r="H2779" s="298"/>
      <c r="I2779" s="209"/>
      <c r="J2779" s="389"/>
      <c r="K2779" s="219"/>
      <c r="L2779" s="299"/>
      <c r="M2779" s="22"/>
      <c r="N2779" s="710"/>
    </row>
    <row r="2780" spans="1:14" ht="15.75" hidden="1" customHeight="1" x14ac:dyDescent="0.25">
      <c r="A2780" s="773"/>
      <c r="B2780" s="684"/>
      <c r="C2780" s="687"/>
      <c r="D2780" s="737"/>
      <c r="E2780" s="117"/>
      <c r="F2780" s="117"/>
      <c r="G2780" s="297"/>
      <c r="H2780" s="298"/>
      <c r="I2780" s="209"/>
      <c r="J2780" s="389"/>
      <c r="K2780" s="219"/>
      <c r="L2780" s="299"/>
      <c r="M2780" s="22"/>
      <c r="N2780" s="710"/>
    </row>
    <row r="2781" spans="1:14" ht="15.75" hidden="1" customHeight="1" x14ac:dyDescent="0.25">
      <c r="A2781" s="773"/>
      <c r="B2781" s="684"/>
      <c r="C2781" s="687"/>
      <c r="D2781" s="737"/>
      <c r="E2781" s="117"/>
      <c r="F2781" s="117"/>
      <c r="G2781" s="297"/>
      <c r="H2781" s="298"/>
      <c r="I2781" s="209"/>
      <c r="J2781" s="389"/>
      <c r="K2781" s="219"/>
      <c r="L2781" s="299"/>
      <c r="M2781" s="22"/>
      <c r="N2781" s="710"/>
    </row>
    <row r="2782" spans="1:14" ht="15.75" hidden="1" customHeight="1" x14ac:dyDescent="0.25">
      <c r="A2782" s="773"/>
      <c r="B2782" s="684"/>
      <c r="C2782" s="687"/>
      <c r="D2782" s="737"/>
      <c r="E2782" s="117"/>
      <c r="F2782" s="117"/>
      <c r="G2782" s="297"/>
      <c r="H2782" s="298"/>
      <c r="I2782" s="209"/>
      <c r="J2782" s="389"/>
      <c r="K2782" s="219"/>
      <c r="L2782" s="299"/>
      <c r="M2782" s="22"/>
      <c r="N2782" s="710"/>
    </row>
    <row r="2783" spans="1:14" ht="15.75" hidden="1" customHeight="1" x14ac:dyDescent="0.25">
      <c r="A2783" s="773"/>
      <c r="B2783" s="684"/>
      <c r="C2783" s="687"/>
      <c r="D2783" s="737"/>
      <c r="E2783" s="117"/>
      <c r="F2783" s="117"/>
      <c r="G2783" s="297"/>
      <c r="H2783" s="298"/>
      <c r="I2783" s="209"/>
      <c r="J2783" s="389"/>
      <c r="K2783" s="219"/>
      <c r="L2783" s="299"/>
      <c r="M2783" s="22"/>
      <c r="N2783" s="710"/>
    </row>
    <row r="2784" spans="1:14" ht="15.75" hidden="1" customHeight="1" x14ac:dyDescent="0.25">
      <c r="A2784" s="773"/>
      <c r="B2784" s="684"/>
      <c r="C2784" s="687"/>
      <c r="D2784" s="737"/>
      <c r="E2784" s="117"/>
      <c r="F2784" s="117"/>
      <c r="G2784" s="297"/>
      <c r="H2784" s="298"/>
      <c r="I2784" s="209"/>
      <c r="J2784" s="389"/>
      <c r="K2784" s="219"/>
      <c r="L2784" s="299"/>
      <c r="M2784" s="22"/>
      <c r="N2784" s="710"/>
    </row>
    <row r="2785" spans="1:14" ht="15.75" hidden="1" customHeight="1" x14ac:dyDescent="0.25">
      <c r="A2785" s="773"/>
      <c r="B2785" s="684"/>
      <c r="C2785" s="687"/>
      <c r="D2785" s="737"/>
      <c r="E2785" s="117"/>
      <c r="F2785" s="117"/>
      <c r="G2785" s="297"/>
      <c r="H2785" s="298"/>
      <c r="I2785" s="209"/>
      <c r="J2785" s="389"/>
      <c r="K2785" s="219"/>
      <c r="L2785" s="299"/>
      <c r="M2785" s="22"/>
      <c r="N2785" s="710"/>
    </row>
    <row r="2786" spans="1:14" ht="15.75" hidden="1" customHeight="1" x14ac:dyDescent="0.25">
      <c r="A2786" s="773"/>
      <c r="B2786" s="684"/>
      <c r="C2786" s="687"/>
      <c r="D2786" s="737"/>
      <c r="E2786" s="117"/>
      <c r="F2786" s="117"/>
      <c r="G2786" s="297"/>
      <c r="H2786" s="298"/>
      <c r="I2786" s="209"/>
      <c r="J2786" s="389"/>
      <c r="K2786" s="219"/>
      <c r="L2786" s="299"/>
      <c r="M2786" s="22"/>
      <c r="N2786" s="710"/>
    </row>
    <row r="2787" spans="1:14" ht="15.75" hidden="1" customHeight="1" x14ac:dyDescent="0.25">
      <c r="A2787" s="773"/>
      <c r="B2787" s="684"/>
      <c r="C2787" s="687"/>
      <c r="D2787" s="737"/>
      <c r="E2787" s="117"/>
      <c r="F2787" s="117"/>
      <c r="G2787" s="297"/>
      <c r="H2787" s="298"/>
      <c r="I2787" s="209"/>
      <c r="J2787" s="389"/>
      <c r="K2787" s="219"/>
      <c r="L2787" s="299"/>
      <c r="M2787" s="22"/>
      <c r="N2787" s="710"/>
    </row>
    <row r="2788" spans="1:14" ht="15.75" hidden="1" customHeight="1" x14ac:dyDescent="0.25">
      <c r="A2788" s="773"/>
      <c r="B2788" s="684"/>
      <c r="C2788" s="687"/>
      <c r="D2788" s="737"/>
      <c r="E2788" s="117"/>
      <c r="F2788" s="117"/>
      <c r="G2788" s="297"/>
      <c r="H2788" s="298"/>
      <c r="I2788" s="209"/>
      <c r="J2788" s="389"/>
      <c r="K2788" s="219"/>
      <c r="L2788" s="299"/>
      <c r="M2788" s="22"/>
      <c r="N2788" s="710"/>
    </row>
    <row r="2789" spans="1:14" ht="15.75" hidden="1" customHeight="1" x14ac:dyDescent="0.25">
      <c r="A2789" s="773"/>
      <c r="B2789" s="684"/>
      <c r="C2789" s="687"/>
      <c r="D2789" s="737"/>
      <c r="E2789" s="117"/>
      <c r="F2789" s="117"/>
      <c r="G2789" s="297"/>
      <c r="H2789" s="298"/>
      <c r="I2789" s="209"/>
      <c r="J2789" s="389"/>
      <c r="K2789" s="219"/>
      <c r="L2789" s="299"/>
      <c r="M2789" s="22"/>
      <c r="N2789" s="710"/>
    </row>
    <row r="2790" spans="1:14" ht="15.75" hidden="1" customHeight="1" x14ac:dyDescent="0.25">
      <c r="A2790" s="773"/>
      <c r="B2790" s="684"/>
      <c r="C2790" s="687"/>
      <c r="D2790" s="737"/>
      <c r="E2790" s="117"/>
      <c r="F2790" s="117"/>
      <c r="G2790" s="297"/>
      <c r="H2790" s="298"/>
      <c r="I2790" s="209"/>
      <c r="J2790" s="389"/>
      <c r="K2790" s="219"/>
      <c r="L2790" s="299"/>
      <c r="M2790" s="22"/>
      <c r="N2790" s="710"/>
    </row>
    <row r="2791" spans="1:14" ht="15.75" hidden="1" customHeight="1" x14ac:dyDescent="0.25">
      <c r="A2791" s="773"/>
      <c r="B2791" s="684"/>
      <c r="C2791" s="687"/>
      <c r="D2791" s="737"/>
      <c r="E2791" s="117"/>
      <c r="F2791" s="117"/>
      <c r="G2791" s="297"/>
      <c r="H2791" s="298"/>
      <c r="I2791" s="209"/>
      <c r="J2791" s="389"/>
      <c r="K2791" s="219"/>
      <c r="L2791" s="299"/>
      <c r="M2791" s="22"/>
      <c r="N2791" s="710"/>
    </row>
    <row r="2792" spans="1:14" ht="15.75" hidden="1" customHeight="1" x14ac:dyDescent="0.25">
      <c r="A2792" s="773"/>
      <c r="B2792" s="684"/>
      <c r="C2792" s="687"/>
      <c r="D2792" s="737"/>
      <c r="E2792" s="117"/>
      <c r="F2792" s="117"/>
      <c r="G2792" s="297"/>
      <c r="H2792" s="298"/>
      <c r="I2792" s="209"/>
      <c r="J2792" s="389"/>
      <c r="K2792" s="219"/>
      <c r="L2792" s="299"/>
      <c r="M2792" s="22"/>
      <c r="N2792" s="710"/>
    </row>
    <row r="2793" spans="1:14" ht="15.75" hidden="1" customHeight="1" x14ac:dyDescent="0.25">
      <c r="A2793" s="773"/>
      <c r="B2793" s="684"/>
      <c r="C2793" s="687"/>
      <c r="D2793" s="737"/>
      <c r="E2793" s="117"/>
      <c r="F2793" s="117"/>
      <c r="G2793" s="297"/>
      <c r="H2793" s="298"/>
      <c r="I2793" s="209"/>
      <c r="J2793" s="389"/>
      <c r="K2793" s="219"/>
      <c r="L2793" s="299"/>
      <c r="M2793" s="22"/>
      <c r="N2793" s="710"/>
    </row>
    <row r="2794" spans="1:14" ht="15.75" hidden="1" customHeight="1" x14ac:dyDescent="0.25">
      <c r="A2794" s="773"/>
      <c r="B2794" s="684"/>
      <c r="C2794" s="687"/>
      <c r="D2794" s="737"/>
      <c r="E2794" s="117"/>
      <c r="F2794" s="117"/>
      <c r="G2794" s="297"/>
      <c r="H2794" s="298"/>
      <c r="I2794" s="209"/>
      <c r="J2794" s="389"/>
      <c r="K2794" s="219"/>
      <c r="L2794" s="299"/>
      <c r="M2794" s="22"/>
      <c r="N2794" s="710"/>
    </row>
    <row r="2795" spans="1:14" ht="15.75" hidden="1" customHeight="1" x14ac:dyDescent="0.25">
      <c r="A2795" s="773"/>
      <c r="B2795" s="684"/>
      <c r="C2795" s="687"/>
      <c r="D2795" s="737"/>
      <c r="E2795" s="117"/>
      <c r="F2795" s="117"/>
      <c r="G2795" s="297"/>
      <c r="H2795" s="298"/>
      <c r="I2795" s="209"/>
      <c r="J2795" s="389"/>
      <c r="K2795" s="219"/>
      <c r="L2795" s="299"/>
      <c r="M2795" s="22"/>
      <c r="N2795" s="710"/>
    </row>
    <row r="2796" spans="1:14" ht="15.75" hidden="1" customHeight="1" x14ac:dyDescent="0.25">
      <c r="A2796" s="773"/>
      <c r="B2796" s="684"/>
      <c r="C2796" s="687"/>
      <c r="D2796" s="737"/>
      <c r="E2796" s="117"/>
      <c r="F2796" s="117"/>
      <c r="G2796" s="297"/>
      <c r="H2796" s="298"/>
      <c r="I2796" s="209"/>
      <c r="J2796" s="389"/>
      <c r="K2796" s="219"/>
      <c r="L2796" s="299"/>
      <c r="M2796" s="22"/>
      <c r="N2796" s="710"/>
    </row>
    <row r="2797" spans="1:14" ht="15.75" hidden="1" customHeight="1" x14ac:dyDescent="0.25">
      <c r="A2797" s="773"/>
      <c r="B2797" s="684"/>
      <c r="C2797" s="687"/>
      <c r="D2797" s="737"/>
      <c r="E2797" s="117"/>
      <c r="F2797" s="117"/>
      <c r="G2797" s="297"/>
      <c r="H2797" s="298"/>
      <c r="I2797" s="209"/>
      <c r="J2797" s="389"/>
      <c r="K2797" s="219"/>
      <c r="L2797" s="299"/>
      <c r="M2797" s="22"/>
      <c r="N2797" s="710"/>
    </row>
    <row r="2798" spans="1:14" ht="15.75" hidden="1" customHeight="1" x14ac:dyDescent="0.25">
      <c r="A2798" s="773"/>
      <c r="B2798" s="684"/>
      <c r="C2798" s="687"/>
      <c r="D2798" s="737"/>
      <c r="E2798" s="117"/>
      <c r="F2798" s="117"/>
      <c r="G2798" s="297"/>
      <c r="H2798" s="298"/>
      <c r="I2798" s="209"/>
      <c r="J2798" s="389"/>
      <c r="K2798" s="219"/>
      <c r="L2798" s="299"/>
      <c r="M2798" s="22"/>
      <c r="N2798" s="710"/>
    </row>
    <row r="2799" spans="1:14" ht="15.75" hidden="1" customHeight="1" x14ac:dyDescent="0.25">
      <c r="A2799" s="773"/>
      <c r="B2799" s="684"/>
      <c r="C2799" s="687"/>
      <c r="D2799" s="737"/>
      <c r="E2799" s="117"/>
      <c r="F2799" s="117"/>
      <c r="G2799" s="297"/>
      <c r="H2799" s="298"/>
      <c r="I2799" s="209"/>
      <c r="J2799" s="389"/>
      <c r="K2799" s="219"/>
      <c r="L2799" s="299"/>
      <c r="M2799" s="22"/>
      <c r="N2799" s="710"/>
    </row>
    <row r="2800" spans="1:14" ht="15.75" hidden="1" customHeight="1" x14ac:dyDescent="0.25">
      <c r="A2800" s="773"/>
      <c r="B2800" s="684"/>
      <c r="C2800" s="687"/>
      <c r="D2800" s="737"/>
      <c r="E2800" s="117"/>
      <c r="F2800" s="117"/>
      <c r="G2800" s="297"/>
      <c r="H2800" s="298"/>
      <c r="I2800" s="209"/>
      <c r="J2800" s="389"/>
      <c r="K2800" s="219"/>
      <c r="L2800" s="299"/>
      <c r="M2800" s="22"/>
      <c r="N2800" s="710"/>
    </row>
    <row r="2801" spans="1:14" ht="15.75" hidden="1" customHeight="1" x14ac:dyDescent="0.25">
      <c r="A2801" s="773"/>
      <c r="B2801" s="684"/>
      <c r="C2801" s="687"/>
      <c r="D2801" s="737"/>
      <c r="E2801" s="117"/>
      <c r="F2801" s="117"/>
      <c r="G2801" s="297"/>
      <c r="H2801" s="298"/>
      <c r="I2801" s="209"/>
      <c r="J2801" s="389"/>
      <c r="K2801" s="219"/>
      <c r="L2801" s="299"/>
      <c r="M2801" s="22"/>
      <c r="N2801" s="710"/>
    </row>
    <row r="2802" spans="1:14" ht="15.75" hidden="1" customHeight="1" x14ac:dyDescent="0.25">
      <c r="A2802" s="773"/>
      <c r="B2802" s="684"/>
      <c r="C2802" s="687"/>
      <c r="D2802" s="737"/>
      <c r="E2802" s="117"/>
      <c r="F2802" s="117"/>
      <c r="G2802" s="297"/>
      <c r="H2802" s="298"/>
      <c r="I2802" s="209"/>
      <c r="J2802" s="389"/>
      <c r="K2802" s="219"/>
      <c r="L2802" s="299"/>
      <c r="M2802" s="22"/>
      <c r="N2802" s="710"/>
    </row>
    <row r="2803" spans="1:14" ht="15.75" hidden="1" customHeight="1" x14ac:dyDescent="0.25">
      <c r="A2803" s="773"/>
      <c r="B2803" s="684"/>
      <c r="C2803" s="687"/>
      <c r="D2803" s="737"/>
      <c r="E2803" s="117"/>
      <c r="F2803" s="117"/>
      <c r="G2803" s="297"/>
      <c r="H2803" s="298"/>
      <c r="I2803" s="209"/>
      <c r="J2803" s="389"/>
      <c r="K2803" s="219"/>
      <c r="L2803" s="299"/>
      <c r="M2803" s="22"/>
      <c r="N2803" s="710"/>
    </row>
    <row r="2804" spans="1:14" ht="15.75" hidden="1" customHeight="1" x14ac:dyDescent="0.25">
      <c r="A2804" s="773"/>
      <c r="B2804" s="684"/>
      <c r="C2804" s="687"/>
      <c r="D2804" s="737"/>
      <c r="E2804" s="117"/>
      <c r="F2804" s="117"/>
      <c r="G2804" s="297"/>
      <c r="H2804" s="298"/>
      <c r="I2804" s="209"/>
      <c r="J2804" s="389"/>
      <c r="K2804" s="219"/>
      <c r="L2804" s="299"/>
      <c r="M2804" s="22"/>
      <c r="N2804" s="710"/>
    </row>
    <row r="2805" spans="1:14" ht="15.75" hidden="1" customHeight="1" x14ac:dyDescent="0.25">
      <c r="A2805" s="773"/>
      <c r="B2805" s="684"/>
      <c r="C2805" s="687"/>
      <c r="D2805" s="737"/>
      <c r="E2805" s="117"/>
      <c r="F2805" s="117"/>
      <c r="G2805" s="297"/>
      <c r="H2805" s="298"/>
      <c r="I2805" s="209"/>
      <c r="J2805" s="389"/>
      <c r="K2805" s="219"/>
      <c r="L2805" s="299"/>
      <c r="M2805" s="22"/>
      <c r="N2805" s="710"/>
    </row>
    <row r="2806" spans="1:14" ht="15.75" hidden="1" customHeight="1" x14ac:dyDescent="0.25">
      <c r="A2806" s="773"/>
      <c r="B2806" s="684"/>
      <c r="C2806" s="687"/>
      <c r="D2806" s="737"/>
      <c r="E2806" s="117"/>
      <c r="F2806" s="117"/>
      <c r="G2806" s="297"/>
      <c r="H2806" s="298"/>
      <c r="I2806" s="209"/>
      <c r="J2806" s="389"/>
      <c r="K2806" s="219"/>
      <c r="L2806" s="299"/>
      <c r="M2806" s="22"/>
      <c r="N2806" s="710"/>
    </row>
    <row r="2807" spans="1:14" ht="15.75" hidden="1" customHeight="1" x14ac:dyDescent="0.25">
      <c r="A2807" s="773"/>
      <c r="B2807" s="684"/>
      <c r="C2807" s="687"/>
      <c r="D2807" s="737"/>
      <c r="E2807" s="117"/>
      <c r="F2807" s="117"/>
      <c r="G2807" s="297"/>
      <c r="H2807" s="298"/>
      <c r="I2807" s="209"/>
      <c r="J2807" s="389"/>
      <c r="K2807" s="219"/>
      <c r="L2807" s="299"/>
      <c r="M2807" s="22"/>
      <c r="N2807" s="710"/>
    </row>
    <row r="2808" spans="1:14" ht="15.75" hidden="1" customHeight="1" x14ac:dyDescent="0.25">
      <c r="A2808" s="773"/>
      <c r="B2808" s="684"/>
      <c r="C2808" s="687"/>
      <c r="D2808" s="737"/>
      <c r="E2808" s="117"/>
      <c r="F2808" s="117"/>
      <c r="G2808" s="297"/>
      <c r="H2808" s="298"/>
      <c r="I2808" s="209"/>
      <c r="J2808" s="389"/>
      <c r="K2808" s="219"/>
      <c r="L2808" s="299"/>
      <c r="M2808" s="22"/>
      <c r="N2808" s="710"/>
    </row>
    <row r="2809" spans="1:14" ht="15.75" hidden="1" customHeight="1" x14ac:dyDescent="0.25">
      <c r="A2809" s="773"/>
      <c r="B2809" s="684"/>
      <c r="C2809" s="687"/>
      <c r="D2809" s="737"/>
      <c r="E2809" s="117"/>
      <c r="F2809" s="117"/>
      <c r="G2809" s="297"/>
      <c r="H2809" s="298"/>
      <c r="I2809" s="209"/>
      <c r="J2809" s="389"/>
      <c r="K2809" s="219"/>
      <c r="L2809" s="299"/>
      <c r="M2809" s="22"/>
      <c r="N2809" s="710"/>
    </row>
    <row r="2810" spans="1:14" ht="15.75" hidden="1" customHeight="1" x14ac:dyDescent="0.25">
      <c r="A2810" s="773"/>
      <c r="B2810" s="684"/>
      <c r="C2810" s="687"/>
      <c r="D2810" s="737"/>
      <c r="E2810" s="117"/>
      <c r="F2810" s="117"/>
      <c r="G2810" s="297"/>
      <c r="H2810" s="298"/>
      <c r="I2810" s="209"/>
      <c r="J2810" s="389"/>
      <c r="K2810" s="219"/>
      <c r="L2810" s="299"/>
      <c r="M2810" s="22"/>
      <c r="N2810" s="710"/>
    </row>
    <row r="2811" spans="1:14" ht="15.75" hidden="1" customHeight="1" x14ac:dyDescent="0.25">
      <c r="A2811" s="773"/>
      <c r="B2811" s="684"/>
      <c r="C2811" s="687"/>
      <c r="D2811" s="737"/>
      <c r="E2811" s="117"/>
      <c r="F2811" s="117"/>
      <c r="G2811" s="297"/>
      <c r="H2811" s="298"/>
      <c r="I2811" s="209"/>
      <c r="J2811" s="389"/>
      <c r="K2811" s="219"/>
      <c r="L2811" s="299"/>
      <c r="M2811" s="22"/>
      <c r="N2811" s="710"/>
    </row>
    <row r="2812" spans="1:14" ht="15.75" hidden="1" customHeight="1" x14ac:dyDescent="0.25">
      <c r="A2812" s="773"/>
      <c r="B2812" s="684"/>
      <c r="C2812" s="687"/>
      <c r="D2812" s="737"/>
      <c r="E2812" s="117"/>
      <c r="F2812" s="117"/>
      <c r="G2812" s="297"/>
      <c r="H2812" s="298"/>
      <c r="I2812" s="209"/>
      <c r="J2812" s="389"/>
      <c r="K2812" s="219"/>
      <c r="L2812" s="299"/>
      <c r="M2812" s="22"/>
      <c r="N2812" s="710"/>
    </row>
    <row r="2813" spans="1:14" ht="15.75" hidden="1" customHeight="1" x14ac:dyDescent="0.25">
      <c r="A2813" s="773"/>
      <c r="B2813" s="684"/>
      <c r="C2813" s="687"/>
      <c r="D2813" s="737"/>
      <c r="E2813" s="117"/>
      <c r="F2813" s="117"/>
      <c r="G2813" s="297"/>
      <c r="H2813" s="298"/>
      <c r="I2813" s="209"/>
      <c r="J2813" s="389"/>
      <c r="K2813" s="219"/>
      <c r="L2813" s="299"/>
      <c r="M2813" s="22"/>
      <c r="N2813" s="710"/>
    </row>
    <row r="2814" spans="1:14" ht="15.75" hidden="1" customHeight="1" x14ac:dyDescent="0.25">
      <c r="A2814" s="773"/>
      <c r="B2814" s="684"/>
      <c r="C2814" s="687"/>
      <c r="D2814" s="737"/>
      <c r="E2814" s="117"/>
      <c r="F2814" s="117"/>
      <c r="G2814" s="297"/>
      <c r="H2814" s="298"/>
      <c r="I2814" s="209"/>
      <c r="J2814" s="389"/>
      <c r="K2814" s="219"/>
      <c r="L2814" s="299"/>
      <c r="M2814" s="22"/>
      <c r="N2814" s="710"/>
    </row>
    <row r="2815" spans="1:14" ht="15.75" hidden="1" customHeight="1" x14ac:dyDescent="0.25">
      <c r="A2815" s="773"/>
      <c r="B2815" s="684"/>
      <c r="C2815" s="687"/>
      <c r="D2815" s="737"/>
      <c r="E2815" s="117"/>
      <c r="F2815" s="117"/>
      <c r="G2815" s="297"/>
      <c r="H2815" s="298"/>
      <c r="I2815" s="209"/>
      <c r="J2815" s="389"/>
      <c r="K2815" s="219"/>
      <c r="L2815" s="299"/>
      <c r="M2815" s="22"/>
      <c r="N2815" s="710"/>
    </row>
    <row r="2816" spans="1:14" ht="15.75" hidden="1" customHeight="1" x14ac:dyDescent="0.25">
      <c r="A2816" s="773"/>
      <c r="B2816" s="684"/>
      <c r="C2816" s="687"/>
      <c r="D2816" s="737"/>
      <c r="E2816" s="117"/>
      <c r="F2816" s="117"/>
      <c r="G2816" s="297"/>
      <c r="H2816" s="298"/>
      <c r="I2816" s="209"/>
      <c r="J2816" s="389"/>
      <c r="K2816" s="219"/>
      <c r="L2816" s="299"/>
      <c r="M2816" s="22"/>
      <c r="N2816" s="710"/>
    </row>
    <row r="2817" spans="1:14" ht="15.75" hidden="1" customHeight="1" x14ac:dyDescent="0.25">
      <c r="A2817" s="773"/>
      <c r="B2817" s="684"/>
      <c r="C2817" s="687"/>
      <c r="D2817" s="737"/>
      <c r="E2817" s="117"/>
      <c r="F2817" s="117"/>
      <c r="G2817" s="297"/>
      <c r="H2817" s="298"/>
      <c r="I2817" s="209"/>
      <c r="J2817" s="389"/>
      <c r="K2817" s="219"/>
      <c r="L2817" s="299"/>
      <c r="M2817" s="22"/>
      <c r="N2817" s="710"/>
    </row>
    <row r="2818" spans="1:14" ht="15.75" hidden="1" customHeight="1" x14ac:dyDescent="0.25">
      <c r="A2818" s="773"/>
      <c r="B2818" s="684"/>
      <c r="C2818" s="687"/>
      <c r="D2818" s="737"/>
      <c r="E2818" s="117"/>
      <c r="F2818" s="117"/>
      <c r="G2818" s="297"/>
      <c r="H2818" s="298"/>
      <c r="I2818" s="209"/>
      <c r="J2818" s="389"/>
      <c r="K2818" s="219"/>
      <c r="L2818" s="299"/>
      <c r="M2818" s="22"/>
      <c r="N2818" s="710"/>
    </row>
    <row r="2819" spans="1:14" ht="15.75" hidden="1" customHeight="1" x14ac:dyDescent="0.25">
      <c r="A2819" s="773"/>
      <c r="B2819" s="684"/>
      <c r="C2819" s="687"/>
      <c r="D2819" s="737"/>
      <c r="E2819" s="117"/>
      <c r="F2819" s="117"/>
      <c r="G2819" s="297"/>
      <c r="H2819" s="298"/>
      <c r="I2819" s="209"/>
      <c r="J2819" s="389"/>
      <c r="K2819" s="219"/>
      <c r="L2819" s="299"/>
      <c r="M2819" s="22"/>
      <c r="N2819" s="710"/>
    </row>
    <row r="2820" spans="1:14" ht="15.75" hidden="1" customHeight="1" x14ac:dyDescent="0.25">
      <c r="A2820" s="773"/>
      <c r="B2820" s="684"/>
      <c r="C2820" s="687"/>
      <c r="D2820" s="737"/>
      <c r="E2820" s="117"/>
      <c r="F2820" s="117"/>
      <c r="G2820" s="297"/>
      <c r="H2820" s="298"/>
      <c r="I2820" s="209"/>
      <c r="J2820" s="389"/>
      <c r="K2820" s="219"/>
      <c r="L2820" s="299"/>
      <c r="M2820" s="22"/>
      <c r="N2820" s="710"/>
    </row>
    <row r="2821" spans="1:14" ht="15.75" hidden="1" customHeight="1" x14ac:dyDescent="0.25">
      <c r="A2821" s="773"/>
      <c r="B2821" s="684"/>
      <c r="C2821" s="687"/>
      <c r="D2821" s="737"/>
      <c r="E2821" s="117"/>
      <c r="F2821" s="117"/>
      <c r="G2821" s="297"/>
      <c r="H2821" s="298"/>
      <c r="I2821" s="209"/>
      <c r="J2821" s="389"/>
      <c r="K2821" s="219"/>
      <c r="L2821" s="299"/>
      <c r="M2821" s="22"/>
      <c r="N2821" s="710"/>
    </row>
    <row r="2822" spans="1:14" ht="15.75" hidden="1" customHeight="1" x14ac:dyDescent="0.25">
      <c r="A2822" s="773"/>
      <c r="B2822" s="684"/>
      <c r="C2822" s="687"/>
      <c r="D2822" s="737"/>
      <c r="E2822" s="117"/>
      <c r="F2822" s="117"/>
      <c r="G2822" s="297"/>
      <c r="H2822" s="298"/>
      <c r="I2822" s="209"/>
      <c r="J2822" s="389"/>
      <c r="K2822" s="219"/>
      <c r="L2822" s="299"/>
      <c r="M2822" s="22"/>
      <c r="N2822" s="710"/>
    </row>
    <row r="2823" spans="1:14" ht="15.75" hidden="1" customHeight="1" x14ac:dyDescent="0.25">
      <c r="A2823" s="773"/>
      <c r="B2823" s="684"/>
      <c r="C2823" s="687"/>
      <c r="D2823" s="737"/>
      <c r="E2823" s="117"/>
      <c r="F2823" s="117"/>
      <c r="G2823" s="297"/>
      <c r="H2823" s="298"/>
      <c r="I2823" s="209"/>
      <c r="J2823" s="389"/>
      <c r="K2823" s="219"/>
      <c r="L2823" s="299"/>
      <c r="M2823" s="22"/>
      <c r="N2823" s="710"/>
    </row>
    <row r="2824" spans="1:14" ht="15.75" hidden="1" customHeight="1" x14ac:dyDescent="0.25">
      <c r="A2824" s="773"/>
      <c r="B2824" s="684"/>
      <c r="C2824" s="687"/>
      <c r="D2824" s="737"/>
      <c r="E2824" s="117"/>
      <c r="F2824" s="117"/>
      <c r="G2824" s="297"/>
      <c r="H2824" s="298"/>
      <c r="I2824" s="209"/>
      <c r="J2824" s="389"/>
      <c r="K2824" s="219"/>
      <c r="L2824" s="299"/>
      <c r="M2824" s="22"/>
      <c r="N2824" s="710"/>
    </row>
    <row r="2825" spans="1:14" ht="15.75" hidden="1" customHeight="1" x14ac:dyDescent="0.25">
      <c r="A2825" s="773"/>
      <c r="B2825" s="684"/>
      <c r="C2825" s="687"/>
      <c r="D2825" s="737"/>
      <c r="E2825" s="117"/>
      <c r="F2825" s="117"/>
      <c r="G2825" s="297"/>
      <c r="H2825" s="298"/>
      <c r="I2825" s="209"/>
      <c r="J2825" s="389"/>
      <c r="K2825" s="219"/>
      <c r="L2825" s="299"/>
      <c r="M2825" s="22"/>
      <c r="N2825" s="710"/>
    </row>
    <row r="2826" spans="1:14" ht="15.75" hidden="1" customHeight="1" x14ac:dyDescent="0.25">
      <c r="A2826" s="773"/>
      <c r="B2826" s="684"/>
      <c r="C2826" s="687"/>
      <c r="D2826" s="737"/>
      <c r="E2826" s="117"/>
      <c r="F2826" s="117"/>
      <c r="G2826" s="297"/>
      <c r="H2826" s="298"/>
      <c r="I2826" s="209"/>
      <c r="J2826" s="389"/>
      <c r="K2826" s="219"/>
      <c r="L2826" s="299"/>
      <c r="M2826" s="22"/>
      <c r="N2826" s="710"/>
    </row>
    <row r="2827" spans="1:14" ht="15.75" hidden="1" customHeight="1" x14ac:dyDescent="0.25">
      <c r="A2827" s="773"/>
      <c r="B2827" s="684"/>
      <c r="C2827" s="687"/>
      <c r="D2827" s="737"/>
      <c r="E2827" s="117"/>
      <c r="F2827" s="117"/>
      <c r="G2827" s="297"/>
      <c r="H2827" s="298"/>
      <c r="I2827" s="209"/>
      <c r="J2827" s="389"/>
      <c r="K2827" s="219"/>
      <c r="L2827" s="299"/>
      <c r="M2827" s="22"/>
      <c r="N2827" s="710"/>
    </row>
    <row r="2828" spans="1:14" ht="15.75" hidden="1" customHeight="1" x14ac:dyDescent="0.25">
      <c r="A2828" s="773"/>
      <c r="B2828" s="684"/>
      <c r="C2828" s="687"/>
      <c r="D2828" s="737"/>
      <c r="E2828" s="117"/>
      <c r="F2828" s="117"/>
      <c r="G2828" s="297"/>
      <c r="H2828" s="298"/>
      <c r="I2828" s="209"/>
      <c r="J2828" s="389"/>
      <c r="K2828" s="219"/>
      <c r="L2828" s="299"/>
      <c r="M2828" s="22"/>
      <c r="N2828" s="710"/>
    </row>
    <row r="2829" spans="1:14" ht="15.75" hidden="1" customHeight="1" x14ac:dyDescent="0.25">
      <c r="A2829" s="773"/>
      <c r="B2829" s="684"/>
      <c r="C2829" s="687"/>
      <c r="D2829" s="737"/>
      <c r="E2829" s="117"/>
      <c r="F2829" s="117"/>
      <c r="G2829" s="297"/>
      <c r="H2829" s="298"/>
      <c r="I2829" s="209"/>
      <c r="J2829" s="389"/>
      <c r="K2829" s="219"/>
      <c r="L2829" s="299"/>
      <c r="M2829" s="22"/>
      <c r="N2829" s="710"/>
    </row>
    <row r="2830" spans="1:14" ht="15.75" hidden="1" customHeight="1" x14ac:dyDescent="0.25">
      <c r="A2830" s="773"/>
      <c r="B2830" s="684"/>
      <c r="C2830" s="687"/>
      <c r="D2830" s="737"/>
      <c r="E2830" s="117"/>
      <c r="F2830" s="117"/>
      <c r="G2830" s="297"/>
      <c r="H2830" s="298"/>
      <c r="I2830" s="209"/>
      <c r="J2830" s="389"/>
      <c r="K2830" s="219"/>
      <c r="L2830" s="299"/>
      <c r="M2830" s="22"/>
      <c r="N2830" s="710"/>
    </row>
    <row r="2831" spans="1:14" ht="15.75" hidden="1" customHeight="1" x14ac:dyDescent="0.25">
      <c r="A2831" s="773"/>
      <c r="B2831" s="684"/>
      <c r="C2831" s="687"/>
      <c r="D2831" s="737"/>
      <c r="E2831" s="117"/>
      <c r="F2831" s="117"/>
      <c r="G2831" s="297"/>
      <c r="H2831" s="298"/>
      <c r="I2831" s="209"/>
      <c r="J2831" s="389"/>
      <c r="K2831" s="219"/>
      <c r="L2831" s="299"/>
      <c r="M2831" s="22"/>
      <c r="N2831" s="710"/>
    </row>
    <row r="2832" spans="1:14" ht="15.75" hidden="1" customHeight="1" x14ac:dyDescent="0.25">
      <c r="A2832" s="773"/>
      <c r="B2832" s="684"/>
      <c r="C2832" s="687"/>
      <c r="D2832" s="737"/>
      <c r="E2832" s="117"/>
      <c r="F2832" s="117"/>
      <c r="G2832" s="297"/>
      <c r="H2832" s="298"/>
      <c r="I2832" s="209"/>
      <c r="J2832" s="389"/>
      <c r="K2832" s="219"/>
      <c r="L2832" s="299"/>
      <c r="M2832" s="22"/>
      <c r="N2832" s="710"/>
    </row>
    <row r="2833" spans="1:14" ht="15.75" hidden="1" customHeight="1" x14ac:dyDescent="0.25">
      <c r="A2833" s="773"/>
      <c r="B2833" s="684"/>
      <c r="C2833" s="687"/>
      <c r="D2833" s="737"/>
      <c r="E2833" s="117"/>
      <c r="F2833" s="117"/>
      <c r="G2833" s="297"/>
      <c r="H2833" s="298"/>
      <c r="I2833" s="209"/>
      <c r="J2833" s="389"/>
      <c r="K2833" s="219"/>
      <c r="L2833" s="299"/>
      <c r="M2833" s="22"/>
      <c r="N2833" s="710"/>
    </row>
    <row r="2834" spans="1:14" ht="15.75" hidden="1" customHeight="1" x14ac:dyDescent="0.25">
      <c r="A2834" s="773"/>
      <c r="B2834" s="684"/>
      <c r="C2834" s="687"/>
      <c r="D2834" s="737"/>
      <c r="E2834" s="117"/>
      <c r="F2834" s="117"/>
      <c r="G2834" s="297"/>
      <c r="H2834" s="298"/>
      <c r="I2834" s="209"/>
      <c r="J2834" s="389"/>
      <c r="K2834" s="219"/>
      <c r="L2834" s="299"/>
      <c r="M2834" s="22"/>
      <c r="N2834" s="710"/>
    </row>
    <row r="2835" spans="1:14" ht="15.75" hidden="1" customHeight="1" x14ac:dyDescent="0.25">
      <c r="A2835" s="773"/>
      <c r="B2835" s="684"/>
      <c r="C2835" s="687"/>
      <c r="D2835" s="737"/>
      <c r="E2835" s="117"/>
      <c r="F2835" s="117"/>
      <c r="G2835" s="297"/>
      <c r="H2835" s="298"/>
      <c r="I2835" s="209"/>
      <c r="J2835" s="389"/>
      <c r="K2835" s="219"/>
      <c r="L2835" s="299"/>
      <c r="M2835" s="22"/>
      <c r="N2835" s="710"/>
    </row>
    <row r="2836" spans="1:14" ht="15.75" hidden="1" customHeight="1" x14ac:dyDescent="0.25">
      <c r="A2836" s="773"/>
      <c r="B2836" s="684"/>
      <c r="C2836" s="687"/>
      <c r="D2836" s="737"/>
      <c r="E2836" s="117"/>
      <c r="F2836" s="117"/>
      <c r="G2836" s="297"/>
      <c r="H2836" s="298"/>
      <c r="I2836" s="209"/>
      <c r="J2836" s="389"/>
      <c r="K2836" s="219"/>
      <c r="L2836" s="299"/>
      <c r="M2836" s="22"/>
      <c r="N2836" s="710"/>
    </row>
    <row r="2837" spans="1:14" ht="15.75" hidden="1" customHeight="1" x14ac:dyDescent="0.25">
      <c r="A2837" s="773"/>
      <c r="B2837" s="684"/>
      <c r="C2837" s="687"/>
      <c r="D2837" s="737"/>
      <c r="E2837" s="117"/>
      <c r="F2837" s="117"/>
      <c r="G2837" s="297"/>
      <c r="H2837" s="298"/>
      <c r="I2837" s="209"/>
      <c r="J2837" s="389"/>
      <c r="K2837" s="219"/>
      <c r="L2837" s="299"/>
      <c r="M2837" s="22"/>
      <c r="N2837" s="710"/>
    </row>
    <row r="2838" spans="1:14" ht="15.75" hidden="1" customHeight="1" x14ac:dyDescent="0.25">
      <c r="A2838" s="773"/>
      <c r="B2838" s="684"/>
      <c r="C2838" s="687"/>
      <c r="D2838" s="737"/>
      <c r="E2838" s="117"/>
      <c r="F2838" s="117"/>
      <c r="G2838" s="297"/>
      <c r="H2838" s="298"/>
      <c r="I2838" s="209"/>
      <c r="J2838" s="389"/>
      <c r="K2838" s="219"/>
      <c r="L2838" s="299"/>
      <c r="M2838" s="22"/>
      <c r="N2838" s="710"/>
    </row>
    <row r="2839" spans="1:14" ht="15.75" hidden="1" customHeight="1" x14ac:dyDescent="0.25">
      <c r="A2839" s="773"/>
      <c r="B2839" s="684"/>
      <c r="C2839" s="687"/>
      <c r="D2839" s="737"/>
      <c r="E2839" s="117"/>
      <c r="F2839" s="117"/>
      <c r="G2839" s="297"/>
      <c r="H2839" s="298"/>
      <c r="I2839" s="209"/>
      <c r="J2839" s="389"/>
      <c r="K2839" s="219"/>
      <c r="L2839" s="299"/>
      <c r="M2839" s="22"/>
      <c r="N2839" s="710"/>
    </row>
    <row r="2840" spans="1:14" ht="15.75" hidden="1" customHeight="1" x14ac:dyDescent="0.25">
      <c r="A2840" s="773"/>
      <c r="B2840" s="684"/>
      <c r="C2840" s="687"/>
      <c r="D2840" s="737"/>
      <c r="E2840" s="117"/>
      <c r="F2840" s="117"/>
      <c r="G2840" s="297"/>
      <c r="H2840" s="298"/>
      <c r="I2840" s="209"/>
      <c r="J2840" s="389"/>
      <c r="K2840" s="219"/>
      <c r="L2840" s="299"/>
      <c r="M2840" s="22"/>
      <c r="N2840" s="710"/>
    </row>
    <row r="2841" spans="1:14" ht="15.75" hidden="1" customHeight="1" x14ac:dyDescent="0.25">
      <c r="A2841" s="773"/>
      <c r="B2841" s="684"/>
      <c r="C2841" s="687"/>
      <c r="D2841" s="737"/>
      <c r="E2841" s="117"/>
      <c r="F2841" s="117"/>
      <c r="G2841" s="297"/>
      <c r="H2841" s="298"/>
      <c r="I2841" s="209"/>
      <c r="J2841" s="389"/>
      <c r="K2841" s="219"/>
      <c r="L2841" s="299"/>
      <c r="M2841" s="22"/>
      <c r="N2841" s="710"/>
    </row>
    <row r="2842" spans="1:14" ht="15.75" hidden="1" customHeight="1" x14ac:dyDescent="0.25">
      <c r="A2842" s="773"/>
      <c r="B2842" s="684"/>
      <c r="C2842" s="687"/>
      <c r="D2842" s="737"/>
      <c r="E2842" s="117"/>
      <c r="F2842" s="117"/>
      <c r="G2842" s="297"/>
      <c r="H2842" s="298"/>
      <c r="I2842" s="209"/>
      <c r="J2842" s="389"/>
      <c r="K2842" s="219"/>
      <c r="L2842" s="299"/>
      <c r="M2842" s="22"/>
      <c r="N2842" s="710"/>
    </row>
    <row r="2843" spans="1:14" ht="15.75" hidden="1" customHeight="1" x14ac:dyDescent="0.25">
      <c r="A2843" s="773"/>
      <c r="B2843" s="684"/>
      <c r="C2843" s="687"/>
      <c r="D2843" s="737"/>
      <c r="E2843" s="117"/>
      <c r="F2843" s="117"/>
      <c r="G2843" s="297"/>
      <c r="H2843" s="298"/>
      <c r="I2843" s="209"/>
      <c r="J2843" s="389"/>
      <c r="K2843" s="219"/>
      <c r="L2843" s="299"/>
      <c r="M2843" s="22"/>
      <c r="N2843" s="710"/>
    </row>
    <row r="2844" spans="1:14" ht="15.75" hidden="1" customHeight="1" x14ac:dyDescent="0.25">
      <c r="A2844" s="773"/>
      <c r="B2844" s="684"/>
      <c r="C2844" s="687"/>
      <c r="D2844" s="737"/>
      <c r="E2844" s="117"/>
      <c r="F2844" s="117"/>
      <c r="G2844" s="297"/>
      <c r="H2844" s="298"/>
      <c r="I2844" s="209"/>
      <c r="J2844" s="389"/>
      <c r="K2844" s="219"/>
      <c r="L2844" s="299"/>
      <c r="M2844" s="22"/>
      <c r="N2844" s="710"/>
    </row>
    <row r="2845" spans="1:14" ht="15.75" hidden="1" customHeight="1" x14ac:dyDescent="0.25">
      <c r="A2845" s="773"/>
      <c r="B2845" s="684"/>
      <c r="C2845" s="687"/>
      <c r="D2845" s="737"/>
      <c r="E2845" s="117"/>
      <c r="F2845" s="117"/>
      <c r="G2845" s="297"/>
      <c r="H2845" s="298"/>
      <c r="I2845" s="209"/>
      <c r="J2845" s="389"/>
      <c r="K2845" s="219"/>
      <c r="L2845" s="299"/>
      <c r="M2845" s="22"/>
      <c r="N2845" s="710"/>
    </row>
    <row r="2846" spans="1:14" ht="15.75" hidden="1" customHeight="1" x14ac:dyDescent="0.25">
      <c r="A2846" s="773"/>
      <c r="B2846" s="684"/>
      <c r="C2846" s="687"/>
      <c r="D2846" s="737"/>
      <c r="E2846" s="117"/>
      <c r="F2846" s="117"/>
      <c r="G2846" s="297"/>
      <c r="H2846" s="298"/>
      <c r="I2846" s="209"/>
      <c r="J2846" s="389"/>
      <c r="K2846" s="219"/>
      <c r="L2846" s="299"/>
      <c r="M2846" s="22"/>
      <c r="N2846" s="710"/>
    </row>
    <row r="2847" spans="1:14" ht="15.75" hidden="1" customHeight="1" x14ac:dyDescent="0.25">
      <c r="A2847" s="773"/>
      <c r="B2847" s="684"/>
      <c r="C2847" s="687"/>
      <c r="D2847" s="737"/>
      <c r="E2847" s="117"/>
      <c r="F2847" s="117"/>
      <c r="G2847" s="297"/>
      <c r="H2847" s="298"/>
      <c r="I2847" s="209"/>
      <c r="J2847" s="389"/>
      <c r="K2847" s="219"/>
      <c r="L2847" s="299"/>
      <c r="M2847" s="22"/>
      <c r="N2847" s="710"/>
    </row>
    <row r="2848" spans="1:14" ht="15.75" hidden="1" customHeight="1" x14ac:dyDescent="0.25">
      <c r="A2848" s="773"/>
      <c r="B2848" s="684"/>
      <c r="C2848" s="687"/>
      <c r="D2848" s="737"/>
      <c r="E2848" s="117"/>
      <c r="F2848" s="117"/>
      <c r="G2848" s="297"/>
      <c r="H2848" s="298"/>
      <c r="I2848" s="209"/>
      <c r="J2848" s="389"/>
      <c r="K2848" s="219"/>
      <c r="L2848" s="299"/>
      <c r="M2848" s="22"/>
      <c r="N2848" s="710"/>
    </row>
    <row r="2849" spans="1:14" ht="15.75" hidden="1" customHeight="1" x14ac:dyDescent="0.25">
      <c r="A2849" s="773"/>
      <c r="B2849" s="684"/>
      <c r="C2849" s="687"/>
      <c r="D2849" s="737"/>
      <c r="E2849" s="117"/>
      <c r="F2849" s="117"/>
      <c r="G2849" s="297"/>
      <c r="H2849" s="298"/>
      <c r="I2849" s="209"/>
      <c r="J2849" s="389"/>
      <c r="K2849" s="219"/>
      <c r="L2849" s="299"/>
      <c r="M2849" s="22"/>
      <c r="N2849" s="710"/>
    </row>
    <row r="2850" spans="1:14" ht="15.75" hidden="1" customHeight="1" x14ac:dyDescent="0.25">
      <c r="A2850" s="773"/>
      <c r="B2850" s="684"/>
      <c r="C2850" s="687"/>
      <c r="D2850" s="737"/>
      <c r="E2850" s="117"/>
      <c r="F2850" s="117"/>
      <c r="G2850" s="297"/>
      <c r="H2850" s="298"/>
      <c r="I2850" s="209"/>
      <c r="J2850" s="389"/>
      <c r="K2850" s="219"/>
      <c r="L2850" s="299"/>
      <c r="M2850" s="22"/>
      <c r="N2850" s="710"/>
    </row>
    <row r="2851" spans="1:14" ht="15.75" hidden="1" customHeight="1" x14ac:dyDescent="0.25">
      <c r="A2851" s="773"/>
      <c r="B2851" s="684"/>
      <c r="C2851" s="687"/>
      <c r="D2851" s="737"/>
      <c r="E2851" s="117"/>
      <c r="F2851" s="117"/>
      <c r="G2851" s="297"/>
      <c r="H2851" s="298"/>
      <c r="I2851" s="209"/>
      <c r="J2851" s="389"/>
      <c r="K2851" s="219"/>
      <c r="L2851" s="299"/>
      <c r="M2851" s="22"/>
      <c r="N2851" s="710"/>
    </row>
    <row r="2852" spans="1:14" ht="15.75" hidden="1" customHeight="1" x14ac:dyDescent="0.25">
      <c r="A2852" s="773"/>
      <c r="B2852" s="684"/>
      <c r="C2852" s="687"/>
      <c r="D2852" s="737"/>
      <c r="E2852" s="117"/>
      <c r="F2852" s="117"/>
      <c r="G2852" s="297"/>
      <c r="H2852" s="298"/>
      <c r="I2852" s="209"/>
      <c r="J2852" s="389"/>
      <c r="K2852" s="219"/>
      <c r="L2852" s="299"/>
      <c r="M2852" s="22"/>
      <c r="N2852" s="710"/>
    </row>
    <row r="2853" spans="1:14" ht="15.75" hidden="1" customHeight="1" x14ac:dyDescent="0.25">
      <c r="A2853" s="773"/>
      <c r="B2853" s="684"/>
      <c r="C2853" s="687"/>
      <c r="D2853" s="737"/>
      <c r="E2853" s="117"/>
      <c r="F2853" s="117"/>
      <c r="G2853" s="297"/>
      <c r="H2853" s="298"/>
      <c r="I2853" s="209"/>
      <c r="J2853" s="389"/>
      <c r="K2853" s="219"/>
      <c r="L2853" s="299"/>
      <c r="M2853" s="22"/>
      <c r="N2853" s="710"/>
    </row>
    <row r="2854" spans="1:14" ht="15.75" hidden="1" customHeight="1" x14ac:dyDescent="0.25">
      <c r="A2854" s="773"/>
      <c r="B2854" s="684"/>
      <c r="C2854" s="687"/>
      <c r="D2854" s="737"/>
      <c r="E2854" s="117"/>
      <c r="F2854" s="117"/>
      <c r="G2854" s="297"/>
      <c r="H2854" s="298"/>
      <c r="I2854" s="209"/>
      <c r="J2854" s="389"/>
      <c r="K2854" s="219"/>
      <c r="L2854" s="299"/>
      <c r="M2854" s="22"/>
      <c r="N2854" s="710"/>
    </row>
    <row r="2855" spans="1:14" ht="15.75" hidden="1" customHeight="1" x14ac:dyDescent="0.25">
      <c r="A2855" s="773"/>
      <c r="B2855" s="684"/>
      <c r="C2855" s="687"/>
      <c r="D2855" s="737"/>
      <c r="E2855" s="117"/>
      <c r="F2855" s="117"/>
      <c r="G2855" s="297"/>
      <c r="H2855" s="298"/>
      <c r="I2855" s="209"/>
      <c r="J2855" s="389"/>
      <c r="K2855" s="219"/>
      <c r="L2855" s="299"/>
      <c r="M2855" s="22"/>
      <c r="N2855" s="710"/>
    </row>
    <row r="2856" spans="1:14" ht="15.75" hidden="1" customHeight="1" x14ac:dyDescent="0.25">
      <c r="A2856" s="773"/>
      <c r="B2856" s="684"/>
      <c r="C2856" s="687"/>
      <c r="D2856" s="737"/>
      <c r="E2856" s="117"/>
      <c r="F2856" s="117"/>
      <c r="G2856" s="297"/>
      <c r="H2856" s="298"/>
      <c r="I2856" s="209"/>
      <c r="J2856" s="389"/>
      <c r="K2856" s="219"/>
      <c r="L2856" s="299"/>
      <c r="M2856" s="22"/>
      <c r="N2856" s="710"/>
    </row>
    <row r="2857" spans="1:14" ht="15.75" hidden="1" customHeight="1" x14ac:dyDescent="0.25">
      <c r="A2857" s="773"/>
      <c r="B2857" s="684"/>
      <c r="C2857" s="687"/>
      <c r="D2857" s="737"/>
      <c r="E2857" s="117"/>
      <c r="F2857" s="117"/>
      <c r="G2857" s="297"/>
      <c r="H2857" s="298"/>
      <c r="I2857" s="209"/>
      <c r="J2857" s="389"/>
      <c r="K2857" s="219"/>
      <c r="L2857" s="299"/>
      <c r="M2857" s="22"/>
      <c r="N2857" s="710"/>
    </row>
    <row r="2858" spans="1:14" ht="15.75" hidden="1" customHeight="1" x14ac:dyDescent="0.25">
      <c r="A2858" s="773"/>
      <c r="B2858" s="684"/>
      <c r="C2858" s="687"/>
      <c r="D2858" s="737"/>
      <c r="E2858" s="117"/>
      <c r="F2858" s="117"/>
      <c r="G2858" s="297"/>
      <c r="H2858" s="298"/>
      <c r="I2858" s="209"/>
      <c r="J2858" s="389"/>
      <c r="K2858" s="219"/>
      <c r="L2858" s="299"/>
      <c r="M2858" s="22"/>
      <c r="N2858" s="710"/>
    </row>
    <row r="2859" spans="1:14" ht="15.75" hidden="1" customHeight="1" x14ac:dyDescent="0.25">
      <c r="A2859" s="773"/>
      <c r="B2859" s="684"/>
      <c r="C2859" s="687"/>
      <c r="D2859" s="737"/>
      <c r="E2859" s="117"/>
      <c r="F2859" s="117"/>
      <c r="G2859" s="297"/>
      <c r="H2859" s="298"/>
      <c r="I2859" s="209"/>
      <c r="J2859" s="389"/>
      <c r="K2859" s="219"/>
      <c r="L2859" s="299"/>
      <c r="M2859" s="22"/>
      <c r="N2859" s="710"/>
    </row>
    <row r="2860" spans="1:14" ht="15.75" hidden="1" customHeight="1" x14ac:dyDescent="0.25">
      <c r="A2860" s="773"/>
      <c r="B2860" s="684"/>
      <c r="C2860" s="687"/>
      <c r="D2860" s="737"/>
      <c r="E2860" s="117"/>
      <c r="F2860" s="117"/>
      <c r="G2860" s="297"/>
      <c r="H2860" s="298"/>
      <c r="I2860" s="209"/>
      <c r="J2860" s="389"/>
      <c r="K2860" s="219"/>
      <c r="L2860" s="299"/>
      <c r="M2860" s="22"/>
      <c r="N2860" s="710"/>
    </row>
    <row r="2861" spans="1:14" ht="15.75" hidden="1" customHeight="1" x14ac:dyDescent="0.25">
      <c r="A2861" s="773"/>
      <c r="B2861" s="684"/>
      <c r="C2861" s="687"/>
      <c r="D2861" s="737"/>
      <c r="E2861" s="117"/>
      <c r="F2861" s="117"/>
      <c r="G2861" s="297"/>
      <c r="H2861" s="298"/>
      <c r="I2861" s="209"/>
      <c r="J2861" s="389"/>
      <c r="K2861" s="219"/>
      <c r="L2861" s="299"/>
      <c r="M2861" s="22"/>
      <c r="N2861" s="710"/>
    </row>
    <row r="2862" spans="1:14" ht="15.75" hidden="1" customHeight="1" x14ac:dyDescent="0.25">
      <c r="A2862" s="773"/>
      <c r="B2862" s="684"/>
      <c r="C2862" s="687"/>
      <c r="D2862" s="737"/>
      <c r="E2862" s="117"/>
      <c r="F2862" s="117"/>
      <c r="G2862" s="297"/>
      <c r="H2862" s="298"/>
      <c r="I2862" s="209"/>
      <c r="J2862" s="389"/>
      <c r="K2862" s="219"/>
      <c r="L2862" s="299"/>
      <c r="M2862" s="22"/>
      <c r="N2862" s="710"/>
    </row>
    <row r="2863" spans="1:14" ht="15.75" hidden="1" customHeight="1" x14ac:dyDescent="0.25">
      <c r="A2863" s="773"/>
      <c r="B2863" s="684"/>
      <c r="C2863" s="687"/>
      <c r="D2863" s="737"/>
      <c r="E2863" s="117"/>
      <c r="F2863" s="117"/>
      <c r="G2863" s="297"/>
      <c r="H2863" s="298"/>
      <c r="I2863" s="209"/>
      <c r="J2863" s="389"/>
      <c r="K2863" s="219"/>
      <c r="L2863" s="299"/>
      <c r="M2863" s="22"/>
      <c r="N2863" s="710"/>
    </row>
    <row r="2864" spans="1:14" ht="15.75" hidden="1" customHeight="1" x14ac:dyDescent="0.25">
      <c r="A2864" s="773"/>
      <c r="B2864" s="684"/>
      <c r="C2864" s="687"/>
      <c r="D2864" s="737"/>
      <c r="E2864" s="117"/>
      <c r="F2864" s="117"/>
      <c r="G2864" s="297"/>
      <c r="H2864" s="298"/>
      <c r="I2864" s="209"/>
      <c r="J2864" s="389"/>
      <c r="K2864" s="219"/>
      <c r="L2864" s="299"/>
      <c r="M2864" s="22"/>
      <c r="N2864" s="710"/>
    </row>
    <row r="2865" spans="1:14" ht="15.75" hidden="1" customHeight="1" x14ac:dyDescent="0.25">
      <c r="A2865" s="773"/>
      <c r="B2865" s="684"/>
      <c r="C2865" s="687"/>
      <c r="D2865" s="737"/>
      <c r="E2865" s="117"/>
      <c r="F2865" s="117"/>
      <c r="G2865" s="297"/>
      <c r="H2865" s="298"/>
      <c r="I2865" s="209"/>
      <c r="J2865" s="389"/>
      <c r="K2865" s="219"/>
      <c r="L2865" s="299"/>
      <c r="M2865" s="22"/>
      <c r="N2865" s="710"/>
    </row>
    <row r="2866" spans="1:14" ht="15.75" hidden="1" customHeight="1" x14ac:dyDescent="0.25">
      <c r="A2866" s="773"/>
      <c r="B2866" s="684"/>
      <c r="C2866" s="687"/>
      <c r="D2866" s="737"/>
      <c r="E2866" s="117"/>
      <c r="F2866" s="117"/>
      <c r="G2866" s="297"/>
      <c r="H2866" s="298"/>
      <c r="I2866" s="209"/>
      <c r="J2866" s="389"/>
      <c r="K2866" s="219"/>
      <c r="L2866" s="299"/>
      <c r="M2866" s="22"/>
      <c r="N2866" s="710"/>
    </row>
    <row r="2867" spans="1:14" ht="15.75" hidden="1" customHeight="1" x14ac:dyDescent="0.25">
      <c r="A2867" s="773"/>
      <c r="B2867" s="684"/>
      <c r="C2867" s="687"/>
      <c r="D2867" s="737"/>
      <c r="E2867" s="117"/>
      <c r="F2867" s="117"/>
      <c r="G2867" s="297"/>
      <c r="H2867" s="298"/>
      <c r="I2867" s="209"/>
      <c r="J2867" s="389"/>
      <c r="K2867" s="219"/>
      <c r="L2867" s="299"/>
      <c r="M2867" s="22"/>
      <c r="N2867" s="710"/>
    </row>
    <row r="2868" spans="1:14" ht="15.75" hidden="1" customHeight="1" x14ac:dyDescent="0.25">
      <c r="A2868" s="773"/>
      <c r="B2868" s="684"/>
      <c r="C2868" s="687"/>
      <c r="D2868" s="737"/>
      <c r="E2868" s="117"/>
      <c r="F2868" s="117"/>
      <c r="G2868" s="297"/>
      <c r="H2868" s="298"/>
      <c r="I2868" s="209"/>
      <c r="J2868" s="389"/>
      <c r="K2868" s="219"/>
      <c r="L2868" s="299"/>
      <c r="M2868" s="22"/>
      <c r="N2868" s="710"/>
    </row>
    <row r="2869" spans="1:14" ht="15.75" hidden="1" customHeight="1" x14ac:dyDescent="0.25">
      <c r="A2869" s="773"/>
      <c r="B2869" s="684"/>
      <c r="C2869" s="687"/>
      <c r="D2869" s="737"/>
      <c r="E2869" s="117"/>
      <c r="F2869" s="117"/>
      <c r="G2869" s="297"/>
      <c r="H2869" s="298"/>
      <c r="I2869" s="209"/>
      <c r="J2869" s="389"/>
      <c r="K2869" s="219"/>
      <c r="L2869" s="299"/>
      <c r="M2869" s="22"/>
      <c r="N2869" s="710"/>
    </row>
    <row r="2870" spans="1:14" ht="15.75" hidden="1" customHeight="1" x14ac:dyDescent="0.25">
      <c r="A2870" s="773"/>
      <c r="B2870" s="684"/>
      <c r="C2870" s="687"/>
      <c r="D2870" s="737"/>
      <c r="E2870" s="117"/>
      <c r="F2870" s="117"/>
      <c r="G2870" s="297"/>
      <c r="H2870" s="298"/>
      <c r="I2870" s="209"/>
      <c r="J2870" s="389"/>
      <c r="K2870" s="219"/>
      <c r="L2870" s="299"/>
      <c r="M2870" s="22"/>
      <c r="N2870" s="710"/>
    </row>
    <row r="2871" spans="1:14" ht="15.75" hidden="1" customHeight="1" x14ac:dyDescent="0.25">
      <c r="A2871" s="773"/>
      <c r="B2871" s="684"/>
      <c r="C2871" s="687"/>
      <c r="D2871" s="737"/>
      <c r="E2871" s="117"/>
      <c r="F2871" s="117"/>
      <c r="G2871" s="297"/>
      <c r="H2871" s="298"/>
      <c r="I2871" s="209"/>
      <c r="J2871" s="389"/>
      <c r="K2871" s="219"/>
      <c r="L2871" s="299"/>
      <c r="M2871" s="22"/>
      <c r="N2871" s="710"/>
    </row>
    <row r="2872" spans="1:14" ht="15.75" hidden="1" customHeight="1" x14ac:dyDescent="0.25">
      <c r="A2872" s="773"/>
      <c r="B2872" s="684"/>
      <c r="C2872" s="687"/>
      <c r="D2872" s="737"/>
      <c r="E2872" s="117"/>
      <c r="F2872" s="117"/>
      <c r="G2872" s="297"/>
      <c r="H2872" s="298"/>
      <c r="I2872" s="209"/>
      <c r="J2872" s="389"/>
      <c r="K2872" s="219"/>
      <c r="L2872" s="299"/>
      <c r="M2872" s="22"/>
      <c r="N2872" s="710"/>
    </row>
    <row r="2873" spans="1:14" ht="15.75" hidden="1" customHeight="1" x14ac:dyDescent="0.25">
      <c r="A2873" s="773"/>
      <c r="B2873" s="684"/>
      <c r="C2873" s="687"/>
      <c r="D2873" s="737"/>
      <c r="E2873" s="117"/>
      <c r="F2873" s="117"/>
      <c r="G2873" s="297"/>
      <c r="H2873" s="298"/>
      <c r="I2873" s="209"/>
      <c r="J2873" s="389"/>
      <c r="K2873" s="219"/>
      <c r="L2873" s="299"/>
      <c r="M2873" s="22"/>
      <c r="N2873" s="710"/>
    </row>
    <row r="2874" spans="1:14" ht="15.75" hidden="1" customHeight="1" x14ac:dyDescent="0.25">
      <c r="A2874" s="773"/>
      <c r="B2874" s="684"/>
      <c r="C2874" s="687"/>
      <c r="D2874" s="737"/>
      <c r="E2874" s="117"/>
      <c r="F2874" s="117"/>
      <c r="G2874" s="297"/>
      <c r="H2874" s="298"/>
      <c r="I2874" s="209"/>
      <c r="J2874" s="389"/>
      <c r="K2874" s="219"/>
      <c r="L2874" s="299"/>
      <c r="M2874" s="22"/>
      <c r="N2874" s="710"/>
    </row>
    <row r="2875" spans="1:14" ht="15.75" hidden="1" customHeight="1" x14ac:dyDescent="0.25">
      <c r="A2875" s="773"/>
      <c r="B2875" s="684"/>
      <c r="C2875" s="687"/>
      <c r="D2875" s="737"/>
      <c r="E2875" s="117"/>
      <c r="F2875" s="117"/>
      <c r="G2875" s="297"/>
      <c r="H2875" s="298"/>
      <c r="I2875" s="209"/>
      <c r="J2875" s="389"/>
      <c r="K2875" s="219"/>
      <c r="L2875" s="299"/>
      <c r="M2875" s="22"/>
      <c r="N2875" s="710"/>
    </row>
    <row r="2876" spans="1:14" ht="15.75" hidden="1" customHeight="1" x14ac:dyDescent="0.25">
      <c r="A2876" s="773"/>
      <c r="B2876" s="684"/>
      <c r="C2876" s="687"/>
      <c r="D2876" s="737"/>
      <c r="E2876" s="117"/>
      <c r="F2876" s="117"/>
      <c r="G2876" s="297"/>
      <c r="H2876" s="298"/>
      <c r="I2876" s="209"/>
      <c r="J2876" s="389"/>
      <c r="K2876" s="219"/>
      <c r="L2876" s="299"/>
      <c r="M2876" s="22"/>
      <c r="N2876" s="710"/>
    </row>
    <row r="2877" spans="1:14" ht="15.75" hidden="1" customHeight="1" x14ac:dyDescent="0.25">
      <c r="A2877" s="773"/>
      <c r="B2877" s="684"/>
      <c r="C2877" s="687"/>
      <c r="D2877" s="737"/>
      <c r="E2877" s="117"/>
      <c r="F2877" s="117"/>
      <c r="G2877" s="297"/>
      <c r="H2877" s="298"/>
      <c r="I2877" s="209"/>
      <c r="J2877" s="389"/>
      <c r="K2877" s="219"/>
      <c r="L2877" s="299"/>
      <c r="M2877" s="22"/>
      <c r="N2877" s="710"/>
    </row>
    <row r="2878" spans="1:14" ht="15.75" hidden="1" customHeight="1" x14ac:dyDescent="0.25">
      <c r="A2878" s="773"/>
      <c r="B2878" s="684"/>
      <c r="C2878" s="687"/>
      <c r="D2878" s="737"/>
      <c r="E2878" s="117"/>
      <c r="F2878" s="117"/>
      <c r="G2878" s="297"/>
      <c r="H2878" s="298"/>
      <c r="I2878" s="209"/>
      <c r="J2878" s="389"/>
      <c r="K2878" s="219"/>
      <c r="L2878" s="299"/>
      <c r="M2878" s="22"/>
      <c r="N2878" s="710"/>
    </row>
    <row r="2879" spans="1:14" ht="15.75" hidden="1" customHeight="1" x14ac:dyDescent="0.25">
      <c r="A2879" s="773"/>
      <c r="B2879" s="684"/>
      <c r="C2879" s="687"/>
      <c r="D2879" s="737"/>
      <c r="E2879" s="117"/>
      <c r="F2879" s="117"/>
      <c r="G2879" s="297"/>
      <c r="H2879" s="298"/>
      <c r="I2879" s="209"/>
      <c r="J2879" s="389"/>
      <c r="K2879" s="219"/>
      <c r="L2879" s="299"/>
      <c r="M2879" s="22"/>
      <c r="N2879" s="710"/>
    </row>
    <row r="2880" spans="1:14" ht="15.75" hidden="1" customHeight="1" x14ac:dyDescent="0.25">
      <c r="A2880" s="773"/>
      <c r="B2880" s="684"/>
      <c r="C2880" s="687"/>
      <c r="D2880" s="737"/>
      <c r="E2880" s="117"/>
      <c r="F2880" s="117"/>
      <c r="G2880" s="297"/>
      <c r="H2880" s="298"/>
      <c r="I2880" s="209"/>
      <c r="J2880" s="389"/>
      <c r="K2880" s="219"/>
      <c r="L2880" s="299"/>
      <c r="M2880" s="22"/>
      <c r="N2880" s="710"/>
    </row>
    <row r="2881" spans="1:14" ht="15.75" hidden="1" customHeight="1" x14ac:dyDescent="0.25">
      <c r="A2881" s="773"/>
      <c r="B2881" s="684"/>
      <c r="C2881" s="687"/>
      <c r="D2881" s="737"/>
      <c r="E2881" s="117"/>
      <c r="F2881" s="117"/>
      <c r="G2881" s="297"/>
      <c r="H2881" s="298"/>
      <c r="I2881" s="209"/>
      <c r="J2881" s="389"/>
      <c r="K2881" s="219"/>
      <c r="L2881" s="299"/>
      <c r="M2881" s="22"/>
      <c r="N2881" s="710"/>
    </row>
    <row r="2882" spans="1:14" ht="15.75" hidden="1" customHeight="1" x14ac:dyDescent="0.25">
      <c r="A2882" s="773"/>
      <c r="B2882" s="684"/>
      <c r="C2882" s="687"/>
      <c r="D2882" s="737"/>
      <c r="E2882" s="117"/>
      <c r="F2882" s="117"/>
      <c r="G2882" s="297"/>
      <c r="H2882" s="298"/>
      <c r="I2882" s="209"/>
      <c r="J2882" s="389"/>
      <c r="K2882" s="219"/>
      <c r="L2882" s="299"/>
      <c r="M2882" s="22"/>
      <c r="N2882" s="710"/>
    </row>
    <row r="2883" spans="1:14" ht="15.75" hidden="1" customHeight="1" x14ac:dyDescent="0.25">
      <c r="A2883" s="773"/>
      <c r="B2883" s="684"/>
      <c r="C2883" s="687"/>
      <c r="D2883" s="737"/>
      <c r="E2883" s="117"/>
      <c r="F2883" s="117"/>
      <c r="G2883" s="297"/>
      <c r="H2883" s="298"/>
      <c r="I2883" s="209"/>
      <c r="J2883" s="389"/>
      <c r="K2883" s="219"/>
      <c r="L2883" s="299"/>
      <c r="M2883" s="22"/>
      <c r="N2883" s="710"/>
    </row>
    <row r="2884" spans="1:14" ht="15.75" hidden="1" customHeight="1" x14ac:dyDescent="0.25">
      <c r="A2884" s="773"/>
      <c r="B2884" s="684"/>
      <c r="C2884" s="687"/>
      <c r="D2884" s="737"/>
      <c r="E2884" s="117"/>
      <c r="F2884" s="117"/>
      <c r="G2884" s="297"/>
      <c r="H2884" s="298"/>
      <c r="I2884" s="209"/>
      <c r="J2884" s="389"/>
      <c r="K2884" s="219"/>
      <c r="L2884" s="299"/>
      <c r="M2884" s="22"/>
      <c r="N2884" s="710"/>
    </row>
    <row r="2885" spans="1:14" ht="15.75" hidden="1" customHeight="1" x14ac:dyDescent="0.25">
      <c r="A2885" s="773"/>
      <c r="B2885" s="684"/>
      <c r="C2885" s="687"/>
      <c r="D2885" s="737"/>
      <c r="E2885" s="117"/>
      <c r="F2885" s="117"/>
      <c r="G2885" s="297"/>
      <c r="H2885" s="298"/>
      <c r="I2885" s="209"/>
      <c r="J2885" s="389"/>
      <c r="K2885" s="219"/>
      <c r="L2885" s="299"/>
      <c r="M2885" s="22"/>
      <c r="N2885" s="710"/>
    </row>
    <row r="2886" spans="1:14" ht="15.75" hidden="1" customHeight="1" x14ac:dyDescent="0.25">
      <c r="A2886" s="773"/>
      <c r="B2886" s="684"/>
      <c r="C2886" s="687"/>
      <c r="D2886" s="737"/>
      <c r="E2886" s="117"/>
      <c r="F2886" s="117"/>
      <c r="G2886" s="297"/>
      <c r="H2886" s="298"/>
      <c r="I2886" s="209"/>
      <c r="J2886" s="389"/>
      <c r="K2886" s="219"/>
      <c r="L2886" s="299"/>
      <c r="M2886" s="22"/>
      <c r="N2886" s="710"/>
    </row>
    <row r="2887" spans="1:14" ht="15.75" hidden="1" customHeight="1" x14ac:dyDescent="0.25">
      <c r="A2887" s="773"/>
      <c r="B2887" s="684"/>
      <c r="C2887" s="687"/>
      <c r="D2887" s="737"/>
      <c r="E2887" s="117"/>
      <c r="F2887" s="117"/>
      <c r="G2887" s="297"/>
      <c r="H2887" s="298"/>
      <c r="I2887" s="209"/>
      <c r="J2887" s="389"/>
      <c r="K2887" s="219"/>
      <c r="L2887" s="299"/>
      <c r="M2887" s="22"/>
      <c r="N2887" s="710"/>
    </row>
    <row r="2888" spans="1:14" ht="15.75" hidden="1" customHeight="1" x14ac:dyDescent="0.25">
      <c r="A2888" s="773"/>
      <c r="B2888" s="684"/>
      <c r="C2888" s="687"/>
      <c r="D2888" s="737"/>
      <c r="E2888" s="117"/>
      <c r="F2888" s="117"/>
      <c r="G2888" s="297"/>
      <c r="H2888" s="298"/>
      <c r="I2888" s="209"/>
      <c r="J2888" s="389"/>
      <c r="K2888" s="219"/>
      <c r="L2888" s="299"/>
      <c r="M2888" s="22"/>
      <c r="N2888" s="710"/>
    </row>
    <row r="2889" spans="1:14" ht="15.75" hidden="1" customHeight="1" x14ac:dyDescent="0.25">
      <c r="A2889" s="773"/>
      <c r="B2889" s="684"/>
      <c r="C2889" s="687"/>
      <c r="D2889" s="737"/>
      <c r="E2889" s="117"/>
      <c r="F2889" s="117"/>
      <c r="G2889" s="297"/>
      <c r="H2889" s="298"/>
      <c r="I2889" s="209"/>
      <c r="J2889" s="389"/>
      <c r="K2889" s="219"/>
      <c r="L2889" s="299"/>
      <c r="M2889" s="22"/>
      <c r="N2889" s="710"/>
    </row>
    <row r="2890" spans="1:14" ht="15.75" hidden="1" customHeight="1" x14ac:dyDescent="0.25">
      <c r="A2890" s="773"/>
      <c r="B2890" s="684"/>
      <c r="C2890" s="687"/>
      <c r="D2890" s="737"/>
      <c r="E2890" s="117"/>
      <c r="F2890" s="117"/>
      <c r="G2890" s="297"/>
      <c r="H2890" s="298"/>
      <c r="I2890" s="209"/>
      <c r="J2890" s="389"/>
      <c r="K2890" s="219"/>
      <c r="L2890" s="299"/>
      <c r="M2890" s="22"/>
      <c r="N2890" s="710"/>
    </row>
    <row r="2891" spans="1:14" ht="15.75" hidden="1" customHeight="1" x14ac:dyDescent="0.25">
      <c r="A2891" s="773"/>
      <c r="B2891" s="684"/>
      <c r="C2891" s="687"/>
      <c r="D2891" s="737"/>
      <c r="E2891" s="117"/>
      <c r="F2891" s="117"/>
      <c r="G2891" s="297"/>
      <c r="H2891" s="298"/>
      <c r="I2891" s="209"/>
      <c r="J2891" s="389"/>
      <c r="K2891" s="219"/>
      <c r="L2891" s="299"/>
      <c r="M2891" s="22"/>
      <c r="N2891" s="710"/>
    </row>
    <row r="2892" spans="1:14" ht="15.75" hidden="1" customHeight="1" x14ac:dyDescent="0.25">
      <c r="A2892" s="773"/>
      <c r="B2892" s="684"/>
      <c r="C2892" s="687"/>
      <c r="D2892" s="737"/>
      <c r="E2892" s="117"/>
      <c r="F2892" s="117"/>
      <c r="G2892" s="297"/>
      <c r="H2892" s="298"/>
      <c r="I2892" s="209"/>
      <c r="J2892" s="389"/>
      <c r="K2892" s="219"/>
      <c r="L2892" s="299"/>
      <c r="M2892" s="22"/>
      <c r="N2892" s="710"/>
    </row>
    <row r="2893" spans="1:14" ht="15.75" hidden="1" customHeight="1" x14ac:dyDescent="0.25">
      <c r="A2893" s="773"/>
      <c r="B2893" s="684"/>
      <c r="C2893" s="687"/>
      <c r="D2893" s="737"/>
      <c r="E2893" s="117"/>
      <c r="F2893" s="117"/>
      <c r="G2893" s="297"/>
      <c r="H2893" s="298"/>
      <c r="I2893" s="209"/>
      <c r="J2893" s="389"/>
      <c r="K2893" s="219"/>
      <c r="L2893" s="299"/>
      <c r="M2893" s="22"/>
      <c r="N2893" s="710"/>
    </row>
    <row r="2894" spans="1:14" ht="15.75" hidden="1" customHeight="1" x14ac:dyDescent="0.25">
      <c r="A2894" s="773"/>
      <c r="B2894" s="684"/>
      <c r="C2894" s="687"/>
      <c r="D2894" s="737"/>
      <c r="E2894" s="117"/>
      <c r="F2894" s="117"/>
      <c r="G2894" s="297"/>
      <c r="H2894" s="298"/>
      <c r="I2894" s="209"/>
      <c r="J2894" s="389"/>
      <c r="K2894" s="219"/>
      <c r="L2894" s="299"/>
      <c r="M2894" s="22"/>
      <c r="N2894" s="710"/>
    </row>
    <row r="2895" spans="1:14" ht="15.75" hidden="1" customHeight="1" x14ac:dyDescent="0.25">
      <c r="A2895" s="773"/>
      <c r="B2895" s="684"/>
      <c r="C2895" s="687"/>
      <c r="D2895" s="737"/>
      <c r="E2895" s="117"/>
      <c r="F2895" s="117"/>
      <c r="G2895" s="297"/>
      <c r="H2895" s="298"/>
      <c r="I2895" s="209"/>
      <c r="J2895" s="389"/>
      <c r="K2895" s="219"/>
      <c r="L2895" s="299"/>
      <c r="M2895" s="22"/>
      <c r="N2895" s="710"/>
    </row>
    <row r="2896" spans="1:14" ht="15.75" hidden="1" customHeight="1" x14ac:dyDescent="0.25">
      <c r="A2896" s="773"/>
      <c r="B2896" s="684"/>
      <c r="C2896" s="687"/>
      <c r="D2896" s="737"/>
      <c r="E2896" s="117"/>
      <c r="F2896" s="117"/>
      <c r="G2896" s="297"/>
      <c r="H2896" s="298"/>
      <c r="I2896" s="209"/>
      <c r="J2896" s="389"/>
      <c r="K2896" s="219"/>
      <c r="L2896" s="299"/>
      <c r="M2896" s="22"/>
      <c r="N2896" s="710"/>
    </row>
    <row r="2897" spans="1:14" ht="15.75" hidden="1" customHeight="1" x14ac:dyDescent="0.25">
      <c r="A2897" s="773"/>
      <c r="B2897" s="684"/>
      <c r="C2897" s="687"/>
      <c r="D2897" s="737"/>
      <c r="E2897" s="117"/>
      <c r="F2897" s="117"/>
      <c r="G2897" s="297"/>
      <c r="H2897" s="298"/>
      <c r="I2897" s="209"/>
      <c r="J2897" s="389"/>
      <c r="K2897" s="219"/>
      <c r="L2897" s="299"/>
      <c r="M2897" s="22"/>
      <c r="N2897" s="710"/>
    </row>
    <row r="2898" spans="1:14" ht="15.75" hidden="1" customHeight="1" x14ac:dyDescent="0.25">
      <c r="A2898" s="773"/>
      <c r="B2898" s="684"/>
      <c r="C2898" s="687"/>
      <c r="D2898" s="737"/>
      <c r="E2898" s="117"/>
      <c r="F2898" s="117"/>
      <c r="G2898" s="297"/>
      <c r="H2898" s="298"/>
      <c r="I2898" s="209"/>
      <c r="J2898" s="389"/>
      <c r="K2898" s="219"/>
      <c r="L2898" s="299"/>
      <c r="M2898" s="22"/>
      <c r="N2898" s="710"/>
    </row>
    <row r="2899" spans="1:14" ht="15.75" hidden="1" customHeight="1" x14ac:dyDescent="0.25">
      <c r="A2899" s="773"/>
      <c r="B2899" s="684"/>
      <c r="C2899" s="687"/>
      <c r="D2899" s="737"/>
      <c r="E2899" s="117"/>
      <c r="F2899" s="117"/>
      <c r="G2899" s="297"/>
      <c r="H2899" s="298"/>
      <c r="I2899" s="209"/>
      <c r="J2899" s="389"/>
      <c r="K2899" s="219"/>
      <c r="L2899" s="299"/>
      <c r="M2899" s="22"/>
      <c r="N2899" s="710"/>
    </row>
    <row r="2900" spans="1:14" ht="15.75" hidden="1" customHeight="1" x14ac:dyDescent="0.25">
      <c r="A2900" s="773"/>
      <c r="B2900" s="684"/>
      <c r="C2900" s="687"/>
      <c r="D2900" s="737"/>
      <c r="E2900" s="117"/>
      <c r="F2900" s="117"/>
      <c r="G2900" s="297"/>
      <c r="H2900" s="298"/>
      <c r="I2900" s="209"/>
      <c r="J2900" s="389"/>
      <c r="K2900" s="219"/>
      <c r="L2900" s="299"/>
      <c r="M2900" s="22"/>
      <c r="N2900" s="710"/>
    </row>
    <row r="2901" spans="1:14" ht="15.75" hidden="1" customHeight="1" x14ac:dyDescent="0.25">
      <c r="A2901" s="773"/>
      <c r="B2901" s="684"/>
      <c r="C2901" s="687"/>
      <c r="D2901" s="737"/>
      <c r="E2901" s="117"/>
      <c r="F2901" s="117"/>
      <c r="G2901" s="297"/>
      <c r="H2901" s="298"/>
      <c r="I2901" s="209"/>
      <c r="J2901" s="389"/>
      <c r="K2901" s="219"/>
      <c r="L2901" s="299"/>
      <c r="M2901" s="22"/>
      <c r="N2901" s="710"/>
    </row>
    <row r="2902" spans="1:14" ht="15.75" hidden="1" customHeight="1" x14ac:dyDescent="0.25">
      <c r="A2902" s="773"/>
      <c r="B2902" s="684"/>
      <c r="C2902" s="687"/>
      <c r="D2902" s="737"/>
      <c r="E2902" s="117"/>
      <c r="F2902" s="117"/>
      <c r="G2902" s="297"/>
      <c r="H2902" s="298"/>
      <c r="I2902" s="209"/>
      <c r="J2902" s="389"/>
      <c r="K2902" s="219"/>
      <c r="L2902" s="299"/>
      <c r="M2902" s="22"/>
      <c r="N2902" s="710"/>
    </row>
    <row r="2903" spans="1:14" ht="15.75" hidden="1" customHeight="1" x14ac:dyDescent="0.25">
      <c r="A2903" s="773"/>
      <c r="B2903" s="684"/>
      <c r="C2903" s="687"/>
      <c r="D2903" s="737"/>
      <c r="E2903" s="117"/>
      <c r="F2903" s="117"/>
      <c r="G2903" s="297"/>
      <c r="H2903" s="298"/>
      <c r="I2903" s="209"/>
      <c r="J2903" s="389"/>
      <c r="K2903" s="219"/>
      <c r="L2903" s="299"/>
      <c r="M2903" s="22"/>
      <c r="N2903" s="710"/>
    </row>
    <row r="2904" spans="1:14" ht="15.75" hidden="1" customHeight="1" x14ac:dyDescent="0.25">
      <c r="A2904" s="773"/>
      <c r="B2904" s="684"/>
      <c r="C2904" s="687"/>
      <c r="D2904" s="737"/>
      <c r="E2904" s="117"/>
      <c r="F2904" s="117"/>
      <c r="G2904" s="297"/>
      <c r="H2904" s="298"/>
      <c r="I2904" s="209"/>
      <c r="J2904" s="389"/>
      <c r="K2904" s="219"/>
      <c r="L2904" s="299"/>
      <c r="M2904" s="22"/>
      <c r="N2904" s="710"/>
    </row>
    <row r="2905" spans="1:14" ht="15.75" hidden="1" customHeight="1" x14ac:dyDescent="0.25">
      <c r="A2905" s="773"/>
      <c r="B2905" s="684"/>
      <c r="C2905" s="687"/>
      <c r="D2905" s="737"/>
      <c r="E2905" s="117"/>
      <c r="F2905" s="117"/>
      <c r="G2905" s="297"/>
      <c r="H2905" s="298"/>
      <c r="I2905" s="209"/>
      <c r="J2905" s="389"/>
      <c r="K2905" s="219"/>
      <c r="L2905" s="299"/>
      <c r="M2905" s="22"/>
      <c r="N2905" s="710"/>
    </row>
    <row r="2906" spans="1:14" ht="15.75" hidden="1" customHeight="1" x14ac:dyDescent="0.25">
      <c r="A2906" s="773"/>
      <c r="B2906" s="684"/>
      <c r="C2906" s="687"/>
      <c r="D2906" s="737"/>
      <c r="E2906" s="117"/>
      <c r="F2906" s="117"/>
      <c r="G2906" s="297"/>
      <c r="H2906" s="298"/>
      <c r="I2906" s="209"/>
      <c r="J2906" s="389"/>
      <c r="K2906" s="219"/>
      <c r="L2906" s="299"/>
      <c r="M2906" s="22"/>
      <c r="N2906" s="710"/>
    </row>
    <row r="2907" spans="1:14" ht="15.75" hidden="1" customHeight="1" x14ac:dyDescent="0.25">
      <c r="A2907" s="773"/>
      <c r="B2907" s="684"/>
      <c r="C2907" s="687"/>
      <c r="D2907" s="737"/>
      <c r="E2907" s="117"/>
      <c r="F2907" s="117"/>
      <c r="G2907" s="297"/>
      <c r="H2907" s="298"/>
      <c r="I2907" s="209"/>
      <c r="J2907" s="389"/>
      <c r="K2907" s="219"/>
      <c r="L2907" s="299"/>
      <c r="M2907" s="22"/>
      <c r="N2907" s="710"/>
    </row>
    <row r="2908" spans="1:14" ht="15.75" hidden="1" customHeight="1" x14ac:dyDescent="0.25">
      <c r="A2908" s="773"/>
      <c r="B2908" s="684"/>
      <c r="C2908" s="687"/>
      <c r="D2908" s="737"/>
      <c r="E2908" s="117"/>
      <c r="F2908" s="117"/>
      <c r="G2908" s="297"/>
      <c r="H2908" s="298"/>
      <c r="I2908" s="209"/>
      <c r="J2908" s="389"/>
      <c r="K2908" s="219"/>
      <c r="L2908" s="299"/>
      <c r="M2908" s="22"/>
      <c r="N2908" s="710"/>
    </row>
    <row r="2909" spans="1:14" ht="15.75" hidden="1" customHeight="1" x14ac:dyDescent="0.25">
      <c r="A2909" s="773"/>
      <c r="B2909" s="684"/>
      <c r="C2909" s="687"/>
      <c r="D2909" s="737"/>
      <c r="E2909" s="117"/>
      <c r="F2909" s="117"/>
      <c r="G2909" s="297"/>
      <c r="H2909" s="298"/>
      <c r="I2909" s="209"/>
      <c r="J2909" s="389"/>
      <c r="K2909" s="219"/>
      <c r="L2909" s="299"/>
      <c r="M2909" s="22"/>
      <c r="N2909" s="710"/>
    </row>
    <row r="2910" spans="1:14" ht="15.75" hidden="1" customHeight="1" x14ac:dyDescent="0.25">
      <c r="A2910" s="773"/>
      <c r="B2910" s="684"/>
      <c r="C2910" s="687"/>
      <c r="D2910" s="737"/>
      <c r="E2910" s="117"/>
      <c r="F2910" s="117"/>
      <c r="G2910" s="297"/>
      <c r="H2910" s="298"/>
      <c r="I2910" s="209"/>
      <c r="J2910" s="389"/>
      <c r="K2910" s="219"/>
      <c r="L2910" s="299"/>
      <c r="M2910" s="22"/>
      <c r="N2910" s="710"/>
    </row>
    <row r="2911" spans="1:14" ht="15.75" hidden="1" customHeight="1" x14ac:dyDescent="0.25">
      <c r="A2911" s="773"/>
      <c r="B2911" s="684"/>
      <c r="C2911" s="687"/>
      <c r="D2911" s="737"/>
      <c r="E2911" s="117"/>
      <c r="F2911" s="117"/>
      <c r="G2911" s="297"/>
      <c r="H2911" s="298"/>
      <c r="I2911" s="209"/>
      <c r="J2911" s="389"/>
      <c r="K2911" s="219"/>
      <c r="L2911" s="299"/>
      <c r="M2911" s="22"/>
      <c r="N2911" s="710"/>
    </row>
    <row r="2912" spans="1:14" ht="15.75" hidden="1" customHeight="1" x14ac:dyDescent="0.25">
      <c r="A2912" s="773"/>
      <c r="B2912" s="684"/>
      <c r="C2912" s="687"/>
      <c r="D2912" s="737"/>
      <c r="E2912" s="117"/>
      <c r="F2912" s="117"/>
      <c r="G2912" s="297"/>
      <c r="H2912" s="298"/>
      <c r="I2912" s="209"/>
      <c r="J2912" s="389"/>
      <c r="K2912" s="219"/>
      <c r="L2912" s="299"/>
      <c r="M2912" s="22"/>
      <c r="N2912" s="710"/>
    </row>
    <row r="2913" spans="1:14" ht="15.75" hidden="1" customHeight="1" x14ac:dyDescent="0.25">
      <c r="A2913" s="773"/>
      <c r="B2913" s="684"/>
      <c r="C2913" s="687"/>
      <c r="D2913" s="737"/>
      <c r="E2913" s="117"/>
      <c r="F2913" s="117"/>
      <c r="G2913" s="297"/>
      <c r="H2913" s="298"/>
      <c r="I2913" s="209"/>
      <c r="J2913" s="389"/>
      <c r="K2913" s="219"/>
      <c r="L2913" s="299"/>
      <c r="M2913" s="22"/>
      <c r="N2913" s="710"/>
    </row>
    <row r="2914" spans="1:14" ht="15.75" hidden="1" customHeight="1" x14ac:dyDescent="0.25">
      <c r="A2914" s="773"/>
      <c r="B2914" s="684"/>
      <c r="C2914" s="687"/>
      <c r="D2914" s="737"/>
      <c r="E2914" s="117"/>
      <c r="F2914" s="117"/>
      <c r="G2914" s="297"/>
      <c r="H2914" s="298"/>
      <c r="I2914" s="209"/>
      <c r="J2914" s="389"/>
      <c r="K2914" s="219"/>
      <c r="L2914" s="299"/>
      <c r="M2914" s="22"/>
      <c r="N2914" s="710"/>
    </row>
    <row r="2915" spans="1:14" ht="15.75" hidden="1" customHeight="1" x14ac:dyDescent="0.25">
      <c r="A2915" s="773"/>
      <c r="B2915" s="684"/>
      <c r="C2915" s="687"/>
      <c r="D2915" s="737"/>
      <c r="E2915" s="117"/>
      <c r="F2915" s="117"/>
      <c r="G2915" s="297"/>
      <c r="H2915" s="298"/>
      <c r="I2915" s="209"/>
      <c r="J2915" s="389"/>
      <c r="K2915" s="219"/>
      <c r="L2915" s="299"/>
      <c r="M2915" s="22"/>
      <c r="N2915" s="710"/>
    </row>
    <row r="2916" spans="1:14" ht="15.75" hidden="1" customHeight="1" x14ac:dyDescent="0.25">
      <c r="A2916" s="773"/>
      <c r="B2916" s="684"/>
      <c r="C2916" s="687"/>
      <c r="D2916" s="737"/>
      <c r="E2916" s="117"/>
      <c r="F2916" s="117"/>
      <c r="G2916" s="297"/>
      <c r="H2916" s="298"/>
      <c r="I2916" s="209"/>
      <c r="J2916" s="389"/>
      <c r="K2916" s="219"/>
      <c r="L2916" s="299"/>
      <c r="M2916" s="22"/>
      <c r="N2916" s="710"/>
    </row>
    <row r="2917" spans="1:14" ht="15.75" hidden="1" customHeight="1" x14ac:dyDescent="0.25">
      <c r="A2917" s="773"/>
      <c r="B2917" s="684"/>
      <c r="C2917" s="687"/>
      <c r="D2917" s="737"/>
      <c r="E2917" s="117"/>
      <c r="F2917" s="117"/>
      <c r="G2917" s="297"/>
      <c r="H2917" s="298"/>
      <c r="I2917" s="209"/>
      <c r="J2917" s="389"/>
      <c r="K2917" s="219"/>
      <c r="L2917" s="299"/>
      <c r="M2917" s="22"/>
      <c r="N2917" s="710"/>
    </row>
    <row r="2918" spans="1:14" ht="15.75" hidden="1" customHeight="1" x14ac:dyDescent="0.25">
      <c r="A2918" s="773"/>
      <c r="B2918" s="684"/>
      <c r="C2918" s="687"/>
      <c r="D2918" s="737"/>
      <c r="E2918" s="117"/>
      <c r="F2918" s="117"/>
      <c r="G2918" s="297"/>
      <c r="H2918" s="298"/>
      <c r="I2918" s="209"/>
      <c r="J2918" s="389"/>
      <c r="K2918" s="219"/>
      <c r="L2918" s="299"/>
      <c r="M2918" s="22"/>
      <c r="N2918" s="710"/>
    </row>
    <row r="2919" spans="1:14" ht="15.75" hidden="1" customHeight="1" x14ac:dyDescent="0.25">
      <c r="A2919" s="773"/>
      <c r="B2919" s="684"/>
      <c r="C2919" s="687"/>
      <c r="D2919" s="737"/>
      <c r="E2919" s="117"/>
      <c r="F2919" s="117"/>
      <c r="G2919" s="297"/>
      <c r="H2919" s="298"/>
      <c r="I2919" s="209"/>
      <c r="J2919" s="389"/>
      <c r="K2919" s="219"/>
      <c r="L2919" s="299"/>
      <c r="M2919" s="22"/>
      <c r="N2919" s="710"/>
    </row>
    <row r="2920" spans="1:14" ht="15.75" hidden="1" customHeight="1" x14ac:dyDescent="0.25">
      <c r="A2920" s="773"/>
      <c r="B2920" s="684"/>
      <c r="C2920" s="687"/>
      <c r="D2920" s="737"/>
      <c r="E2920" s="117"/>
      <c r="F2920" s="117"/>
      <c r="G2920" s="297"/>
      <c r="H2920" s="298"/>
      <c r="I2920" s="209"/>
      <c r="J2920" s="389"/>
      <c r="K2920" s="219"/>
      <c r="L2920" s="299"/>
      <c r="M2920" s="22"/>
      <c r="N2920" s="710"/>
    </row>
    <row r="2921" spans="1:14" ht="15.75" hidden="1" customHeight="1" x14ac:dyDescent="0.25">
      <c r="A2921" s="773"/>
      <c r="B2921" s="684"/>
      <c r="C2921" s="687"/>
      <c r="D2921" s="737"/>
      <c r="E2921" s="117"/>
      <c r="F2921" s="117"/>
      <c r="G2921" s="297"/>
      <c r="H2921" s="298"/>
      <c r="I2921" s="209"/>
      <c r="J2921" s="389"/>
      <c r="K2921" s="219"/>
      <c r="L2921" s="299"/>
      <c r="M2921" s="22"/>
      <c r="N2921" s="710"/>
    </row>
    <row r="2922" spans="1:14" ht="15.75" hidden="1" customHeight="1" x14ac:dyDescent="0.25">
      <c r="A2922" s="773"/>
      <c r="B2922" s="684"/>
      <c r="C2922" s="687"/>
      <c r="D2922" s="737"/>
      <c r="E2922" s="117"/>
      <c r="F2922" s="117"/>
      <c r="G2922" s="297"/>
      <c r="H2922" s="298"/>
      <c r="I2922" s="209"/>
      <c r="J2922" s="389"/>
      <c r="K2922" s="219"/>
      <c r="L2922" s="299"/>
      <c r="M2922" s="22"/>
      <c r="N2922" s="710"/>
    </row>
    <row r="2923" spans="1:14" ht="15.75" hidden="1" customHeight="1" x14ac:dyDescent="0.25">
      <c r="A2923" s="773"/>
      <c r="B2923" s="684"/>
      <c r="C2923" s="687"/>
      <c r="D2923" s="737"/>
      <c r="E2923" s="117"/>
      <c r="F2923" s="117"/>
      <c r="G2923" s="297"/>
      <c r="H2923" s="298"/>
      <c r="I2923" s="209"/>
      <c r="J2923" s="389"/>
      <c r="K2923" s="219"/>
      <c r="L2923" s="299"/>
      <c r="M2923" s="22"/>
      <c r="N2923" s="710"/>
    </row>
    <row r="2924" spans="1:14" ht="15.75" hidden="1" customHeight="1" x14ac:dyDescent="0.25">
      <c r="A2924" s="773"/>
      <c r="B2924" s="684"/>
      <c r="C2924" s="687"/>
      <c r="D2924" s="737"/>
      <c r="E2924" s="117"/>
      <c r="F2924" s="117"/>
      <c r="G2924" s="297"/>
      <c r="H2924" s="298"/>
      <c r="I2924" s="209"/>
      <c r="J2924" s="389"/>
      <c r="K2924" s="219"/>
      <c r="L2924" s="299"/>
      <c r="M2924" s="22"/>
      <c r="N2924" s="710"/>
    </row>
    <row r="2925" spans="1:14" ht="15.75" hidden="1" customHeight="1" x14ac:dyDescent="0.25">
      <c r="A2925" s="773"/>
      <c r="B2925" s="684"/>
      <c r="C2925" s="687"/>
      <c r="D2925" s="737"/>
      <c r="E2925" s="117"/>
      <c r="F2925" s="117"/>
      <c r="G2925" s="297"/>
      <c r="H2925" s="298"/>
      <c r="I2925" s="209"/>
      <c r="J2925" s="389"/>
      <c r="K2925" s="219"/>
      <c r="L2925" s="299"/>
      <c r="M2925" s="22"/>
      <c r="N2925" s="710"/>
    </row>
    <row r="2926" spans="1:14" ht="15.75" hidden="1" customHeight="1" x14ac:dyDescent="0.25">
      <c r="A2926" s="773"/>
      <c r="B2926" s="684"/>
      <c r="C2926" s="687"/>
      <c r="D2926" s="737"/>
      <c r="E2926" s="117"/>
      <c r="F2926" s="117"/>
      <c r="G2926" s="297"/>
      <c r="H2926" s="298"/>
      <c r="I2926" s="209"/>
      <c r="J2926" s="389"/>
      <c r="K2926" s="219"/>
      <c r="L2926" s="299"/>
      <c r="M2926" s="22"/>
      <c r="N2926" s="710"/>
    </row>
    <row r="2927" spans="1:14" ht="15.75" hidden="1" customHeight="1" x14ac:dyDescent="0.25">
      <c r="A2927" s="773"/>
      <c r="B2927" s="684"/>
      <c r="C2927" s="687"/>
      <c r="D2927" s="737"/>
      <c r="E2927" s="117"/>
      <c r="F2927" s="117"/>
      <c r="G2927" s="297"/>
      <c r="H2927" s="298"/>
      <c r="I2927" s="209"/>
      <c r="J2927" s="389"/>
      <c r="K2927" s="219"/>
      <c r="L2927" s="299"/>
      <c r="M2927" s="22"/>
      <c r="N2927" s="710"/>
    </row>
    <row r="2928" spans="1:14" ht="15.75" hidden="1" customHeight="1" x14ac:dyDescent="0.25">
      <c r="A2928" s="773"/>
      <c r="B2928" s="684"/>
      <c r="C2928" s="687"/>
      <c r="D2928" s="737"/>
      <c r="E2928" s="117"/>
      <c r="F2928" s="117"/>
      <c r="G2928" s="297"/>
      <c r="H2928" s="298"/>
      <c r="I2928" s="209"/>
      <c r="J2928" s="389"/>
      <c r="K2928" s="219"/>
      <c r="L2928" s="299"/>
      <c r="M2928" s="22"/>
      <c r="N2928" s="710"/>
    </row>
    <row r="2929" spans="1:14" ht="15.75" hidden="1" customHeight="1" x14ac:dyDescent="0.25">
      <c r="A2929" s="773"/>
      <c r="B2929" s="684"/>
      <c r="C2929" s="687"/>
      <c r="D2929" s="737"/>
      <c r="E2929" s="117"/>
      <c r="F2929" s="117"/>
      <c r="G2929" s="297"/>
      <c r="H2929" s="298"/>
      <c r="I2929" s="209"/>
      <c r="J2929" s="389"/>
      <c r="K2929" s="219"/>
      <c r="L2929" s="299"/>
      <c r="M2929" s="22"/>
      <c r="N2929" s="710"/>
    </row>
    <row r="2930" spans="1:14" ht="15.75" hidden="1" customHeight="1" x14ac:dyDescent="0.25">
      <c r="A2930" s="773"/>
      <c r="B2930" s="684"/>
      <c r="C2930" s="687"/>
      <c r="D2930" s="737"/>
      <c r="E2930" s="117"/>
      <c r="F2930" s="117"/>
      <c r="G2930" s="297"/>
      <c r="H2930" s="298"/>
      <c r="I2930" s="209"/>
      <c r="J2930" s="389"/>
      <c r="K2930" s="219"/>
      <c r="L2930" s="299"/>
      <c r="M2930" s="22"/>
      <c r="N2930" s="710"/>
    </row>
    <row r="2931" spans="1:14" ht="15.75" hidden="1" customHeight="1" x14ac:dyDescent="0.25">
      <c r="A2931" s="773"/>
      <c r="B2931" s="684"/>
      <c r="C2931" s="687"/>
      <c r="D2931" s="737"/>
      <c r="E2931" s="117"/>
      <c r="F2931" s="117"/>
      <c r="G2931" s="297"/>
      <c r="H2931" s="298"/>
      <c r="I2931" s="209"/>
      <c r="J2931" s="389"/>
      <c r="K2931" s="219"/>
      <c r="L2931" s="299"/>
      <c r="M2931" s="22"/>
      <c r="N2931" s="710"/>
    </row>
    <row r="2932" spans="1:14" ht="15.75" hidden="1" customHeight="1" x14ac:dyDescent="0.25">
      <c r="A2932" s="773"/>
      <c r="B2932" s="684"/>
      <c r="C2932" s="687"/>
      <c r="D2932" s="737"/>
      <c r="E2932" s="117"/>
      <c r="F2932" s="117"/>
      <c r="G2932" s="297"/>
      <c r="H2932" s="298"/>
      <c r="I2932" s="209"/>
      <c r="J2932" s="389"/>
      <c r="K2932" s="219"/>
      <c r="L2932" s="299"/>
      <c r="M2932" s="22"/>
      <c r="N2932" s="710"/>
    </row>
    <row r="2933" spans="1:14" ht="15.75" hidden="1" customHeight="1" x14ac:dyDescent="0.25">
      <c r="A2933" s="773"/>
      <c r="B2933" s="684"/>
      <c r="C2933" s="687"/>
      <c r="D2933" s="737"/>
      <c r="E2933" s="117"/>
      <c r="F2933" s="117"/>
      <c r="G2933" s="297"/>
      <c r="H2933" s="298"/>
      <c r="I2933" s="209"/>
      <c r="J2933" s="389"/>
      <c r="K2933" s="219"/>
      <c r="L2933" s="299"/>
      <c r="M2933" s="22"/>
      <c r="N2933" s="710"/>
    </row>
    <row r="2934" spans="1:14" ht="15.75" hidden="1" customHeight="1" x14ac:dyDescent="0.25">
      <c r="A2934" s="773"/>
      <c r="B2934" s="684"/>
      <c r="C2934" s="687"/>
      <c r="D2934" s="737"/>
      <c r="E2934" s="117"/>
      <c r="F2934" s="117"/>
      <c r="G2934" s="297"/>
      <c r="H2934" s="298"/>
      <c r="I2934" s="209"/>
      <c r="J2934" s="389"/>
      <c r="K2934" s="219"/>
      <c r="L2934" s="299"/>
      <c r="M2934" s="22"/>
      <c r="N2934" s="710"/>
    </row>
    <row r="2935" spans="1:14" ht="15.75" hidden="1" customHeight="1" x14ac:dyDescent="0.25">
      <c r="A2935" s="773"/>
      <c r="B2935" s="684"/>
      <c r="C2935" s="687"/>
      <c r="D2935" s="737"/>
      <c r="E2935" s="117"/>
      <c r="F2935" s="117"/>
      <c r="G2935" s="297"/>
      <c r="H2935" s="298"/>
      <c r="I2935" s="209"/>
      <c r="J2935" s="389"/>
      <c r="K2935" s="219"/>
      <c r="L2935" s="299"/>
      <c r="M2935" s="22"/>
      <c r="N2935" s="710"/>
    </row>
    <row r="2936" spans="1:14" ht="15.75" hidden="1" customHeight="1" x14ac:dyDescent="0.25">
      <c r="A2936" s="773"/>
      <c r="B2936" s="684"/>
      <c r="C2936" s="687"/>
      <c r="D2936" s="737"/>
      <c r="E2936" s="117"/>
      <c r="F2936" s="117"/>
      <c r="G2936" s="297"/>
      <c r="H2936" s="298"/>
      <c r="I2936" s="209"/>
      <c r="J2936" s="389"/>
      <c r="K2936" s="219"/>
      <c r="L2936" s="299"/>
      <c r="M2936" s="22"/>
      <c r="N2936" s="710"/>
    </row>
    <row r="2937" spans="1:14" ht="15.75" hidden="1" customHeight="1" x14ac:dyDescent="0.25">
      <c r="A2937" s="773"/>
      <c r="B2937" s="684"/>
      <c r="C2937" s="687"/>
      <c r="D2937" s="737"/>
      <c r="E2937" s="117"/>
      <c r="F2937" s="117"/>
      <c r="G2937" s="297"/>
      <c r="H2937" s="298"/>
      <c r="I2937" s="209"/>
      <c r="J2937" s="389"/>
      <c r="K2937" s="219"/>
      <c r="L2937" s="299"/>
      <c r="M2937" s="22"/>
      <c r="N2937" s="710"/>
    </row>
    <row r="2938" spans="1:14" ht="15.75" hidden="1" customHeight="1" x14ac:dyDescent="0.25">
      <c r="A2938" s="773"/>
      <c r="B2938" s="684"/>
      <c r="C2938" s="687"/>
      <c r="D2938" s="737"/>
      <c r="E2938" s="117"/>
      <c r="F2938" s="117"/>
      <c r="G2938" s="297"/>
      <c r="H2938" s="298"/>
      <c r="I2938" s="209"/>
      <c r="J2938" s="389"/>
      <c r="K2938" s="219"/>
      <c r="L2938" s="299"/>
      <c r="M2938" s="22"/>
      <c r="N2938" s="710"/>
    </row>
    <row r="2939" spans="1:14" ht="15.75" hidden="1" customHeight="1" x14ac:dyDescent="0.25">
      <c r="A2939" s="773"/>
      <c r="B2939" s="684"/>
      <c r="C2939" s="687"/>
      <c r="D2939" s="737"/>
      <c r="E2939" s="117"/>
      <c r="F2939" s="117"/>
      <c r="G2939" s="297"/>
      <c r="H2939" s="298"/>
      <c r="I2939" s="209"/>
      <c r="J2939" s="389"/>
      <c r="K2939" s="219"/>
      <c r="L2939" s="299"/>
      <c r="M2939" s="22"/>
      <c r="N2939" s="710"/>
    </row>
    <row r="2940" spans="1:14" ht="15.75" hidden="1" customHeight="1" x14ac:dyDescent="0.25">
      <c r="A2940" s="773"/>
      <c r="B2940" s="684"/>
      <c r="C2940" s="687"/>
      <c r="D2940" s="737"/>
      <c r="E2940" s="117"/>
      <c r="F2940" s="117"/>
      <c r="G2940" s="297"/>
      <c r="H2940" s="298"/>
      <c r="I2940" s="209"/>
      <c r="J2940" s="389"/>
      <c r="K2940" s="219"/>
      <c r="L2940" s="299"/>
      <c r="M2940" s="22"/>
      <c r="N2940" s="710"/>
    </row>
    <row r="2941" spans="1:14" ht="15.75" hidden="1" customHeight="1" x14ac:dyDescent="0.25">
      <c r="A2941" s="773"/>
      <c r="B2941" s="684"/>
      <c r="C2941" s="687"/>
      <c r="D2941" s="737"/>
      <c r="E2941" s="117"/>
      <c r="F2941" s="117"/>
      <c r="G2941" s="297"/>
      <c r="H2941" s="298"/>
      <c r="I2941" s="209"/>
      <c r="J2941" s="389"/>
      <c r="K2941" s="219"/>
      <c r="L2941" s="299"/>
      <c r="M2941" s="22"/>
      <c r="N2941" s="710"/>
    </row>
    <row r="2942" spans="1:14" ht="15.75" hidden="1" customHeight="1" x14ac:dyDescent="0.25">
      <c r="A2942" s="773"/>
      <c r="B2942" s="684"/>
      <c r="C2942" s="687"/>
      <c r="D2942" s="737"/>
      <c r="E2942" s="117"/>
      <c r="F2942" s="117"/>
      <c r="G2942" s="297"/>
      <c r="H2942" s="298"/>
      <c r="I2942" s="209"/>
      <c r="J2942" s="389"/>
      <c r="K2942" s="219"/>
      <c r="L2942" s="299"/>
      <c r="M2942" s="22"/>
      <c r="N2942" s="710"/>
    </row>
    <row r="2943" spans="1:14" ht="15.75" hidden="1" customHeight="1" x14ac:dyDescent="0.25">
      <c r="A2943" s="773"/>
      <c r="B2943" s="684"/>
      <c r="C2943" s="687"/>
      <c r="D2943" s="737"/>
      <c r="E2943" s="117"/>
      <c r="F2943" s="117"/>
      <c r="G2943" s="297"/>
      <c r="H2943" s="298"/>
      <c r="I2943" s="209"/>
      <c r="J2943" s="389"/>
      <c r="K2943" s="219"/>
      <c r="L2943" s="299"/>
      <c r="M2943" s="22"/>
      <c r="N2943" s="710"/>
    </row>
    <row r="2944" spans="1:14" ht="15.75" hidden="1" customHeight="1" x14ac:dyDescent="0.25">
      <c r="A2944" s="773"/>
      <c r="B2944" s="684"/>
      <c r="C2944" s="687"/>
      <c r="D2944" s="737"/>
      <c r="E2944" s="117"/>
      <c r="F2944" s="117"/>
      <c r="G2944" s="297"/>
      <c r="H2944" s="298"/>
      <c r="I2944" s="209"/>
      <c r="J2944" s="389"/>
      <c r="K2944" s="219"/>
      <c r="L2944" s="299"/>
      <c r="M2944" s="22"/>
      <c r="N2944" s="710"/>
    </row>
    <row r="2945" spans="1:14" ht="15.75" hidden="1" customHeight="1" x14ac:dyDescent="0.25">
      <c r="A2945" s="773"/>
      <c r="B2945" s="684"/>
      <c r="C2945" s="687"/>
      <c r="D2945" s="737"/>
      <c r="E2945" s="117"/>
      <c r="F2945" s="117"/>
      <c r="G2945" s="297"/>
      <c r="H2945" s="298"/>
      <c r="I2945" s="209"/>
      <c r="J2945" s="389"/>
      <c r="K2945" s="219"/>
      <c r="L2945" s="299"/>
      <c r="M2945" s="22"/>
      <c r="N2945" s="710"/>
    </row>
    <row r="2946" spans="1:14" ht="15.75" hidden="1" customHeight="1" x14ac:dyDescent="0.25">
      <c r="A2946" s="773"/>
      <c r="B2946" s="684"/>
      <c r="C2946" s="687"/>
      <c r="D2946" s="737"/>
      <c r="E2946" s="117"/>
      <c r="F2946" s="117"/>
      <c r="G2946" s="297"/>
      <c r="H2946" s="298"/>
      <c r="I2946" s="209"/>
      <c r="J2946" s="389"/>
      <c r="K2946" s="219"/>
      <c r="L2946" s="299"/>
      <c r="M2946" s="22"/>
      <c r="N2946" s="710"/>
    </row>
    <row r="2947" spans="1:14" ht="15.75" hidden="1" customHeight="1" x14ac:dyDescent="0.25">
      <c r="A2947" s="773"/>
      <c r="B2947" s="684"/>
      <c r="C2947" s="687"/>
      <c r="D2947" s="737"/>
      <c r="E2947" s="117"/>
      <c r="F2947" s="117"/>
      <c r="G2947" s="297"/>
      <c r="H2947" s="298"/>
      <c r="I2947" s="209"/>
      <c r="J2947" s="389"/>
      <c r="K2947" s="219"/>
      <c r="L2947" s="299"/>
      <c r="M2947" s="22"/>
      <c r="N2947" s="710"/>
    </row>
    <row r="2948" spans="1:14" ht="15.75" hidden="1" customHeight="1" x14ac:dyDescent="0.25">
      <c r="A2948" s="773"/>
      <c r="B2948" s="684"/>
      <c r="C2948" s="687"/>
      <c r="D2948" s="737"/>
      <c r="E2948" s="117"/>
      <c r="F2948" s="117"/>
      <c r="G2948" s="297"/>
      <c r="H2948" s="298"/>
      <c r="I2948" s="209"/>
      <c r="J2948" s="389"/>
      <c r="K2948" s="219"/>
      <c r="L2948" s="299"/>
      <c r="M2948" s="22"/>
      <c r="N2948" s="710"/>
    </row>
    <row r="2949" spans="1:14" ht="15.75" hidden="1" customHeight="1" x14ac:dyDescent="0.25">
      <c r="A2949" s="773"/>
      <c r="B2949" s="684"/>
      <c r="C2949" s="687"/>
      <c r="D2949" s="737"/>
      <c r="E2949" s="117"/>
      <c r="F2949" s="117"/>
      <c r="G2949" s="297"/>
      <c r="H2949" s="298"/>
      <c r="I2949" s="209"/>
      <c r="J2949" s="389"/>
      <c r="K2949" s="219"/>
      <c r="L2949" s="299"/>
      <c r="M2949" s="22"/>
      <c r="N2949" s="710"/>
    </row>
    <row r="2950" spans="1:14" ht="15.75" hidden="1" customHeight="1" x14ac:dyDescent="0.25">
      <c r="A2950" s="773"/>
      <c r="B2950" s="684"/>
      <c r="C2950" s="687"/>
      <c r="D2950" s="737"/>
      <c r="E2950" s="117"/>
      <c r="F2950" s="117"/>
      <c r="G2950" s="297"/>
      <c r="H2950" s="298"/>
      <c r="I2950" s="209"/>
      <c r="J2950" s="389"/>
      <c r="K2950" s="219"/>
      <c r="L2950" s="299"/>
      <c r="M2950" s="22"/>
      <c r="N2950" s="710"/>
    </row>
    <row r="2951" spans="1:14" ht="15.75" hidden="1" customHeight="1" x14ac:dyDescent="0.25">
      <c r="A2951" s="773"/>
      <c r="B2951" s="684"/>
      <c r="C2951" s="687"/>
      <c r="D2951" s="737"/>
      <c r="E2951" s="117"/>
      <c r="F2951" s="117"/>
      <c r="G2951" s="297"/>
      <c r="H2951" s="298"/>
      <c r="I2951" s="209"/>
      <c r="J2951" s="389"/>
      <c r="K2951" s="219"/>
      <c r="L2951" s="299"/>
      <c r="M2951" s="22"/>
      <c r="N2951" s="710"/>
    </row>
    <row r="2952" spans="1:14" ht="15.75" hidden="1" customHeight="1" x14ac:dyDescent="0.25">
      <c r="A2952" s="773"/>
      <c r="B2952" s="684"/>
      <c r="C2952" s="687"/>
      <c r="D2952" s="737"/>
      <c r="E2952" s="117"/>
      <c r="F2952" s="117"/>
      <c r="G2952" s="297"/>
      <c r="H2952" s="298"/>
      <c r="I2952" s="209"/>
      <c r="J2952" s="389"/>
      <c r="K2952" s="219"/>
      <c r="L2952" s="299"/>
      <c r="M2952" s="22"/>
      <c r="N2952" s="710"/>
    </row>
    <row r="2953" spans="1:14" ht="15.75" hidden="1" customHeight="1" x14ac:dyDescent="0.25">
      <c r="A2953" s="773"/>
      <c r="B2953" s="684"/>
      <c r="C2953" s="687"/>
      <c r="D2953" s="737"/>
      <c r="E2953" s="117"/>
      <c r="F2953" s="117"/>
      <c r="G2953" s="297"/>
      <c r="H2953" s="298"/>
      <c r="I2953" s="209"/>
      <c r="J2953" s="389"/>
      <c r="K2953" s="219"/>
      <c r="L2953" s="299"/>
      <c r="M2953" s="22"/>
      <c r="N2953" s="710"/>
    </row>
    <row r="2954" spans="1:14" ht="15.75" hidden="1" customHeight="1" x14ac:dyDescent="0.25">
      <c r="A2954" s="773"/>
      <c r="B2954" s="684"/>
      <c r="C2954" s="687"/>
      <c r="D2954" s="737"/>
      <c r="E2954" s="117"/>
      <c r="F2954" s="117"/>
      <c r="G2954" s="297"/>
      <c r="H2954" s="298"/>
      <c r="I2954" s="209"/>
      <c r="J2954" s="389"/>
      <c r="K2954" s="219"/>
      <c r="L2954" s="299"/>
      <c r="M2954" s="22"/>
      <c r="N2954" s="710"/>
    </row>
    <row r="2955" spans="1:14" ht="15.75" hidden="1" customHeight="1" x14ac:dyDescent="0.25">
      <c r="A2955" s="773"/>
      <c r="B2955" s="684"/>
      <c r="C2955" s="687"/>
      <c r="D2955" s="737"/>
      <c r="E2955" s="117"/>
      <c r="F2955" s="117"/>
      <c r="G2955" s="297"/>
      <c r="H2955" s="298"/>
      <c r="I2955" s="209"/>
      <c r="J2955" s="389"/>
      <c r="K2955" s="219"/>
      <c r="L2955" s="299"/>
      <c r="M2955" s="22"/>
      <c r="N2955" s="710"/>
    </row>
    <row r="2956" spans="1:14" ht="15.75" hidden="1" customHeight="1" x14ac:dyDescent="0.25">
      <c r="A2956" s="773"/>
      <c r="B2956" s="684"/>
      <c r="C2956" s="687"/>
      <c r="D2956" s="737"/>
      <c r="E2956" s="117"/>
      <c r="F2956" s="117"/>
      <c r="G2956" s="297"/>
      <c r="H2956" s="298"/>
      <c r="I2956" s="209"/>
      <c r="J2956" s="389"/>
      <c r="K2956" s="219"/>
      <c r="L2956" s="299"/>
      <c r="M2956" s="22"/>
      <c r="N2956" s="710"/>
    </row>
    <row r="2957" spans="1:14" ht="15.75" hidden="1" customHeight="1" x14ac:dyDescent="0.25">
      <c r="A2957" s="773"/>
      <c r="B2957" s="684"/>
      <c r="C2957" s="687"/>
      <c r="D2957" s="737"/>
      <c r="E2957" s="117"/>
      <c r="F2957" s="117"/>
      <c r="G2957" s="297"/>
      <c r="H2957" s="298"/>
      <c r="I2957" s="209"/>
      <c r="J2957" s="389"/>
      <c r="K2957" s="219"/>
      <c r="L2957" s="299"/>
      <c r="M2957" s="22"/>
      <c r="N2957" s="710"/>
    </row>
    <row r="2958" spans="1:14" ht="15.75" hidden="1" customHeight="1" x14ac:dyDescent="0.25">
      <c r="A2958" s="773"/>
      <c r="B2958" s="684"/>
      <c r="C2958" s="687"/>
      <c r="D2958" s="737"/>
      <c r="E2958" s="117"/>
      <c r="F2958" s="117"/>
      <c r="G2958" s="297"/>
      <c r="H2958" s="298"/>
      <c r="I2958" s="209"/>
      <c r="J2958" s="389"/>
      <c r="K2958" s="219"/>
      <c r="L2958" s="299"/>
      <c r="M2958" s="22"/>
      <c r="N2958" s="710"/>
    </row>
    <row r="2959" spans="1:14" ht="15.75" hidden="1" customHeight="1" x14ac:dyDescent="0.25">
      <c r="A2959" s="773"/>
      <c r="B2959" s="684"/>
      <c r="C2959" s="687"/>
      <c r="D2959" s="737"/>
      <c r="E2959" s="117"/>
      <c r="F2959" s="117"/>
      <c r="G2959" s="297"/>
      <c r="H2959" s="298"/>
      <c r="I2959" s="209"/>
      <c r="J2959" s="389"/>
      <c r="K2959" s="219"/>
      <c r="L2959" s="299"/>
      <c r="M2959" s="22"/>
      <c r="N2959" s="710"/>
    </row>
    <row r="2960" spans="1:14" ht="15.75" hidden="1" customHeight="1" x14ac:dyDescent="0.25">
      <c r="A2960" s="773"/>
      <c r="B2960" s="684"/>
      <c r="C2960" s="687"/>
      <c r="D2960" s="737"/>
      <c r="E2960" s="117"/>
      <c r="F2960" s="117"/>
      <c r="G2960" s="297"/>
      <c r="H2960" s="298"/>
      <c r="I2960" s="209"/>
      <c r="J2960" s="389"/>
      <c r="K2960" s="219"/>
      <c r="L2960" s="299"/>
      <c r="M2960" s="22"/>
      <c r="N2960" s="710"/>
    </row>
    <row r="2961" spans="1:14" ht="15.75" hidden="1" customHeight="1" x14ac:dyDescent="0.25">
      <c r="A2961" s="773"/>
      <c r="B2961" s="684"/>
      <c r="C2961" s="687"/>
      <c r="D2961" s="737"/>
      <c r="E2961" s="117"/>
      <c r="F2961" s="117"/>
      <c r="G2961" s="297"/>
      <c r="H2961" s="298"/>
      <c r="I2961" s="209"/>
      <c r="J2961" s="389"/>
      <c r="K2961" s="219"/>
      <c r="L2961" s="299"/>
      <c r="M2961" s="22"/>
      <c r="N2961" s="710"/>
    </row>
    <row r="2962" spans="1:14" ht="15.75" hidden="1" customHeight="1" x14ac:dyDescent="0.25">
      <c r="A2962" s="773"/>
      <c r="B2962" s="684"/>
      <c r="C2962" s="687"/>
      <c r="D2962" s="737"/>
      <c r="E2962" s="117"/>
      <c r="F2962" s="117"/>
      <c r="G2962" s="297"/>
      <c r="H2962" s="298"/>
      <c r="I2962" s="209"/>
      <c r="J2962" s="389"/>
      <c r="K2962" s="219"/>
      <c r="L2962" s="299"/>
      <c r="M2962" s="22"/>
      <c r="N2962" s="710"/>
    </row>
    <row r="2963" spans="1:14" ht="15.75" hidden="1" customHeight="1" x14ac:dyDescent="0.25">
      <c r="A2963" s="773"/>
      <c r="B2963" s="684"/>
      <c r="C2963" s="687"/>
      <c r="D2963" s="737"/>
      <c r="E2963" s="117"/>
      <c r="F2963" s="117"/>
      <c r="G2963" s="297"/>
      <c r="H2963" s="298"/>
      <c r="I2963" s="209"/>
      <c r="J2963" s="389"/>
      <c r="K2963" s="219"/>
      <c r="L2963" s="299"/>
      <c r="M2963" s="22"/>
      <c r="N2963" s="710"/>
    </row>
    <row r="2964" spans="1:14" ht="15.75" hidden="1" customHeight="1" x14ac:dyDescent="0.25">
      <c r="A2964" s="773"/>
      <c r="B2964" s="684"/>
      <c r="C2964" s="687"/>
      <c r="D2964" s="737"/>
      <c r="E2964" s="117"/>
      <c r="F2964" s="117"/>
      <c r="G2964" s="297"/>
      <c r="H2964" s="298"/>
      <c r="I2964" s="209"/>
      <c r="J2964" s="389"/>
      <c r="K2964" s="219"/>
      <c r="L2964" s="299"/>
      <c r="M2964" s="22"/>
      <c r="N2964" s="710"/>
    </row>
    <row r="2965" spans="1:14" ht="15.75" hidden="1" customHeight="1" x14ac:dyDescent="0.25">
      <c r="A2965" s="773"/>
      <c r="B2965" s="684"/>
      <c r="C2965" s="687"/>
      <c r="D2965" s="737"/>
      <c r="E2965" s="117"/>
      <c r="F2965" s="117"/>
      <c r="G2965" s="297"/>
      <c r="H2965" s="298"/>
      <c r="I2965" s="209"/>
      <c r="J2965" s="389"/>
      <c r="K2965" s="219"/>
      <c r="L2965" s="299"/>
      <c r="M2965" s="22"/>
      <c r="N2965" s="710"/>
    </row>
    <row r="2966" spans="1:14" ht="15.75" hidden="1" customHeight="1" x14ac:dyDescent="0.25">
      <c r="A2966" s="773"/>
      <c r="B2966" s="684"/>
      <c r="C2966" s="687"/>
      <c r="D2966" s="737"/>
      <c r="E2966" s="117"/>
      <c r="F2966" s="117"/>
      <c r="G2966" s="297"/>
      <c r="H2966" s="298"/>
      <c r="I2966" s="209"/>
      <c r="J2966" s="389"/>
      <c r="K2966" s="219"/>
      <c r="L2966" s="299"/>
      <c r="M2966" s="22"/>
      <c r="N2966" s="710"/>
    </row>
    <row r="2967" spans="1:14" ht="15.75" hidden="1" customHeight="1" x14ac:dyDescent="0.25">
      <c r="A2967" s="773"/>
      <c r="B2967" s="684"/>
      <c r="C2967" s="687"/>
      <c r="D2967" s="737"/>
      <c r="E2967" s="117"/>
      <c r="F2967" s="117"/>
      <c r="G2967" s="297"/>
      <c r="H2967" s="298"/>
      <c r="I2967" s="209"/>
      <c r="J2967" s="389"/>
      <c r="K2967" s="219"/>
      <c r="L2967" s="299"/>
      <c r="M2967" s="22"/>
      <c r="N2967" s="710"/>
    </row>
    <row r="2968" spans="1:14" ht="15.75" hidden="1" customHeight="1" x14ac:dyDescent="0.25">
      <c r="A2968" s="773"/>
      <c r="B2968" s="684"/>
      <c r="C2968" s="687"/>
      <c r="D2968" s="737"/>
      <c r="E2968" s="117"/>
      <c r="F2968" s="117"/>
      <c r="G2968" s="297"/>
      <c r="H2968" s="298"/>
      <c r="I2968" s="209"/>
      <c r="J2968" s="389"/>
      <c r="K2968" s="219"/>
      <c r="L2968" s="299"/>
      <c r="M2968" s="22"/>
      <c r="N2968" s="710"/>
    </row>
    <row r="2969" spans="1:14" ht="15.75" hidden="1" customHeight="1" x14ac:dyDescent="0.25">
      <c r="A2969" s="773"/>
      <c r="B2969" s="684"/>
      <c r="C2969" s="687"/>
      <c r="D2969" s="737"/>
      <c r="E2969" s="117"/>
      <c r="F2969" s="117"/>
      <c r="G2969" s="297"/>
      <c r="H2969" s="298"/>
      <c r="I2969" s="209"/>
      <c r="J2969" s="389"/>
      <c r="K2969" s="219"/>
      <c r="L2969" s="299"/>
      <c r="M2969" s="22"/>
      <c r="N2969" s="710"/>
    </row>
    <row r="2970" spans="1:14" ht="15.75" hidden="1" customHeight="1" x14ac:dyDescent="0.25">
      <c r="A2970" s="773"/>
      <c r="B2970" s="684"/>
      <c r="C2970" s="687"/>
      <c r="D2970" s="737"/>
      <c r="E2970" s="117"/>
      <c r="F2970" s="117"/>
      <c r="G2970" s="297"/>
      <c r="H2970" s="298"/>
      <c r="I2970" s="209"/>
      <c r="J2970" s="389"/>
      <c r="K2970" s="219"/>
      <c r="L2970" s="299"/>
      <c r="M2970" s="22"/>
      <c r="N2970" s="710"/>
    </row>
    <row r="2971" spans="1:14" ht="15.75" hidden="1" customHeight="1" x14ac:dyDescent="0.25">
      <c r="A2971" s="773"/>
      <c r="B2971" s="684"/>
      <c r="C2971" s="687"/>
      <c r="D2971" s="737"/>
      <c r="E2971" s="117"/>
      <c r="F2971" s="117"/>
      <c r="G2971" s="297"/>
      <c r="H2971" s="298"/>
      <c r="I2971" s="209"/>
      <c r="J2971" s="389"/>
      <c r="K2971" s="219"/>
      <c r="L2971" s="299"/>
      <c r="M2971" s="22"/>
      <c r="N2971" s="710"/>
    </row>
    <row r="2972" spans="1:14" ht="15.75" hidden="1" customHeight="1" x14ac:dyDescent="0.25">
      <c r="A2972" s="773"/>
      <c r="B2972" s="684"/>
      <c r="C2972" s="687"/>
      <c r="D2972" s="737"/>
      <c r="E2972" s="117"/>
      <c r="F2972" s="117"/>
      <c r="G2972" s="297"/>
      <c r="H2972" s="298"/>
      <c r="I2972" s="209"/>
      <c r="J2972" s="389"/>
      <c r="K2972" s="219"/>
      <c r="L2972" s="299"/>
      <c r="M2972" s="22"/>
      <c r="N2972" s="710"/>
    </row>
    <row r="2973" spans="1:14" ht="15.75" hidden="1" customHeight="1" x14ac:dyDescent="0.25">
      <c r="A2973" s="773"/>
      <c r="B2973" s="684"/>
      <c r="C2973" s="687"/>
      <c r="D2973" s="737"/>
      <c r="E2973" s="117"/>
      <c r="F2973" s="117"/>
      <c r="G2973" s="297"/>
      <c r="H2973" s="298"/>
      <c r="I2973" s="209"/>
      <c r="J2973" s="389"/>
      <c r="K2973" s="219"/>
      <c r="L2973" s="299"/>
      <c r="M2973" s="22"/>
      <c r="N2973" s="710"/>
    </row>
    <row r="2974" spans="1:14" ht="15.75" hidden="1" customHeight="1" x14ac:dyDescent="0.25">
      <c r="A2974" s="773"/>
      <c r="B2974" s="684"/>
      <c r="C2974" s="687"/>
      <c r="D2974" s="737"/>
      <c r="E2974" s="117"/>
      <c r="F2974" s="117"/>
      <c r="G2974" s="297"/>
      <c r="H2974" s="298"/>
      <c r="I2974" s="209"/>
      <c r="J2974" s="389"/>
      <c r="K2974" s="219"/>
      <c r="L2974" s="299"/>
      <c r="M2974" s="22"/>
      <c r="N2974" s="710"/>
    </row>
    <row r="2975" spans="1:14" ht="15.75" hidden="1" customHeight="1" x14ac:dyDescent="0.25">
      <c r="A2975" s="773"/>
      <c r="B2975" s="684"/>
      <c r="C2975" s="687"/>
      <c r="D2975" s="737"/>
      <c r="E2975" s="117"/>
      <c r="F2975" s="117"/>
      <c r="G2975" s="297"/>
      <c r="H2975" s="298"/>
      <c r="I2975" s="209"/>
      <c r="J2975" s="389"/>
      <c r="K2975" s="219"/>
      <c r="L2975" s="299"/>
      <c r="M2975" s="22"/>
      <c r="N2975" s="710"/>
    </row>
    <row r="2976" spans="1:14" ht="15.75" hidden="1" customHeight="1" x14ac:dyDescent="0.25">
      <c r="A2976" s="773"/>
      <c r="B2976" s="684"/>
      <c r="C2976" s="687"/>
      <c r="D2976" s="737"/>
      <c r="E2976" s="117"/>
      <c r="F2976" s="117"/>
      <c r="G2976" s="297"/>
      <c r="H2976" s="298"/>
      <c r="I2976" s="209"/>
      <c r="J2976" s="389"/>
      <c r="K2976" s="219"/>
      <c r="L2976" s="299"/>
      <c r="M2976" s="22"/>
      <c r="N2976" s="710"/>
    </row>
    <row r="2977" spans="1:14" ht="15.75" hidden="1" customHeight="1" x14ac:dyDescent="0.25">
      <c r="A2977" s="773"/>
      <c r="B2977" s="684"/>
      <c r="C2977" s="687"/>
      <c r="D2977" s="737"/>
      <c r="E2977" s="117"/>
      <c r="F2977" s="117"/>
      <c r="G2977" s="297"/>
      <c r="H2977" s="298"/>
      <c r="I2977" s="209"/>
      <c r="J2977" s="389"/>
      <c r="K2977" s="219"/>
      <c r="L2977" s="299"/>
      <c r="M2977" s="22"/>
      <c r="N2977" s="710"/>
    </row>
    <row r="2978" spans="1:14" ht="15.75" hidden="1" customHeight="1" x14ac:dyDescent="0.25">
      <c r="A2978" s="773"/>
      <c r="B2978" s="684"/>
      <c r="C2978" s="687"/>
      <c r="D2978" s="737"/>
      <c r="E2978" s="117"/>
      <c r="F2978" s="117"/>
      <c r="G2978" s="297"/>
      <c r="H2978" s="298"/>
      <c r="I2978" s="209"/>
      <c r="J2978" s="389"/>
      <c r="K2978" s="219"/>
      <c r="L2978" s="299"/>
      <c r="M2978" s="22"/>
      <c r="N2978" s="710"/>
    </row>
    <row r="2979" spans="1:14" ht="15.75" hidden="1" customHeight="1" x14ac:dyDescent="0.25">
      <c r="A2979" s="773"/>
      <c r="B2979" s="684"/>
      <c r="C2979" s="687"/>
      <c r="D2979" s="737"/>
      <c r="E2979" s="117"/>
      <c r="F2979" s="117"/>
      <c r="G2979" s="297"/>
      <c r="H2979" s="298"/>
      <c r="I2979" s="209"/>
      <c r="J2979" s="389"/>
      <c r="K2979" s="219"/>
      <c r="L2979" s="299"/>
      <c r="M2979" s="22"/>
      <c r="N2979" s="710"/>
    </row>
    <row r="2980" spans="1:14" ht="15.75" hidden="1" customHeight="1" x14ac:dyDescent="0.25">
      <c r="A2980" s="773"/>
      <c r="B2980" s="684"/>
      <c r="C2980" s="687"/>
      <c r="D2980" s="737"/>
      <c r="E2980" s="117"/>
      <c r="F2980" s="117"/>
      <c r="G2980" s="297"/>
      <c r="H2980" s="298"/>
      <c r="I2980" s="209"/>
      <c r="J2980" s="389"/>
      <c r="K2980" s="219"/>
      <c r="L2980" s="299"/>
      <c r="M2980" s="22"/>
      <c r="N2980" s="710"/>
    </row>
    <row r="2981" spans="1:14" ht="15.75" hidden="1" customHeight="1" x14ac:dyDescent="0.25">
      <c r="A2981" s="773"/>
      <c r="B2981" s="684"/>
      <c r="C2981" s="687"/>
      <c r="D2981" s="737"/>
      <c r="E2981" s="117"/>
      <c r="F2981" s="117"/>
      <c r="G2981" s="297"/>
      <c r="H2981" s="298"/>
      <c r="I2981" s="209"/>
      <c r="J2981" s="389"/>
      <c r="K2981" s="219"/>
      <c r="L2981" s="299"/>
      <c r="M2981" s="22"/>
      <c r="N2981" s="710"/>
    </row>
    <row r="2982" spans="1:14" ht="15.75" hidden="1" customHeight="1" x14ac:dyDescent="0.25">
      <c r="A2982" s="773"/>
      <c r="B2982" s="684"/>
      <c r="C2982" s="687"/>
      <c r="D2982" s="737"/>
      <c r="E2982" s="117"/>
      <c r="F2982" s="117"/>
      <c r="G2982" s="297"/>
      <c r="H2982" s="298"/>
      <c r="I2982" s="209"/>
      <c r="J2982" s="389"/>
      <c r="K2982" s="219"/>
      <c r="L2982" s="299"/>
      <c r="M2982" s="22"/>
      <c r="N2982" s="710"/>
    </row>
    <row r="2983" spans="1:14" ht="15.75" hidden="1" customHeight="1" x14ac:dyDescent="0.25">
      <c r="A2983" s="773"/>
      <c r="B2983" s="684"/>
      <c r="C2983" s="687"/>
      <c r="D2983" s="737"/>
      <c r="E2983" s="117"/>
      <c r="F2983" s="117"/>
      <c r="G2983" s="297"/>
      <c r="H2983" s="298"/>
      <c r="I2983" s="209"/>
      <c r="J2983" s="389"/>
      <c r="K2983" s="219"/>
      <c r="L2983" s="299"/>
      <c r="M2983" s="22"/>
      <c r="N2983" s="710"/>
    </row>
    <row r="2984" spans="1:14" ht="15.75" hidden="1" customHeight="1" x14ac:dyDescent="0.25">
      <c r="A2984" s="773"/>
      <c r="B2984" s="684"/>
      <c r="C2984" s="687"/>
      <c r="D2984" s="737"/>
      <c r="E2984" s="117"/>
      <c r="F2984" s="117"/>
      <c r="G2984" s="297"/>
      <c r="H2984" s="298"/>
      <c r="I2984" s="209"/>
      <c r="J2984" s="389"/>
      <c r="K2984" s="219"/>
      <c r="L2984" s="299"/>
      <c r="M2984" s="22"/>
      <c r="N2984" s="710"/>
    </row>
    <row r="2985" spans="1:14" ht="15.75" hidden="1" customHeight="1" x14ac:dyDescent="0.25">
      <c r="A2985" s="773"/>
      <c r="B2985" s="684"/>
      <c r="C2985" s="687"/>
      <c r="D2985" s="737"/>
      <c r="E2985" s="117"/>
      <c r="F2985" s="117"/>
      <c r="G2985" s="297"/>
      <c r="H2985" s="298"/>
      <c r="I2985" s="209"/>
      <c r="J2985" s="389"/>
      <c r="K2985" s="219"/>
      <c r="L2985" s="299"/>
      <c r="M2985" s="22"/>
      <c r="N2985" s="710"/>
    </row>
    <row r="2986" spans="1:14" ht="15.75" hidden="1" customHeight="1" x14ac:dyDescent="0.25">
      <c r="A2986" s="773"/>
      <c r="B2986" s="684"/>
      <c r="C2986" s="687"/>
      <c r="D2986" s="737"/>
      <c r="E2986" s="117"/>
      <c r="F2986" s="117"/>
      <c r="G2986" s="297"/>
      <c r="H2986" s="298"/>
      <c r="I2986" s="209"/>
      <c r="J2986" s="389"/>
      <c r="K2986" s="219"/>
      <c r="L2986" s="299"/>
      <c r="M2986" s="22"/>
      <c r="N2986" s="710"/>
    </row>
    <row r="2987" spans="1:14" ht="15.75" hidden="1" customHeight="1" x14ac:dyDescent="0.25">
      <c r="A2987" s="773"/>
      <c r="B2987" s="684"/>
      <c r="C2987" s="687"/>
      <c r="D2987" s="737"/>
      <c r="E2987" s="117"/>
      <c r="F2987" s="117"/>
      <c r="G2987" s="297"/>
      <c r="H2987" s="298"/>
      <c r="I2987" s="209"/>
      <c r="J2987" s="389"/>
      <c r="K2987" s="219"/>
      <c r="L2987" s="299"/>
      <c r="M2987" s="22"/>
      <c r="N2987" s="710"/>
    </row>
    <row r="2988" spans="1:14" ht="15.75" hidden="1" customHeight="1" x14ac:dyDescent="0.25">
      <c r="A2988" s="773"/>
      <c r="B2988" s="684"/>
      <c r="C2988" s="687"/>
      <c r="D2988" s="737"/>
      <c r="E2988" s="117"/>
      <c r="F2988" s="117"/>
      <c r="G2988" s="297"/>
      <c r="H2988" s="298"/>
      <c r="I2988" s="209"/>
      <c r="J2988" s="389"/>
      <c r="K2988" s="219"/>
      <c r="L2988" s="299"/>
      <c r="M2988" s="22"/>
      <c r="N2988" s="710"/>
    </row>
    <row r="2989" spans="1:14" ht="15.75" hidden="1" customHeight="1" x14ac:dyDescent="0.25">
      <c r="A2989" s="773"/>
      <c r="B2989" s="684"/>
      <c r="C2989" s="687"/>
      <c r="D2989" s="737"/>
      <c r="E2989" s="117"/>
      <c r="F2989" s="117"/>
      <c r="G2989" s="297"/>
      <c r="H2989" s="298"/>
      <c r="I2989" s="209"/>
      <c r="J2989" s="389"/>
      <c r="K2989" s="219"/>
      <c r="L2989" s="299"/>
      <c r="M2989" s="22"/>
      <c r="N2989" s="710"/>
    </row>
    <row r="2990" spans="1:14" ht="15.75" hidden="1" customHeight="1" x14ac:dyDescent="0.25">
      <c r="A2990" s="773"/>
      <c r="B2990" s="684"/>
      <c r="C2990" s="687"/>
      <c r="D2990" s="737"/>
      <c r="E2990" s="117"/>
      <c r="F2990" s="117"/>
      <c r="G2990" s="297"/>
      <c r="H2990" s="298"/>
      <c r="I2990" s="209"/>
      <c r="J2990" s="389"/>
      <c r="K2990" s="219"/>
      <c r="L2990" s="299"/>
      <c r="M2990" s="22"/>
      <c r="N2990" s="710"/>
    </row>
    <row r="2991" spans="1:14" ht="15.75" hidden="1" customHeight="1" x14ac:dyDescent="0.25">
      <c r="A2991" s="773"/>
      <c r="B2991" s="684"/>
      <c r="C2991" s="687"/>
      <c r="D2991" s="737"/>
      <c r="E2991" s="117"/>
      <c r="F2991" s="117"/>
      <c r="G2991" s="297"/>
      <c r="H2991" s="298"/>
      <c r="I2991" s="209"/>
      <c r="J2991" s="389"/>
      <c r="K2991" s="219"/>
      <c r="L2991" s="299"/>
      <c r="M2991" s="22"/>
      <c r="N2991" s="710"/>
    </row>
    <row r="2992" spans="1:14" ht="15.75" hidden="1" customHeight="1" x14ac:dyDescent="0.25">
      <c r="A2992" s="773"/>
      <c r="B2992" s="684"/>
      <c r="C2992" s="687"/>
      <c r="D2992" s="737"/>
      <c r="E2992" s="117"/>
      <c r="F2992" s="117"/>
      <c r="G2992" s="297"/>
      <c r="H2992" s="298"/>
      <c r="I2992" s="209"/>
      <c r="J2992" s="389"/>
      <c r="K2992" s="219"/>
      <c r="L2992" s="299"/>
      <c r="M2992" s="22"/>
      <c r="N2992" s="710"/>
    </row>
    <row r="2993" spans="1:14" ht="15.75" hidden="1" customHeight="1" x14ac:dyDescent="0.25">
      <c r="A2993" s="773"/>
      <c r="B2993" s="684"/>
      <c r="C2993" s="687"/>
      <c r="D2993" s="737"/>
      <c r="E2993" s="117"/>
      <c r="F2993" s="117"/>
      <c r="G2993" s="297"/>
      <c r="H2993" s="298"/>
      <c r="I2993" s="209"/>
      <c r="J2993" s="389"/>
      <c r="K2993" s="219"/>
      <c r="L2993" s="299"/>
      <c r="M2993" s="22"/>
      <c r="N2993" s="710"/>
    </row>
    <row r="2994" spans="1:14" ht="15.75" hidden="1" customHeight="1" x14ac:dyDescent="0.25">
      <c r="A2994" s="773"/>
      <c r="B2994" s="684"/>
      <c r="C2994" s="687"/>
      <c r="D2994" s="737"/>
      <c r="E2994" s="117"/>
      <c r="F2994" s="117"/>
      <c r="G2994" s="297"/>
      <c r="H2994" s="298"/>
      <c r="I2994" s="209"/>
      <c r="J2994" s="389"/>
      <c r="K2994" s="219"/>
      <c r="L2994" s="299"/>
      <c r="M2994" s="22"/>
      <c r="N2994" s="710"/>
    </row>
    <row r="2995" spans="1:14" ht="15.75" hidden="1" customHeight="1" x14ac:dyDescent="0.25">
      <c r="A2995" s="773"/>
      <c r="B2995" s="684"/>
      <c r="C2995" s="687"/>
      <c r="D2995" s="737"/>
      <c r="E2995" s="117"/>
      <c r="F2995" s="117"/>
      <c r="G2995" s="297"/>
      <c r="H2995" s="298"/>
      <c r="I2995" s="209"/>
      <c r="J2995" s="389"/>
      <c r="K2995" s="219"/>
      <c r="L2995" s="299"/>
      <c r="M2995" s="22"/>
      <c r="N2995" s="710"/>
    </row>
    <row r="2996" spans="1:14" ht="15.75" hidden="1" customHeight="1" x14ac:dyDescent="0.25">
      <c r="A2996" s="773"/>
      <c r="B2996" s="684"/>
      <c r="C2996" s="687"/>
      <c r="D2996" s="737"/>
      <c r="E2996" s="117"/>
      <c r="F2996" s="117"/>
      <c r="G2996" s="297"/>
      <c r="H2996" s="298"/>
      <c r="I2996" s="209"/>
      <c r="J2996" s="389"/>
      <c r="K2996" s="219"/>
      <c r="L2996" s="299"/>
      <c r="M2996" s="22"/>
      <c r="N2996" s="710"/>
    </row>
    <row r="2997" spans="1:14" ht="15.75" hidden="1" customHeight="1" x14ac:dyDescent="0.25">
      <c r="A2997" s="773"/>
      <c r="B2997" s="684"/>
      <c r="C2997" s="687"/>
      <c r="D2997" s="737"/>
      <c r="E2997" s="117"/>
      <c r="F2997" s="117"/>
      <c r="G2997" s="297"/>
      <c r="H2997" s="298"/>
      <c r="I2997" s="209"/>
      <c r="J2997" s="389"/>
      <c r="K2997" s="219"/>
      <c r="L2997" s="299"/>
      <c r="M2997" s="22"/>
      <c r="N2997" s="710"/>
    </row>
    <row r="2998" spans="1:14" ht="15.75" hidden="1" customHeight="1" x14ac:dyDescent="0.25">
      <c r="A2998" s="773"/>
      <c r="B2998" s="684"/>
      <c r="C2998" s="687"/>
      <c r="D2998" s="737"/>
      <c r="E2998" s="117"/>
      <c r="F2998" s="117"/>
      <c r="G2998" s="297"/>
      <c r="H2998" s="298"/>
      <c r="I2998" s="209"/>
      <c r="J2998" s="389"/>
      <c r="K2998" s="219"/>
      <c r="L2998" s="299"/>
      <c r="M2998" s="22"/>
      <c r="N2998" s="710"/>
    </row>
    <row r="2999" spans="1:14" ht="15.75" hidden="1" customHeight="1" x14ac:dyDescent="0.25">
      <c r="A2999" s="773"/>
      <c r="B2999" s="684"/>
      <c r="C2999" s="687"/>
      <c r="D2999" s="737"/>
      <c r="E2999" s="117"/>
      <c r="F2999" s="117"/>
      <c r="G2999" s="297"/>
      <c r="H2999" s="298"/>
      <c r="I2999" s="209"/>
      <c r="J2999" s="389"/>
      <c r="K2999" s="219"/>
      <c r="L2999" s="299"/>
      <c r="M2999" s="22"/>
      <c r="N2999" s="710"/>
    </row>
    <row r="3000" spans="1:14" ht="15.75" hidden="1" customHeight="1" x14ac:dyDescent="0.25">
      <c r="A3000" s="773"/>
      <c r="B3000" s="684"/>
      <c r="C3000" s="687"/>
      <c r="D3000" s="737"/>
      <c r="E3000" s="117"/>
      <c r="F3000" s="117"/>
      <c r="G3000" s="297"/>
      <c r="H3000" s="298"/>
      <c r="I3000" s="209"/>
      <c r="J3000" s="389"/>
      <c r="K3000" s="219"/>
      <c r="L3000" s="299"/>
      <c r="M3000" s="22"/>
      <c r="N3000" s="710"/>
    </row>
    <row r="3001" spans="1:14" ht="15.75" hidden="1" customHeight="1" x14ac:dyDescent="0.25">
      <c r="A3001" s="773"/>
      <c r="B3001" s="684"/>
      <c r="C3001" s="687"/>
      <c r="D3001" s="737"/>
      <c r="E3001" s="117"/>
      <c r="F3001" s="117"/>
      <c r="G3001" s="297"/>
      <c r="H3001" s="298"/>
      <c r="I3001" s="209"/>
      <c r="J3001" s="389"/>
      <c r="K3001" s="219"/>
      <c r="L3001" s="299"/>
      <c r="M3001" s="22"/>
      <c r="N3001" s="710"/>
    </row>
    <row r="3002" spans="1:14" ht="15.75" hidden="1" customHeight="1" x14ac:dyDescent="0.25">
      <c r="A3002" s="773"/>
      <c r="B3002" s="684"/>
      <c r="C3002" s="687"/>
      <c r="D3002" s="737"/>
      <c r="E3002" s="117"/>
      <c r="F3002" s="117"/>
      <c r="G3002" s="297"/>
      <c r="H3002" s="298"/>
      <c r="I3002" s="209"/>
      <c r="J3002" s="389"/>
      <c r="K3002" s="219"/>
      <c r="L3002" s="299"/>
      <c r="M3002" s="22"/>
      <c r="N3002" s="710"/>
    </row>
    <row r="3003" spans="1:14" ht="15.75" hidden="1" customHeight="1" x14ac:dyDescent="0.25">
      <c r="A3003" s="773"/>
      <c r="B3003" s="684"/>
      <c r="C3003" s="687"/>
      <c r="D3003" s="737"/>
      <c r="E3003" s="117"/>
      <c r="F3003" s="117"/>
      <c r="G3003" s="297"/>
      <c r="H3003" s="298"/>
      <c r="I3003" s="209"/>
      <c r="J3003" s="389"/>
      <c r="K3003" s="219"/>
      <c r="L3003" s="299"/>
      <c r="M3003" s="22"/>
      <c r="N3003" s="710"/>
    </row>
    <row r="3004" spans="1:14" ht="15.75" hidden="1" customHeight="1" x14ac:dyDescent="0.25">
      <c r="A3004" s="773"/>
      <c r="B3004" s="684"/>
      <c r="C3004" s="687"/>
      <c r="D3004" s="737"/>
      <c r="E3004" s="117"/>
      <c r="F3004" s="117"/>
      <c r="G3004" s="297"/>
      <c r="H3004" s="298"/>
      <c r="I3004" s="209"/>
      <c r="J3004" s="389"/>
      <c r="K3004" s="219"/>
      <c r="L3004" s="299"/>
      <c r="M3004" s="22"/>
      <c r="N3004" s="710"/>
    </row>
    <row r="3005" spans="1:14" ht="15.75" hidden="1" customHeight="1" x14ac:dyDescent="0.25">
      <c r="A3005" s="773"/>
      <c r="B3005" s="684"/>
      <c r="C3005" s="687"/>
      <c r="D3005" s="737"/>
      <c r="E3005" s="117"/>
      <c r="F3005" s="117"/>
      <c r="G3005" s="297"/>
      <c r="H3005" s="298"/>
      <c r="I3005" s="209"/>
      <c r="J3005" s="389"/>
      <c r="K3005" s="219"/>
      <c r="L3005" s="299"/>
      <c r="M3005" s="22"/>
      <c r="N3005" s="710"/>
    </row>
    <row r="3006" spans="1:14" ht="15.75" hidden="1" customHeight="1" x14ac:dyDescent="0.25">
      <c r="A3006" s="773"/>
      <c r="B3006" s="684"/>
      <c r="C3006" s="687"/>
      <c r="D3006" s="737"/>
      <c r="E3006" s="117"/>
      <c r="F3006" s="117"/>
      <c r="G3006" s="297"/>
      <c r="H3006" s="298"/>
      <c r="I3006" s="209"/>
      <c r="J3006" s="389"/>
      <c r="K3006" s="219"/>
      <c r="L3006" s="299"/>
      <c r="M3006" s="22"/>
      <c r="N3006" s="710"/>
    </row>
    <row r="3007" spans="1:14" ht="15.75" hidden="1" customHeight="1" x14ac:dyDescent="0.25">
      <c r="A3007" s="773"/>
      <c r="B3007" s="684"/>
      <c r="C3007" s="687"/>
      <c r="D3007" s="737"/>
      <c r="E3007" s="117"/>
      <c r="F3007" s="117"/>
      <c r="G3007" s="297"/>
      <c r="H3007" s="298"/>
      <c r="I3007" s="209"/>
      <c r="J3007" s="389"/>
      <c r="K3007" s="219"/>
      <c r="L3007" s="299"/>
      <c r="M3007" s="22"/>
      <c r="N3007" s="710"/>
    </row>
    <row r="3008" spans="1:14" ht="15.75" hidden="1" customHeight="1" x14ac:dyDescent="0.25">
      <c r="A3008" s="773"/>
      <c r="B3008" s="684"/>
      <c r="C3008" s="687"/>
      <c r="D3008" s="737"/>
      <c r="E3008" s="117"/>
      <c r="F3008" s="117"/>
      <c r="G3008" s="297"/>
      <c r="H3008" s="298"/>
      <c r="I3008" s="209"/>
      <c r="J3008" s="389"/>
      <c r="K3008" s="219"/>
      <c r="L3008" s="299"/>
      <c r="M3008" s="22"/>
      <c r="N3008" s="710"/>
    </row>
    <row r="3009" spans="1:14" ht="15.75" hidden="1" customHeight="1" x14ac:dyDescent="0.25">
      <c r="A3009" s="773"/>
      <c r="B3009" s="684"/>
      <c r="C3009" s="687"/>
      <c r="D3009" s="737"/>
      <c r="E3009" s="117"/>
      <c r="F3009" s="117"/>
      <c r="G3009" s="297"/>
      <c r="H3009" s="298"/>
      <c r="I3009" s="209"/>
      <c r="J3009" s="389"/>
      <c r="K3009" s="219"/>
      <c r="L3009" s="299"/>
      <c r="M3009" s="22"/>
      <c r="N3009" s="710"/>
    </row>
    <row r="3010" spans="1:14" ht="15.75" hidden="1" customHeight="1" x14ac:dyDescent="0.25">
      <c r="A3010" s="773"/>
      <c r="B3010" s="684"/>
      <c r="C3010" s="687"/>
      <c r="D3010" s="737"/>
      <c r="E3010" s="117"/>
      <c r="F3010" s="117"/>
      <c r="G3010" s="297"/>
      <c r="H3010" s="298"/>
      <c r="I3010" s="209"/>
      <c r="J3010" s="389"/>
      <c r="K3010" s="219"/>
      <c r="L3010" s="299"/>
      <c r="M3010" s="22"/>
      <c r="N3010" s="710"/>
    </row>
    <row r="3011" spans="1:14" ht="15.75" hidden="1" customHeight="1" x14ac:dyDescent="0.25">
      <c r="A3011" s="773"/>
      <c r="B3011" s="684"/>
      <c r="C3011" s="687"/>
      <c r="D3011" s="737"/>
      <c r="E3011" s="117"/>
      <c r="F3011" s="117"/>
      <c r="G3011" s="297"/>
      <c r="H3011" s="298"/>
      <c r="I3011" s="209"/>
      <c r="J3011" s="389"/>
      <c r="K3011" s="219"/>
      <c r="L3011" s="299"/>
      <c r="M3011" s="22"/>
      <c r="N3011" s="710"/>
    </row>
    <row r="3012" spans="1:14" ht="15.75" hidden="1" customHeight="1" x14ac:dyDescent="0.25">
      <c r="A3012" s="773"/>
      <c r="B3012" s="684"/>
      <c r="C3012" s="687"/>
      <c r="D3012" s="737"/>
      <c r="E3012" s="117"/>
      <c r="F3012" s="117"/>
      <c r="G3012" s="297"/>
      <c r="H3012" s="298"/>
      <c r="I3012" s="209"/>
      <c r="J3012" s="389"/>
      <c r="K3012" s="219"/>
      <c r="L3012" s="299"/>
      <c r="M3012" s="22"/>
      <c r="N3012" s="710"/>
    </row>
    <row r="3013" spans="1:14" ht="15.75" hidden="1" customHeight="1" x14ac:dyDescent="0.25">
      <c r="A3013" s="773"/>
      <c r="B3013" s="684"/>
      <c r="C3013" s="687"/>
      <c r="D3013" s="737"/>
      <c r="E3013" s="117"/>
      <c r="F3013" s="117"/>
      <c r="G3013" s="297"/>
      <c r="H3013" s="298"/>
      <c r="I3013" s="209"/>
      <c r="J3013" s="389"/>
      <c r="K3013" s="219"/>
      <c r="L3013" s="299"/>
      <c r="M3013" s="22"/>
      <c r="N3013" s="710"/>
    </row>
    <row r="3014" spans="1:14" ht="15.75" hidden="1" customHeight="1" x14ac:dyDescent="0.25">
      <c r="A3014" s="773"/>
      <c r="B3014" s="684"/>
      <c r="C3014" s="687"/>
      <c r="D3014" s="737"/>
      <c r="E3014" s="117"/>
      <c r="F3014" s="117"/>
      <c r="G3014" s="297"/>
      <c r="H3014" s="298"/>
      <c r="I3014" s="209"/>
      <c r="J3014" s="389"/>
      <c r="K3014" s="219"/>
      <c r="L3014" s="299"/>
      <c r="M3014" s="22"/>
      <c r="N3014" s="710"/>
    </row>
    <row r="3015" spans="1:14" ht="15.75" hidden="1" customHeight="1" x14ac:dyDescent="0.25">
      <c r="A3015" s="773"/>
      <c r="B3015" s="684"/>
      <c r="C3015" s="687"/>
      <c r="D3015" s="737"/>
      <c r="E3015" s="117"/>
      <c r="F3015" s="117"/>
      <c r="G3015" s="297"/>
      <c r="H3015" s="298"/>
      <c r="I3015" s="209"/>
      <c r="J3015" s="389"/>
      <c r="K3015" s="219"/>
      <c r="L3015" s="299"/>
      <c r="M3015" s="22"/>
      <c r="N3015" s="710"/>
    </row>
    <row r="3016" spans="1:14" ht="15.75" hidden="1" customHeight="1" x14ac:dyDescent="0.25">
      <c r="A3016" s="773"/>
      <c r="B3016" s="684"/>
      <c r="C3016" s="687"/>
      <c r="D3016" s="737"/>
      <c r="E3016" s="117"/>
      <c r="F3016" s="117"/>
      <c r="G3016" s="297"/>
      <c r="H3016" s="298"/>
      <c r="I3016" s="209"/>
      <c r="J3016" s="389"/>
      <c r="K3016" s="219"/>
      <c r="L3016" s="299"/>
      <c r="M3016" s="22"/>
      <c r="N3016" s="710"/>
    </row>
    <row r="3017" spans="1:14" ht="15.75" hidden="1" customHeight="1" x14ac:dyDescent="0.25">
      <c r="A3017" s="773"/>
      <c r="B3017" s="684"/>
      <c r="C3017" s="687"/>
      <c r="D3017" s="737"/>
      <c r="E3017" s="117"/>
      <c r="F3017" s="117"/>
      <c r="G3017" s="297"/>
      <c r="H3017" s="298"/>
      <c r="I3017" s="209"/>
      <c r="J3017" s="389"/>
      <c r="K3017" s="219"/>
      <c r="L3017" s="299"/>
      <c r="M3017" s="22"/>
      <c r="N3017" s="710"/>
    </row>
    <row r="3018" spans="1:14" ht="15.75" hidden="1" customHeight="1" x14ac:dyDescent="0.25">
      <c r="A3018" s="773"/>
      <c r="B3018" s="684"/>
      <c r="C3018" s="687"/>
      <c r="D3018" s="737"/>
      <c r="E3018" s="117"/>
      <c r="F3018" s="117"/>
      <c r="G3018" s="297"/>
      <c r="H3018" s="298"/>
      <c r="I3018" s="209"/>
      <c r="J3018" s="389"/>
      <c r="K3018" s="219"/>
      <c r="L3018" s="299"/>
      <c r="M3018" s="22"/>
      <c r="N3018" s="710"/>
    </row>
    <row r="3019" spans="1:14" ht="15.75" hidden="1" customHeight="1" x14ac:dyDescent="0.25">
      <c r="A3019" s="773"/>
      <c r="B3019" s="684"/>
      <c r="C3019" s="687"/>
      <c r="D3019" s="737"/>
      <c r="E3019" s="117"/>
      <c r="F3019" s="117"/>
      <c r="G3019" s="297"/>
      <c r="H3019" s="298"/>
      <c r="I3019" s="209"/>
      <c r="J3019" s="389"/>
      <c r="K3019" s="219"/>
      <c r="L3019" s="299"/>
      <c r="M3019" s="22"/>
      <c r="N3019" s="710"/>
    </row>
    <row r="3020" spans="1:14" ht="15.75" hidden="1" customHeight="1" x14ac:dyDescent="0.25">
      <c r="A3020" s="773"/>
      <c r="B3020" s="684"/>
      <c r="C3020" s="687"/>
      <c r="D3020" s="737"/>
      <c r="E3020" s="117"/>
      <c r="F3020" s="117"/>
      <c r="G3020" s="297"/>
      <c r="H3020" s="298"/>
      <c r="I3020" s="209"/>
      <c r="J3020" s="389"/>
      <c r="K3020" s="219"/>
      <c r="L3020" s="299"/>
      <c r="M3020" s="22"/>
      <c r="N3020" s="710"/>
    </row>
    <row r="3021" spans="1:14" ht="15.75" hidden="1" customHeight="1" x14ac:dyDescent="0.25">
      <c r="A3021" s="773"/>
      <c r="B3021" s="684"/>
      <c r="C3021" s="687"/>
      <c r="D3021" s="737"/>
      <c r="E3021" s="117"/>
      <c r="F3021" s="117"/>
      <c r="G3021" s="297"/>
      <c r="H3021" s="298"/>
      <c r="I3021" s="209"/>
      <c r="J3021" s="389"/>
      <c r="K3021" s="219"/>
      <c r="L3021" s="299"/>
      <c r="M3021" s="22"/>
      <c r="N3021" s="710"/>
    </row>
    <row r="3022" spans="1:14" ht="15.75" hidden="1" customHeight="1" x14ac:dyDescent="0.25">
      <c r="A3022" s="773"/>
      <c r="B3022" s="684"/>
      <c r="C3022" s="687"/>
      <c r="D3022" s="737"/>
      <c r="E3022" s="117"/>
      <c r="F3022" s="117"/>
      <c r="G3022" s="297"/>
      <c r="H3022" s="298"/>
      <c r="I3022" s="209"/>
      <c r="J3022" s="389"/>
      <c r="K3022" s="219"/>
      <c r="L3022" s="299"/>
      <c r="M3022" s="22"/>
      <c r="N3022" s="710"/>
    </row>
    <row r="3023" spans="1:14" ht="15.75" hidden="1" customHeight="1" x14ac:dyDescent="0.25">
      <c r="A3023" s="773"/>
      <c r="B3023" s="684"/>
      <c r="C3023" s="687"/>
      <c r="D3023" s="737"/>
      <c r="E3023" s="117"/>
      <c r="F3023" s="117"/>
      <c r="G3023" s="297"/>
      <c r="H3023" s="298"/>
      <c r="I3023" s="209"/>
      <c r="J3023" s="389"/>
      <c r="K3023" s="219"/>
      <c r="L3023" s="299"/>
      <c r="M3023" s="22"/>
      <c r="N3023" s="710"/>
    </row>
    <row r="3024" spans="1:14" ht="15.75" hidden="1" customHeight="1" x14ac:dyDescent="0.25">
      <c r="A3024" s="773"/>
      <c r="B3024" s="684"/>
      <c r="C3024" s="687"/>
      <c r="D3024" s="737"/>
      <c r="E3024" s="117"/>
      <c r="F3024" s="117"/>
      <c r="G3024" s="297"/>
      <c r="H3024" s="298"/>
      <c r="I3024" s="209"/>
      <c r="J3024" s="389"/>
      <c r="K3024" s="219"/>
      <c r="L3024" s="299"/>
      <c r="M3024" s="22"/>
      <c r="N3024" s="710"/>
    </row>
    <row r="3025" spans="1:14" ht="15.75" hidden="1" customHeight="1" x14ac:dyDescent="0.25">
      <c r="A3025" s="773"/>
      <c r="B3025" s="684"/>
      <c r="C3025" s="687"/>
      <c r="D3025" s="737"/>
      <c r="E3025" s="117"/>
      <c r="F3025" s="117"/>
      <c r="G3025" s="297"/>
      <c r="H3025" s="298"/>
      <c r="I3025" s="209"/>
      <c r="J3025" s="389"/>
      <c r="K3025" s="219"/>
      <c r="L3025" s="299"/>
      <c r="M3025" s="22"/>
      <c r="N3025" s="710"/>
    </row>
    <row r="3026" spans="1:14" ht="15.75" hidden="1" customHeight="1" x14ac:dyDescent="0.25">
      <c r="A3026" s="773"/>
      <c r="B3026" s="684"/>
      <c r="C3026" s="687"/>
      <c r="D3026" s="737"/>
      <c r="E3026" s="117"/>
      <c r="F3026" s="117"/>
      <c r="G3026" s="297"/>
      <c r="H3026" s="298"/>
      <c r="I3026" s="209"/>
      <c r="J3026" s="389"/>
      <c r="K3026" s="219"/>
      <c r="L3026" s="299"/>
      <c r="M3026" s="22"/>
      <c r="N3026" s="710"/>
    </row>
    <row r="3027" spans="1:14" ht="15.75" hidden="1" customHeight="1" x14ac:dyDescent="0.25">
      <c r="A3027" s="773"/>
      <c r="B3027" s="684"/>
      <c r="C3027" s="687"/>
      <c r="D3027" s="737"/>
      <c r="E3027" s="117"/>
      <c r="F3027" s="117"/>
      <c r="G3027" s="297"/>
      <c r="H3027" s="298"/>
      <c r="I3027" s="209"/>
      <c r="J3027" s="389"/>
      <c r="K3027" s="219"/>
      <c r="L3027" s="299"/>
      <c r="M3027" s="22"/>
      <c r="N3027" s="710"/>
    </row>
    <row r="3028" spans="1:14" ht="15.75" hidden="1" customHeight="1" x14ac:dyDescent="0.25">
      <c r="A3028" s="773"/>
      <c r="B3028" s="684"/>
      <c r="C3028" s="687"/>
      <c r="D3028" s="737"/>
      <c r="E3028" s="117"/>
      <c r="F3028" s="117"/>
      <c r="G3028" s="297"/>
      <c r="H3028" s="298"/>
      <c r="I3028" s="209"/>
      <c r="J3028" s="389"/>
      <c r="K3028" s="219"/>
      <c r="L3028" s="299"/>
      <c r="M3028" s="22"/>
      <c r="N3028" s="710"/>
    </row>
    <row r="3029" spans="1:14" ht="15.75" hidden="1" customHeight="1" x14ac:dyDescent="0.25">
      <c r="A3029" s="773"/>
      <c r="B3029" s="684"/>
      <c r="C3029" s="687"/>
      <c r="D3029" s="737"/>
      <c r="E3029" s="117"/>
      <c r="F3029" s="117"/>
      <c r="G3029" s="297"/>
      <c r="H3029" s="298"/>
      <c r="I3029" s="209"/>
      <c r="J3029" s="389"/>
      <c r="K3029" s="219"/>
      <c r="L3029" s="299"/>
      <c r="M3029" s="22"/>
      <c r="N3029" s="710"/>
    </row>
    <row r="3030" spans="1:14" ht="15.75" hidden="1" customHeight="1" x14ac:dyDescent="0.25">
      <c r="A3030" s="773"/>
      <c r="B3030" s="684"/>
      <c r="C3030" s="687"/>
      <c r="D3030" s="737"/>
      <c r="E3030" s="117"/>
      <c r="F3030" s="117"/>
      <c r="G3030" s="297"/>
      <c r="H3030" s="298"/>
      <c r="I3030" s="209"/>
      <c r="J3030" s="389"/>
      <c r="K3030" s="219"/>
      <c r="L3030" s="299"/>
      <c r="M3030" s="22"/>
      <c r="N3030" s="710"/>
    </row>
    <row r="3031" spans="1:14" ht="15.75" hidden="1" customHeight="1" x14ac:dyDescent="0.25">
      <c r="A3031" s="773"/>
      <c r="B3031" s="684"/>
      <c r="C3031" s="687"/>
      <c r="D3031" s="737"/>
      <c r="E3031" s="117"/>
      <c r="F3031" s="117"/>
      <c r="G3031" s="297"/>
      <c r="H3031" s="298"/>
      <c r="I3031" s="209"/>
      <c r="J3031" s="389"/>
      <c r="K3031" s="219"/>
      <c r="L3031" s="299"/>
      <c r="M3031" s="22"/>
      <c r="N3031" s="710"/>
    </row>
    <row r="3032" spans="1:14" ht="15.75" hidden="1" customHeight="1" x14ac:dyDescent="0.25">
      <c r="A3032" s="773"/>
      <c r="B3032" s="684"/>
      <c r="C3032" s="687"/>
      <c r="D3032" s="737"/>
      <c r="E3032" s="117"/>
      <c r="F3032" s="117"/>
      <c r="G3032" s="297"/>
      <c r="H3032" s="298"/>
      <c r="I3032" s="209"/>
      <c r="J3032" s="389"/>
      <c r="K3032" s="219"/>
      <c r="L3032" s="299"/>
      <c r="M3032" s="22"/>
      <c r="N3032" s="710"/>
    </row>
    <row r="3033" spans="1:14" ht="15.75" hidden="1" customHeight="1" x14ac:dyDescent="0.25">
      <c r="A3033" s="773"/>
      <c r="B3033" s="684"/>
      <c r="C3033" s="687"/>
      <c r="D3033" s="737"/>
      <c r="E3033" s="117"/>
      <c r="F3033" s="117"/>
      <c r="G3033" s="297"/>
      <c r="H3033" s="298"/>
      <c r="I3033" s="209"/>
      <c r="J3033" s="389"/>
      <c r="K3033" s="219"/>
      <c r="L3033" s="299"/>
      <c r="M3033" s="22"/>
      <c r="N3033" s="710"/>
    </row>
    <row r="3034" spans="1:14" ht="15.75" hidden="1" customHeight="1" x14ac:dyDescent="0.25">
      <c r="A3034" s="773"/>
      <c r="B3034" s="684"/>
      <c r="C3034" s="687"/>
      <c r="D3034" s="737"/>
      <c r="E3034" s="117"/>
      <c r="F3034" s="117"/>
      <c r="G3034" s="297"/>
      <c r="H3034" s="298"/>
      <c r="I3034" s="209"/>
      <c r="J3034" s="389"/>
      <c r="K3034" s="219"/>
      <c r="L3034" s="299"/>
      <c r="M3034" s="22"/>
      <c r="N3034" s="710"/>
    </row>
    <row r="3035" spans="1:14" ht="15.75" hidden="1" customHeight="1" x14ac:dyDescent="0.25">
      <c r="A3035" s="773"/>
      <c r="B3035" s="684"/>
      <c r="C3035" s="687"/>
      <c r="D3035" s="737"/>
      <c r="E3035" s="117"/>
      <c r="F3035" s="117"/>
      <c r="G3035" s="297"/>
      <c r="H3035" s="298"/>
      <c r="I3035" s="209"/>
      <c r="J3035" s="389"/>
      <c r="K3035" s="219"/>
      <c r="L3035" s="299"/>
      <c r="M3035" s="22"/>
      <c r="N3035" s="710"/>
    </row>
    <row r="3036" spans="1:14" ht="15.75" hidden="1" customHeight="1" x14ac:dyDescent="0.25">
      <c r="A3036" s="773"/>
      <c r="B3036" s="684"/>
      <c r="C3036" s="687"/>
      <c r="D3036" s="737"/>
      <c r="E3036" s="117"/>
      <c r="F3036" s="117"/>
      <c r="G3036" s="297"/>
      <c r="H3036" s="298"/>
      <c r="I3036" s="209"/>
      <c r="J3036" s="389"/>
      <c r="K3036" s="219"/>
      <c r="L3036" s="299"/>
      <c r="M3036" s="22"/>
      <c r="N3036" s="710"/>
    </row>
    <row r="3037" spans="1:14" ht="15.75" hidden="1" customHeight="1" x14ac:dyDescent="0.25">
      <c r="A3037" s="773"/>
      <c r="B3037" s="684"/>
      <c r="C3037" s="687"/>
      <c r="D3037" s="737"/>
      <c r="E3037" s="117"/>
      <c r="F3037" s="117"/>
      <c r="G3037" s="297"/>
      <c r="H3037" s="298"/>
      <c r="I3037" s="209"/>
      <c r="J3037" s="389"/>
      <c r="K3037" s="219"/>
      <c r="L3037" s="299"/>
      <c r="M3037" s="22"/>
      <c r="N3037" s="710"/>
    </row>
    <row r="3038" spans="1:14" ht="15.75" hidden="1" customHeight="1" x14ac:dyDescent="0.25">
      <c r="A3038" s="773"/>
      <c r="B3038" s="684"/>
      <c r="C3038" s="687"/>
      <c r="D3038" s="737"/>
      <c r="E3038" s="117"/>
      <c r="F3038" s="117"/>
      <c r="G3038" s="297"/>
      <c r="H3038" s="298"/>
      <c r="I3038" s="209"/>
      <c r="J3038" s="389"/>
      <c r="K3038" s="219"/>
      <c r="L3038" s="299"/>
      <c r="M3038" s="22"/>
      <c r="N3038" s="710"/>
    </row>
    <row r="3039" spans="1:14" ht="15.75" hidden="1" customHeight="1" x14ac:dyDescent="0.25">
      <c r="A3039" s="773"/>
      <c r="B3039" s="684"/>
      <c r="C3039" s="687"/>
      <c r="D3039" s="737"/>
      <c r="E3039" s="117"/>
      <c r="F3039" s="117"/>
      <c r="G3039" s="297"/>
      <c r="H3039" s="298"/>
      <c r="I3039" s="209"/>
      <c r="J3039" s="389"/>
      <c r="K3039" s="219"/>
      <c r="L3039" s="299"/>
      <c r="M3039" s="22"/>
      <c r="N3039" s="710"/>
    </row>
    <row r="3040" spans="1:14" ht="15.75" hidden="1" customHeight="1" x14ac:dyDescent="0.25">
      <c r="A3040" s="773"/>
      <c r="B3040" s="684"/>
      <c r="C3040" s="687"/>
      <c r="D3040" s="737"/>
      <c r="E3040" s="117"/>
      <c r="F3040" s="117"/>
      <c r="G3040" s="297"/>
      <c r="H3040" s="298"/>
      <c r="I3040" s="209"/>
      <c r="J3040" s="389"/>
      <c r="K3040" s="219"/>
      <c r="L3040" s="299"/>
      <c r="M3040" s="22"/>
      <c r="N3040" s="710"/>
    </row>
    <row r="3041" spans="1:14" ht="15.75" hidden="1" customHeight="1" x14ac:dyDescent="0.25">
      <c r="A3041" s="773"/>
      <c r="B3041" s="684"/>
      <c r="C3041" s="687"/>
      <c r="D3041" s="737"/>
      <c r="E3041" s="117"/>
      <c r="F3041" s="117"/>
      <c r="G3041" s="297"/>
      <c r="H3041" s="298"/>
      <c r="I3041" s="209"/>
      <c r="J3041" s="389"/>
      <c r="K3041" s="219"/>
      <c r="L3041" s="299"/>
      <c r="M3041" s="22"/>
      <c r="N3041" s="710"/>
    </row>
    <row r="3042" spans="1:14" ht="15.75" hidden="1" customHeight="1" x14ac:dyDescent="0.25">
      <c r="A3042" s="773"/>
      <c r="B3042" s="684"/>
      <c r="C3042" s="687"/>
      <c r="D3042" s="737"/>
      <c r="E3042" s="117"/>
      <c r="F3042" s="117"/>
      <c r="G3042" s="297"/>
      <c r="H3042" s="298"/>
      <c r="I3042" s="209"/>
      <c r="J3042" s="389"/>
      <c r="K3042" s="219"/>
      <c r="L3042" s="299"/>
      <c r="M3042" s="22"/>
      <c r="N3042" s="710"/>
    </row>
    <row r="3043" spans="1:14" ht="15.75" hidden="1" customHeight="1" x14ac:dyDescent="0.25">
      <c r="A3043" s="773"/>
      <c r="B3043" s="684"/>
      <c r="C3043" s="687"/>
      <c r="D3043" s="737"/>
      <c r="E3043" s="117"/>
      <c r="F3043" s="117"/>
      <c r="G3043" s="297"/>
      <c r="H3043" s="298"/>
      <c r="I3043" s="209"/>
      <c r="J3043" s="389"/>
      <c r="K3043" s="219"/>
      <c r="L3043" s="299"/>
      <c r="M3043" s="22"/>
      <c r="N3043" s="710"/>
    </row>
    <row r="3044" spans="1:14" ht="15.75" hidden="1" customHeight="1" x14ac:dyDescent="0.25">
      <c r="A3044" s="773"/>
      <c r="B3044" s="684"/>
      <c r="C3044" s="687"/>
      <c r="D3044" s="737"/>
      <c r="E3044" s="117"/>
      <c r="F3044" s="117"/>
      <c r="G3044" s="297"/>
      <c r="H3044" s="298"/>
      <c r="I3044" s="209"/>
      <c r="J3044" s="389"/>
      <c r="K3044" s="219"/>
      <c r="L3044" s="299"/>
      <c r="M3044" s="22"/>
      <c r="N3044" s="710"/>
    </row>
    <row r="3045" spans="1:14" ht="15.75" hidden="1" customHeight="1" x14ac:dyDescent="0.25">
      <c r="A3045" s="773"/>
      <c r="B3045" s="684"/>
      <c r="C3045" s="687"/>
      <c r="D3045" s="737"/>
      <c r="E3045" s="117"/>
      <c r="F3045" s="117"/>
      <c r="G3045" s="297"/>
      <c r="H3045" s="298"/>
      <c r="I3045" s="209"/>
      <c r="J3045" s="389"/>
      <c r="K3045" s="219"/>
      <c r="L3045" s="299"/>
      <c r="M3045" s="22"/>
      <c r="N3045" s="710"/>
    </row>
    <row r="3046" spans="1:14" ht="15.75" hidden="1" customHeight="1" x14ac:dyDescent="0.25">
      <c r="A3046" s="773"/>
      <c r="B3046" s="684"/>
      <c r="C3046" s="687"/>
      <c r="D3046" s="737"/>
      <c r="E3046" s="117"/>
      <c r="F3046" s="117"/>
      <c r="G3046" s="297"/>
      <c r="H3046" s="298"/>
      <c r="I3046" s="209"/>
      <c r="J3046" s="389"/>
      <c r="K3046" s="219"/>
      <c r="L3046" s="299"/>
      <c r="M3046" s="22"/>
      <c r="N3046" s="710"/>
    </row>
    <row r="3047" spans="1:14" ht="15.75" hidden="1" customHeight="1" x14ac:dyDescent="0.25">
      <c r="A3047" s="773"/>
      <c r="B3047" s="684"/>
      <c r="C3047" s="687"/>
      <c r="D3047" s="737"/>
      <c r="E3047" s="117"/>
      <c r="F3047" s="117"/>
      <c r="G3047" s="297"/>
      <c r="H3047" s="298"/>
      <c r="I3047" s="209"/>
      <c r="J3047" s="389"/>
      <c r="K3047" s="219"/>
      <c r="L3047" s="299"/>
      <c r="M3047" s="22"/>
      <c r="N3047" s="710"/>
    </row>
    <row r="3048" spans="1:14" ht="15.75" hidden="1" customHeight="1" x14ac:dyDescent="0.25">
      <c r="A3048" s="773"/>
      <c r="B3048" s="684"/>
      <c r="C3048" s="687"/>
      <c r="D3048" s="737"/>
      <c r="E3048" s="117"/>
      <c r="F3048" s="117"/>
      <c r="G3048" s="297"/>
      <c r="H3048" s="298"/>
      <c r="I3048" s="209"/>
      <c r="J3048" s="389"/>
      <c r="K3048" s="219"/>
      <c r="L3048" s="299"/>
      <c r="M3048" s="22"/>
      <c r="N3048" s="710"/>
    </row>
    <row r="3049" spans="1:14" ht="15.75" hidden="1" customHeight="1" x14ac:dyDescent="0.25">
      <c r="A3049" s="773"/>
      <c r="B3049" s="684"/>
      <c r="C3049" s="687"/>
      <c r="D3049" s="737"/>
      <c r="E3049" s="117"/>
      <c r="F3049" s="117"/>
      <c r="G3049" s="297"/>
      <c r="H3049" s="298"/>
      <c r="I3049" s="209"/>
      <c r="J3049" s="389"/>
      <c r="K3049" s="219"/>
      <c r="L3049" s="299"/>
      <c r="M3049" s="22"/>
      <c r="N3049" s="710"/>
    </row>
    <row r="3050" spans="1:14" ht="15.75" hidden="1" customHeight="1" x14ac:dyDescent="0.25">
      <c r="A3050" s="773"/>
      <c r="B3050" s="684"/>
      <c r="C3050" s="687"/>
      <c r="D3050" s="737"/>
      <c r="E3050" s="117"/>
      <c r="F3050" s="117"/>
      <c r="G3050" s="297"/>
      <c r="H3050" s="298"/>
      <c r="I3050" s="209"/>
      <c r="J3050" s="389"/>
      <c r="K3050" s="219"/>
      <c r="L3050" s="299"/>
      <c r="M3050" s="22"/>
      <c r="N3050" s="710"/>
    </row>
    <row r="3051" spans="1:14" ht="15.75" hidden="1" customHeight="1" x14ac:dyDescent="0.25">
      <c r="A3051" s="773"/>
      <c r="B3051" s="684"/>
      <c r="C3051" s="687"/>
      <c r="D3051" s="737"/>
      <c r="E3051" s="117"/>
      <c r="F3051" s="117"/>
      <c r="G3051" s="297"/>
      <c r="H3051" s="298"/>
      <c r="I3051" s="209"/>
      <c r="J3051" s="389"/>
      <c r="K3051" s="219"/>
      <c r="L3051" s="299"/>
      <c r="M3051" s="22"/>
      <c r="N3051" s="710"/>
    </row>
    <row r="3052" spans="1:14" ht="15.75" hidden="1" customHeight="1" x14ac:dyDescent="0.25">
      <c r="A3052" s="773"/>
      <c r="B3052" s="684"/>
      <c r="C3052" s="687"/>
      <c r="D3052" s="737"/>
      <c r="E3052" s="117"/>
      <c r="F3052" s="117"/>
      <c r="G3052" s="297"/>
      <c r="H3052" s="298"/>
      <c r="I3052" s="209"/>
      <c r="J3052" s="389"/>
      <c r="K3052" s="219"/>
      <c r="L3052" s="299"/>
      <c r="M3052" s="22"/>
      <c r="N3052" s="710"/>
    </row>
    <row r="3053" spans="1:14" ht="15.75" hidden="1" customHeight="1" x14ac:dyDescent="0.25">
      <c r="A3053" s="773"/>
      <c r="B3053" s="684"/>
      <c r="C3053" s="687"/>
      <c r="D3053" s="737"/>
      <c r="E3053" s="117"/>
      <c r="F3053" s="117"/>
      <c r="G3053" s="297"/>
      <c r="H3053" s="298"/>
      <c r="I3053" s="209"/>
      <c r="J3053" s="389"/>
      <c r="K3053" s="219"/>
      <c r="L3053" s="299"/>
      <c r="M3053" s="22"/>
      <c r="N3053" s="710"/>
    </row>
    <row r="3054" spans="1:14" ht="15.75" hidden="1" customHeight="1" x14ac:dyDescent="0.25">
      <c r="A3054" s="773"/>
      <c r="B3054" s="684"/>
      <c r="C3054" s="687"/>
      <c r="D3054" s="737"/>
      <c r="E3054" s="117"/>
      <c r="F3054" s="117"/>
      <c r="G3054" s="297"/>
      <c r="H3054" s="298"/>
      <c r="I3054" s="209"/>
      <c r="J3054" s="389"/>
      <c r="K3054" s="219"/>
      <c r="L3054" s="299"/>
      <c r="M3054" s="22"/>
      <c r="N3054" s="710"/>
    </row>
    <row r="3055" spans="1:14" ht="15.75" hidden="1" customHeight="1" x14ac:dyDescent="0.25">
      <c r="A3055" s="773"/>
      <c r="B3055" s="684"/>
      <c r="C3055" s="687"/>
      <c r="D3055" s="737"/>
      <c r="E3055" s="117"/>
      <c r="F3055" s="117"/>
      <c r="G3055" s="297"/>
      <c r="H3055" s="298"/>
      <c r="I3055" s="209"/>
      <c r="J3055" s="389"/>
      <c r="K3055" s="219"/>
      <c r="L3055" s="299"/>
      <c r="M3055" s="22"/>
      <c r="N3055" s="710"/>
    </row>
    <row r="3056" spans="1:14" ht="15.75" hidden="1" customHeight="1" x14ac:dyDescent="0.25">
      <c r="A3056" s="773"/>
      <c r="B3056" s="684"/>
      <c r="C3056" s="687"/>
      <c r="D3056" s="737"/>
      <c r="E3056" s="117"/>
      <c r="F3056" s="117"/>
      <c r="G3056" s="297"/>
      <c r="H3056" s="298"/>
      <c r="I3056" s="209"/>
      <c r="J3056" s="389"/>
      <c r="K3056" s="219"/>
      <c r="L3056" s="299"/>
      <c r="M3056" s="22"/>
      <c r="N3056" s="710"/>
    </row>
    <row r="3057" spans="1:14" ht="15.75" hidden="1" customHeight="1" x14ac:dyDescent="0.25">
      <c r="A3057" s="773"/>
      <c r="B3057" s="684"/>
      <c r="C3057" s="687"/>
      <c r="D3057" s="737"/>
      <c r="E3057" s="117"/>
      <c r="F3057" s="117"/>
      <c r="G3057" s="297"/>
      <c r="H3057" s="298"/>
      <c r="I3057" s="209"/>
      <c r="J3057" s="389"/>
      <c r="K3057" s="219"/>
      <c r="L3057" s="299"/>
      <c r="M3057" s="22"/>
      <c r="N3057" s="710"/>
    </row>
    <row r="3058" spans="1:14" ht="15.75" hidden="1" customHeight="1" x14ac:dyDescent="0.25">
      <c r="A3058" s="773"/>
      <c r="B3058" s="684"/>
      <c r="C3058" s="687"/>
      <c r="D3058" s="737"/>
      <c r="E3058" s="117"/>
      <c r="F3058" s="117"/>
      <c r="G3058" s="297"/>
      <c r="H3058" s="298"/>
      <c r="I3058" s="209"/>
      <c r="J3058" s="389"/>
      <c r="K3058" s="219"/>
      <c r="L3058" s="299"/>
      <c r="M3058" s="22"/>
      <c r="N3058" s="710"/>
    </row>
    <row r="3059" spans="1:14" ht="15.75" hidden="1" customHeight="1" x14ac:dyDescent="0.25">
      <c r="A3059" s="773"/>
      <c r="B3059" s="684"/>
      <c r="C3059" s="687"/>
      <c r="D3059" s="737"/>
      <c r="E3059" s="117"/>
      <c r="F3059" s="117"/>
      <c r="G3059" s="297"/>
      <c r="H3059" s="298"/>
      <c r="I3059" s="209"/>
      <c r="J3059" s="389"/>
      <c r="K3059" s="219"/>
      <c r="L3059" s="299"/>
      <c r="M3059" s="22"/>
      <c r="N3059" s="710"/>
    </row>
    <row r="3060" spans="1:14" ht="15.75" hidden="1" customHeight="1" x14ac:dyDescent="0.25">
      <c r="A3060" s="773"/>
      <c r="B3060" s="684"/>
      <c r="C3060" s="687"/>
      <c r="D3060" s="737"/>
      <c r="E3060" s="117"/>
      <c r="F3060" s="117"/>
      <c r="G3060" s="297"/>
      <c r="H3060" s="298"/>
      <c r="I3060" s="209"/>
      <c r="J3060" s="389"/>
      <c r="K3060" s="219"/>
      <c r="L3060" s="299"/>
      <c r="M3060" s="22"/>
      <c r="N3060" s="710"/>
    </row>
    <row r="3061" spans="1:14" ht="15.75" hidden="1" customHeight="1" x14ac:dyDescent="0.25">
      <c r="A3061" s="773"/>
      <c r="B3061" s="684"/>
      <c r="C3061" s="687"/>
      <c r="D3061" s="737"/>
      <c r="E3061" s="117"/>
      <c r="F3061" s="117"/>
      <c r="G3061" s="297"/>
      <c r="H3061" s="298"/>
      <c r="I3061" s="209"/>
      <c r="J3061" s="389"/>
      <c r="K3061" s="219"/>
      <c r="L3061" s="299"/>
      <c r="M3061" s="22"/>
      <c r="N3061" s="710"/>
    </row>
    <row r="3062" spans="1:14" ht="15.75" hidden="1" customHeight="1" x14ac:dyDescent="0.25">
      <c r="A3062" s="773"/>
      <c r="B3062" s="684"/>
      <c r="C3062" s="687"/>
      <c r="D3062" s="737"/>
      <c r="E3062" s="117"/>
      <c r="F3062" s="117"/>
      <c r="G3062" s="297"/>
      <c r="H3062" s="298"/>
      <c r="I3062" s="209"/>
      <c r="J3062" s="389"/>
      <c r="K3062" s="219"/>
      <c r="L3062" s="299"/>
      <c r="M3062" s="22"/>
      <c r="N3062" s="710"/>
    </row>
    <row r="3063" spans="1:14" ht="15.75" hidden="1" customHeight="1" x14ac:dyDescent="0.25">
      <c r="A3063" s="773"/>
      <c r="B3063" s="684"/>
      <c r="C3063" s="687"/>
      <c r="D3063" s="737"/>
      <c r="E3063" s="117"/>
      <c r="F3063" s="117"/>
      <c r="G3063" s="297"/>
      <c r="H3063" s="298"/>
      <c r="I3063" s="209"/>
      <c r="J3063" s="389"/>
      <c r="K3063" s="219"/>
      <c r="L3063" s="299"/>
      <c r="M3063" s="22"/>
      <c r="N3063" s="710"/>
    </row>
    <row r="3064" spans="1:14" ht="15.75" hidden="1" customHeight="1" x14ac:dyDescent="0.25">
      <c r="A3064" s="773"/>
      <c r="B3064" s="684"/>
      <c r="C3064" s="687"/>
      <c r="D3064" s="737"/>
      <c r="E3064" s="117"/>
      <c r="F3064" s="117"/>
      <c r="G3064" s="297"/>
      <c r="H3064" s="298"/>
      <c r="I3064" s="209"/>
      <c r="J3064" s="389"/>
      <c r="K3064" s="219"/>
      <c r="L3064" s="299"/>
      <c r="M3064" s="22"/>
      <c r="N3064" s="710"/>
    </row>
    <row r="3065" spans="1:14" ht="15.75" hidden="1" customHeight="1" x14ac:dyDescent="0.25">
      <c r="A3065" s="773"/>
      <c r="B3065" s="684"/>
      <c r="C3065" s="687"/>
      <c r="D3065" s="737"/>
      <c r="E3065" s="117"/>
      <c r="F3065" s="117"/>
      <c r="G3065" s="297"/>
      <c r="H3065" s="298"/>
      <c r="I3065" s="209"/>
      <c r="J3065" s="389"/>
      <c r="K3065" s="219"/>
      <c r="L3065" s="299"/>
      <c r="M3065" s="22"/>
      <c r="N3065" s="710"/>
    </row>
    <row r="3066" spans="1:14" ht="15.75" hidden="1" customHeight="1" x14ac:dyDescent="0.25">
      <c r="A3066" s="773"/>
      <c r="B3066" s="684"/>
      <c r="C3066" s="687"/>
      <c r="D3066" s="737"/>
      <c r="E3066" s="117"/>
      <c r="F3066" s="117"/>
      <c r="G3066" s="297"/>
      <c r="H3066" s="298"/>
      <c r="I3066" s="209"/>
      <c r="J3066" s="389"/>
      <c r="K3066" s="219"/>
      <c r="L3066" s="299"/>
      <c r="M3066" s="22"/>
      <c r="N3066" s="710"/>
    </row>
    <row r="3067" spans="1:14" ht="15.75" hidden="1" customHeight="1" x14ac:dyDescent="0.25">
      <c r="A3067" s="773"/>
      <c r="B3067" s="684"/>
      <c r="C3067" s="687"/>
      <c r="D3067" s="737"/>
      <c r="E3067" s="117"/>
      <c r="F3067" s="117"/>
      <c r="G3067" s="297"/>
      <c r="H3067" s="298"/>
      <c r="I3067" s="209"/>
      <c r="J3067" s="389"/>
      <c r="K3067" s="219"/>
      <c r="L3067" s="299"/>
      <c r="M3067" s="22"/>
      <c r="N3067" s="710"/>
    </row>
    <row r="3068" spans="1:14" ht="15.75" hidden="1" customHeight="1" x14ac:dyDescent="0.25">
      <c r="A3068" s="773"/>
      <c r="B3068" s="684"/>
      <c r="C3068" s="687"/>
      <c r="D3068" s="737"/>
      <c r="E3068" s="117"/>
      <c r="F3068" s="117"/>
      <c r="G3068" s="297"/>
      <c r="H3068" s="298"/>
      <c r="I3068" s="209"/>
      <c r="J3068" s="389"/>
      <c r="K3068" s="219"/>
      <c r="L3068" s="299"/>
      <c r="M3068" s="22"/>
      <c r="N3068" s="710"/>
    </row>
    <row r="3069" spans="1:14" ht="15.75" hidden="1" customHeight="1" x14ac:dyDescent="0.25">
      <c r="A3069" s="773"/>
      <c r="B3069" s="684"/>
      <c r="C3069" s="687"/>
      <c r="D3069" s="737"/>
      <c r="E3069" s="117"/>
      <c r="F3069" s="117"/>
      <c r="G3069" s="297"/>
      <c r="H3069" s="298"/>
      <c r="I3069" s="209"/>
      <c r="J3069" s="389"/>
      <c r="K3069" s="219"/>
      <c r="L3069" s="299"/>
      <c r="M3069" s="22"/>
      <c r="N3069" s="710"/>
    </row>
    <row r="3070" spans="1:14" ht="15.75" hidden="1" customHeight="1" x14ac:dyDescent="0.25">
      <c r="A3070" s="773"/>
      <c r="B3070" s="684"/>
      <c r="C3070" s="687"/>
      <c r="D3070" s="737"/>
      <c r="E3070" s="117"/>
      <c r="F3070" s="117"/>
      <c r="G3070" s="297"/>
      <c r="H3070" s="298"/>
      <c r="I3070" s="209"/>
      <c r="J3070" s="389"/>
      <c r="K3070" s="219"/>
      <c r="L3070" s="299"/>
      <c r="M3070" s="22"/>
      <c r="N3070" s="710"/>
    </row>
    <row r="3071" spans="1:14" ht="15.75" hidden="1" customHeight="1" x14ac:dyDescent="0.25">
      <c r="A3071" s="773"/>
      <c r="B3071" s="684"/>
      <c r="C3071" s="687"/>
      <c r="D3071" s="737"/>
      <c r="E3071" s="117"/>
      <c r="F3071" s="117"/>
      <c r="G3071" s="297"/>
      <c r="H3071" s="298"/>
      <c r="I3071" s="209"/>
      <c r="J3071" s="389"/>
      <c r="K3071" s="219"/>
      <c r="L3071" s="299"/>
      <c r="M3071" s="22"/>
      <c r="N3071" s="710"/>
    </row>
    <row r="3072" spans="1:14" ht="15.75" hidden="1" customHeight="1" x14ac:dyDescent="0.25">
      <c r="A3072" s="773"/>
      <c r="B3072" s="684"/>
      <c r="C3072" s="687"/>
      <c r="D3072" s="737"/>
      <c r="E3072" s="117"/>
      <c r="F3072" s="117"/>
      <c r="G3072" s="297"/>
      <c r="H3072" s="298"/>
      <c r="I3072" s="209"/>
      <c r="J3072" s="389"/>
      <c r="K3072" s="219"/>
      <c r="L3072" s="299"/>
      <c r="M3072" s="22"/>
      <c r="N3072" s="710"/>
    </row>
    <row r="3073" spans="1:14" ht="15.75" hidden="1" customHeight="1" x14ac:dyDescent="0.25">
      <c r="A3073" s="773"/>
      <c r="B3073" s="684"/>
      <c r="C3073" s="687"/>
      <c r="D3073" s="737"/>
      <c r="E3073" s="117"/>
      <c r="F3073" s="117"/>
      <c r="G3073" s="297"/>
      <c r="H3073" s="298"/>
      <c r="I3073" s="209"/>
      <c r="J3073" s="389"/>
      <c r="K3073" s="219"/>
      <c r="L3073" s="299"/>
      <c r="M3073" s="22"/>
      <c r="N3073" s="710"/>
    </row>
    <row r="3074" spans="1:14" ht="15.75" hidden="1" customHeight="1" x14ac:dyDescent="0.25">
      <c r="A3074" s="773"/>
      <c r="B3074" s="684"/>
      <c r="C3074" s="687"/>
      <c r="D3074" s="737"/>
      <c r="E3074" s="117"/>
      <c r="F3074" s="117"/>
      <c r="G3074" s="297"/>
      <c r="H3074" s="298"/>
      <c r="I3074" s="209"/>
      <c r="J3074" s="389"/>
      <c r="K3074" s="219"/>
      <c r="L3074" s="299"/>
      <c r="M3074" s="22"/>
      <c r="N3074" s="710"/>
    </row>
    <row r="3075" spans="1:14" ht="15.75" hidden="1" customHeight="1" x14ac:dyDescent="0.25">
      <c r="A3075" s="773"/>
      <c r="B3075" s="684"/>
      <c r="C3075" s="687"/>
      <c r="D3075" s="737"/>
      <c r="E3075" s="117"/>
      <c r="F3075" s="117"/>
      <c r="G3075" s="297"/>
      <c r="H3075" s="298"/>
      <c r="I3075" s="209"/>
      <c r="J3075" s="389"/>
      <c r="K3075" s="219"/>
      <c r="L3075" s="299"/>
      <c r="M3075" s="22"/>
      <c r="N3075" s="710"/>
    </row>
    <row r="3076" spans="1:14" ht="15.75" hidden="1" customHeight="1" x14ac:dyDescent="0.25">
      <c r="A3076" s="773"/>
      <c r="B3076" s="684"/>
      <c r="C3076" s="687"/>
      <c r="D3076" s="737"/>
      <c r="E3076" s="117"/>
      <c r="F3076" s="117"/>
      <c r="G3076" s="297"/>
      <c r="H3076" s="298"/>
      <c r="I3076" s="209"/>
      <c r="J3076" s="389"/>
      <c r="K3076" s="219"/>
      <c r="L3076" s="299"/>
      <c r="M3076" s="22"/>
      <c r="N3076" s="710"/>
    </row>
    <row r="3077" spans="1:14" ht="15.75" hidden="1" customHeight="1" x14ac:dyDescent="0.25">
      <c r="A3077" s="773"/>
      <c r="B3077" s="684"/>
      <c r="C3077" s="687"/>
      <c r="D3077" s="737"/>
      <c r="E3077" s="117"/>
      <c r="F3077" s="117"/>
      <c r="G3077" s="297"/>
      <c r="H3077" s="298"/>
      <c r="I3077" s="209"/>
      <c r="J3077" s="389"/>
      <c r="K3077" s="219"/>
      <c r="L3077" s="299"/>
      <c r="M3077" s="22"/>
      <c r="N3077" s="710"/>
    </row>
    <row r="3078" spans="1:14" ht="15.75" hidden="1" customHeight="1" x14ac:dyDescent="0.25">
      <c r="A3078" s="773"/>
      <c r="B3078" s="684"/>
      <c r="C3078" s="687"/>
      <c r="D3078" s="737"/>
      <c r="E3078" s="117"/>
      <c r="F3078" s="117"/>
      <c r="G3078" s="297"/>
      <c r="H3078" s="298"/>
      <c r="I3078" s="209"/>
      <c r="J3078" s="389"/>
      <c r="K3078" s="219"/>
      <c r="L3078" s="299"/>
      <c r="M3078" s="22"/>
      <c r="N3078" s="710"/>
    </row>
    <row r="3079" spans="1:14" ht="15.75" hidden="1" customHeight="1" x14ac:dyDescent="0.25">
      <c r="A3079" s="773"/>
      <c r="B3079" s="684"/>
      <c r="C3079" s="687"/>
      <c r="D3079" s="737"/>
      <c r="E3079" s="117"/>
      <c r="F3079" s="117"/>
      <c r="G3079" s="297"/>
      <c r="H3079" s="298"/>
      <c r="I3079" s="209"/>
      <c r="J3079" s="389"/>
      <c r="K3079" s="219"/>
      <c r="L3079" s="299"/>
      <c r="M3079" s="22"/>
      <c r="N3079" s="710"/>
    </row>
    <row r="3080" spans="1:14" ht="15.75" hidden="1" customHeight="1" x14ac:dyDescent="0.25">
      <c r="A3080" s="773"/>
      <c r="B3080" s="684"/>
      <c r="C3080" s="687"/>
      <c r="D3080" s="737"/>
      <c r="E3080" s="117"/>
      <c r="F3080" s="117"/>
      <c r="G3080" s="297"/>
      <c r="H3080" s="298"/>
      <c r="I3080" s="209"/>
      <c r="J3080" s="389"/>
      <c r="K3080" s="219"/>
      <c r="L3080" s="299"/>
      <c r="M3080" s="22"/>
      <c r="N3080" s="710"/>
    </row>
    <row r="3081" spans="1:14" ht="15.75" hidden="1" customHeight="1" x14ac:dyDescent="0.25">
      <c r="A3081" s="773"/>
      <c r="B3081" s="684"/>
      <c r="C3081" s="687"/>
      <c r="D3081" s="737"/>
      <c r="E3081" s="117"/>
      <c r="F3081" s="117"/>
      <c r="G3081" s="297"/>
      <c r="H3081" s="298"/>
      <c r="I3081" s="209"/>
      <c r="J3081" s="389"/>
      <c r="K3081" s="219"/>
      <c r="L3081" s="299"/>
      <c r="M3081" s="22"/>
      <c r="N3081" s="710"/>
    </row>
    <row r="3082" spans="1:14" ht="15.75" hidden="1" customHeight="1" x14ac:dyDescent="0.25">
      <c r="A3082" s="773"/>
      <c r="B3082" s="684"/>
      <c r="C3082" s="687"/>
      <c r="D3082" s="737"/>
      <c r="E3082" s="117"/>
      <c r="F3082" s="117"/>
      <c r="G3082" s="297"/>
      <c r="H3082" s="298"/>
      <c r="I3082" s="209"/>
      <c r="J3082" s="389"/>
      <c r="K3082" s="219"/>
      <c r="L3082" s="299"/>
      <c r="M3082" s="22"/>
      <c r="N3082" s="710"/>
    </row>
    <row r="3083" spans="1:14" ht="15.75" hidden="1" customHeight="1" x14ac:dyDescent="0.25">
      <c r="A3083" s="773"/>
      <c r="B3083" s="684"/>
      <c r="C3083" s="687"/>
      <c r="D3083" s="737"/>
      <c r="E3083" s="117"/>
      <c r="F3083" s="117"/>
      <c r="G3083" s="297"/>
      <c r="H3083" s="298"/>
      <c r="I3083" s="209"/>
      <c r="J3083" s="389"/>
      <c r="K3083" s="219"/>
      <c r="L3083" s="299"/>
      <c r="M3083" s="22"/>
      <c r="N3083" s="710"/>
    </row>
    <row r="3084" spans="1:14" ht="15.75" hidden="1" customHeight="1" x14ac:dyDescent="0.25">
      <c r="A3084" s="773"/>
      <c r="B3084" s="684"/>
      <c r="C3084" s="687"/>
      <c r="D3084" s="737"/>
      <c r="E3084" s="117"/>
      <c r="F3084" s="117"/>
      <c r="G3084" s="297"/>
      <c r="H3084" s="298"/>
      <c r="I3084" s="209"/>
      <c r="J3084" s="389"/>
      <c r="K3084" s="219"/>
      <c r="L3084" s="299"/>
      <c r="M3084" s="22"/>
      <c r="N3084" s="710"/>
    </row>
    <row r="3085" spans="1:14" ht="15.75" hidden="1" customHeight="1" x14ac:dyDescent="0.25">
      <c r="A3085" s="773"/>
      <c r="B3085" s="684"/>
      <c r="C3085" s="687"/>
      <c r="D3085" s="737"/>
      <c r="E3085" s="117"/>
      <c r="F3085" s="117"/>
      <c r="G3085" s="297"/>
      <c r="H3085" s="298"/>
      <c r="I3085" s="209"/>
      <c r="J3085" s="389"/>
      <c r="K3085" s="219"/>
      <c r="L3085" s="299"/>
      <c r="M3085" s="22"/>
      <c r="N3085" s="710"/>
    </row>
    <row r="3086" spans="1:14" ht="15.75" hidden="1" customHeight="1" x14ac:dyDescent="0.25">
      <c r="A3086" s="773"/>
      <c r="B3086" s="684"/>
      <c r="C3086" s="687"/>
      <c r="D3086" s="737"/>
      <c r="E3086" s="117"/>
      <c r="F3086" s="117"/>
      <c r="G3086" s="297"/>
      <c r="H3086" s="298"/>
      <c r="I3086" s="209"/>
      <c r="J3086" s="389"/>
      <c r="K3086" s="219"/>
      <c r="L3086" s="299"/>
      <c r="M3086" s="22"/>
      <c r="N3086" s="710"/>
    </row>
    <row r="3087" spans="1:14" ht="15.75" hidden="1" customHeight="1" x14ac:dyDescent="0.25">
      <c r="A3087" s="773"/>
      <c r="B3087" s="684"/>
      <c r="C3087" s="687"/>
      <c r="D3087" s="737"/>
      <c r="E3087" s="117"/>
      <c r="F3087" s="117"/>
      <c r="G3087" s="297"/>
      <c r="H3087" s="298"/>
      <c r="I3087" s="209"/>
      <c r="J3087" s="389"/>
      <c r="K3087" s="219"/>
      <c r="L3087" s="299"/>
      <c r="M3087" s="22"/>
      <c r="N3087" s="710"/>
    </row>
    <row r="3088" spans="1:14" ht="15.75" hidden="1" customHeight="1" x14ac:dyDescent="0.25">
      <c r="A3088" s="773"/>
      <c r="B3088" s="684"/>
      <c r="C3088" s="687"/>
      <c r="D3088" s="737"/>
      <c r="E3088" s="117"/>
      <c r="F3088" s="117"/>
      <c r="G3088" s="297"/>
      <c r="H3088" s="298"/>
      <c r="I3088" s="209"/>
      <c r="J3088" s="389"/>
      <c r="K3088" s="219"/>
      <c r="L3088" s="299"/>
      <c r="M3088" s="22"/>
      <c r="N3088" s="710"/>
    </row>
    <row r="3089" spans="1:14" ht="15.75" hidden="1" customHeight="1" x14ac:dyDescent="0.25">
      <c r="A3089" s="773"/>
      <c r="B3089" s="684"/>
      <c r="C3089" s="687"/>
      <c r="D3089" s="737"/>
      <c r="E3089" s="117"/>
      <c r="F3089" s="117"/>
      <c r="G3089" s="297"/>
      <c r="H3089" s="298"/>
      <c r="I3089" s="209"/>
      <c r="J3089" s="389"/>
      <c r="K3089" s="219"/>
      <c r="L3089" s="299"/>
      <c r="M3089" s="22"/>
      <c r="N3089" s="710"/>
    </row>
    <row r="3090" spans="1:14" ht="15.75" hidden="1" customHeight="1" x14ac:dyDescent="0.25">
      <c r="A3090" s="773"/>
      <c r="B3090" s="684"/>
      <c r="C3090" s="687"/>
      <c r="D3090" s="737"/>
      <c r="E3090" s="117"/>
      <c r="F3090" s="117"/>
      <c r="G3090" s="297"/>
      <c r="H3090" s="298"/>
      <c r="I3090" s="209"/>
      <c r="J3090" s="389"/>
      <c r="K3090" s="219"/>
      <c r="L3090" s="299"/>
      <c r="M3090" s="22"/>
      <c r="N3090" s="710"/>
    </row>
    <row r="3091" spans="1:14" ht="15.75" hidden="1" customHeight="1" x14ac:dyDescent="0.25">
      <c r="A3091" s="773"/>
      <c r="B3091" s="684"/>
      <c r="C3091" s="687"/>
      <c r="D3091" s="737"/>
      <c r="E3091" s="117"/>
      <c r="F3091" s="117"/>
      <c r="G3091" s="297"/>
      <c r="H3091" s="298"/>
      <c r="I3091" s="209"/>
      <c r="J3091" s="389"/>
      <c r="K3091" s="219"/>
      <c r="L3091" s="299"/>
      <c r="M3091" s="22"/>
      <c r="N3091" s="710"/>
    </row>
    <row r="3092" spans="1:14" ht="15.75" hidden="1" customHeight="1" x14ac:dyDescent="0.25">
      <c r="A3092" s="773"/>
      <c r="B3092" s="684"/>
      <c r="C3092" s="687"/>
      <c r="D3092" s="737"/>
      <c r="E3092" s="117"/>
      <c r="F3092" s="117"/>
      <c r="G3092" s="297"/>
      <c r="H3092" s="298"/>
      <c r="I3092" s="209"/>
      <c r="J3092" s="389"/>
      <c r="K3092" s="219"/>
      <c r="L3092" s="299"/>
      <c r="M3092" s="22"/>
      <c r="N3092" s="710"/>
    </row>
    <row r="3093" spans="1:14" ht="15.75" hidden="1" customHeight="1" x14ac:dyDescent="0.25">
      <c r="A3093" s="773"/>
      <c r="B3093" s="684"/>
      <c r="C3093" s="687"/>
      <c r="D3093" s="737"/>
      <c r="E3093" s="117"/>
      <c r="F3093" s="117"/>
      <c r="G3093" s="297"/>
      <c r="H3093" s="298"/>
      <c r="I3093" s="209"/>
      <c r="J3093" s="389"/>
      <c r="K3093" s="219"/>
      <c r="L3093" s="299"/>
      <c r="M3093" s="22"/>
      <c r="N3093" s="710"/>
    </row>
    <row r="3094" spans="1:14" ht="15.75" hidden="1" customHeight="1" x14ac:dyDescent="0.25">
      <c r="A3094" s="773"/>
      <c r="B3094" s="684"/>
      <c r="C3094" s="687"/>
      <c r="D3094" s="737"/>
      <c r="E3094" s="117"/>
      <c r="F3094" s="117"/>
      <c r="G3094" s="297"/>
      <c r="H3094" s="298"/>
      <c r="I3094" s="209"/>
      <c r="J3094" s="389"/>
      <c r="K3094" s="219"/>
      <c r="L3094" s="299"/>
      <c r="M3094" s="22"/>
      <c r="N3094" s="710"/>
    </row>
    <row r="3095" spans="1:14" ht="15.75" hidden="1" customHeight="1" x14ac:dyDescent="0.25">
      <c r="A3095" s="773"/>
      <c r="B3095" s="684"/>
      <c r="C3095" s="687"/>
      <c r="D3095" s="737"/>
      <c r="E3095" s="117"/>
      <c r="F3095" s="117"/>
      <c r="G3095" s="297"/>
      <c r="H3095" s="298"/>
      <c r="I3095" s="209"/>
      <c r="J3095" s="389"/>
      <c r="K3095" s="219"/>
      <c r="L3095" s="299"/>
      <c r="M3095" s="22"/>
      <c r="N3095" s="710"/>
    </row>
    <row r="3096" spans="1:14" ht="15.75" hidden="1" customHeight="1" x14ac:dyDescent="0.25">
      <c r="A3096" s="773"/>
      <c r="B3096" s="684"/>
      <c r="C3096" s="687"/>
      <c r="D3096" s="737"/>
      <c r="E3096" s="117"/>
      <c r="F3096" s="117"/>
      <c r="G3096" s="297"/>
      <c r="H3096" s="298"/>
      <c r="I3096" s="209"/>
      <c r="J3096" s="389"/>
      <c r="K3096" s="219"/>
      <c r="L3096" s="299"/>
      <c r="M3096" s="22"/>
      <c r="N3096" s="710"/>
    </row>
    <row r="3097" spans="1:14" ht="15.75" hidden="1" customHeight="1" x14ac:dyDescent="0.25">
      <c r="A3097" s="773"/>
      <c r="B3097" s="684"/>
      <c r="C3097" s="687"/>
      <c r="D3097" s="737"/>
      <c r="E3097" s="117"/>
      <c r="F3097" s="117"/>
      <c r="G3097" s="297"/>
      <c r="H3097" s="298"/>
      <c r="I3097" s="209"/>
      <c r="J3097" s="389"/>
      <c r="K3097" s="219"/>
      <c r="L3097" s="299"/>
      <c r="M3097" s="22"/>
      <c r="N3097" s="710"/>
    </row>
    <row r="3098" spans="1:14" ht="15.75" hidden="1" customHeight="1" x14ac:dyDescent="0.25">
      <c r="A3098" s="773"/>
      <c r="B3098" s="684"/>
      <c r="C3098" s="687"/>
      <c r="D3098" s="737"/>
      <c r="E3098" s="117"/>
      <c r="F3098" s="117"/>
      <c r="G3098" s="297"/>
      <c r="H3098" s="298"/>
      <c r="I3098" s="209"/>
      <c r="J3098" s="389"/>
      <c r="K3098" s="219"/>
      <c r="L3098" s="299"/>
      <c r="M3098" s="22"/>
      <c r="N3098" s="710"/>
    </row>
    <row r="3099" spans="1:14" ht="15.75" hidden="1" customHeight="1" x14ac:dyDescent="0.25">
      <c r="A3099" s="773"/>
      <c r="B3099" s="684"/>
      <c r="C3099" s="687"/>
      <c r="D3099" s="737"/>
      <c r="E3099" s="117"/>
      <c r="F3099" s="117"/>
      <c r="G3099" s="297"/>
      <c r="H3099" s="298"/>
      <c r="I3099" s="209"/>
      <c r="J3099" s="389"/>
      <c r="K3099" s="219"/>
      <c r="L3099" s="299"/>
      <c r="M3099" s="22"/>
      <c r="N3099" s="710"/>
    </row>
    <row r="3100" spans="1:14" ht="15.75" hidden="1" customHeight="1" x14ac:dyDescent="0.25">
      <c r="A3100" s="773"/>
      <c r="B3100" s="684"/>
      <c r="C3100" s="687"/>
      <c r="D3100" s="737"/>
      <c r="E3100" s="117"/>
      <c r="F3100" s="117"/>
      <c r="G3100" s="297"/>
      <c r="H3100" s="298"/>
      <c r="I3100" s="209"/>
      <c r="J3100" s="389"/>
      <c r="K3100" s="219"/>
      <c r="L3100" s="299"/>
      <c r="M3100" s="22"/>
      <c r="N3100" s="710"/>
    </row>
    <row r="3101" spans="1:14" ht="15.75" hidden="1" customHeight="1" x14ac:dyDescent="0.25">
      <c r="A3101" s="773"/>
      <c r="B3101" s="684"/>
      <c r="C3101" s="687"/>
      <c r="D3101" s="737"/>
      <c r="E3101" s="117"/>
      <c r="F3101" s="117"/>
      <c r="G3101" s="297"/>
      <c r="H3101" s="298"/>
      <c r="I3101" s="209"/>
      <c r="J3101" s="389"/>
      <c r="K3101" s="219"/>
      <c r="L3101" s="299"/>
      <c r="M3101" s="22"/>
      <c r="N3101" s="710"/>
    </row>
    <row r="3102" spans="1:14" ht="15.75" hidden="1" customHeight="1" x14ac:dyDescent="0.25">
      <c r="A3102" s="773"/>
      <c r="B3102" s="684"/>
      <c r="C3102" s="687"/>
      <c r="D3102" s="737"/>
      <c r="E3102" s="117"/>
      <c r="F3102" s="117"/>
      <c r="G3102" s="297"/>
      <c r="H3102" s="298"/>
      <c r="I3102" s="209"/>
      <c r="J3102" s="389"/>
      <c r="K3102" s="219"/>
      <c r="L3102" s="299"/>
      <c r="M3102" s="22"/>
      <c r="N3102" s="710"/>
    </row>
    <row r="3103" spans="1:14" ht="15.75" hidden="1" customHeight="1" x14ac:dyDescent="0.25">
      <c r="A3103" s="773"/>
      <c r="B3103" s="684"/>
      <c r="C3103" s="687"/>
      <c r="D3103" s="737"/>
      <c r="E3103" s="117"/>
      <c r="F3103" s="117"/>
      <c r="G3103" s="297"/>
      <c r="H3103" s="298"/>
      <c r="I3103" s="209"/>
      <c r="J3103" s="389"/>
      <c r="K3103" s="219"/>
      <c r="L3103" s="299"/>
      <c r="M3103" s="22"/>
      <c r="N3103" s="710"/>
    </row>
    <row r="3104" spans="1:14" ht="15.75" hidden="1" customHeight="1" x14ac:dyDescent="0.25">
      <c r="A3104" s="773"/>
      <c r="B3104" s="684"/>
      <c r="C3104" s="687"/>
      <c r="D3104" s="737"/>
      <c r="E3104" s="117"/>
      <c r="F3104" s="117"/>
      <c r="G3104" s="297"/>
      <c r="H3104" s="298"/>
      <c r="I3104" s="209"/>
      <c r="J3104" s="389"/>
      <c r="K3104" s="219"/>
      <c r="L3104" s="299"/>
      <c r="M3104" s="22"/>
      <c r="N3104" s="710"/>
    </row>
    <row r="3105" spans="1:14" ht="15.75" hidden="1" customHeight="1" x14ac:dyDescent="0.25">
      <c r="A3105" s="773"/>
      <c r="B3105" s="684"/>
      <c r="C3105" s="687"/>
      <c r="D3105" s="737"/>
      <c r="E3105" s="117"/>
      <c r="F3105" s="117"/>
      <c r="G3105" s="297"/>
      <c r="H3105" s="298"/>
      <c r="I3105" s="209"/>
      <c r="J3105" s="389"/>
      <c r="K3105" s="219"/>
      <c r="L3105" s="299"/>
      <c r="M3105" s="22"/>
      <c r="N3105" s="710"/>
    </row>
    <row r="3106" spans="1:14" ht="15.75" hidden="1" customHeight="1" x14ac:dyDescent="0.25">
      <c r="A3106" s="773"/>
      <c r="B3106" s="684"/>
      <c r="C3106" s="687"/>
      <c r="D3106" s="737"/>
      <c r="E3106" s="117"/>
      <c r="F3106" s="117"/>
      <c r="G3106" s="297"/>
      <c r="H3106" s="298"/>
      <c r="I3106" s="209"/>
      <c r="J3106" s="389"/>
      <c r="K3106" s="219"/>
      <c r="L3106" s="299"/>
      <c r="M3106" s="22"/>
      <c r="N3106" s="710"/>
    </row>
    <row r="3107" spans="1:14" ht="15.75" hidden="1" customHeight="1" x14ac:dyDescent="0.25">
      <c r="A3107" s="773"/>
      <c r="B3107" s="684"/>
      <c r="C3107" s="687"/>
      <c r="D3107" s="737"/>
      <c r="E3107" s="117"/>
      <c r="F3107" s="117"/>
      <c r="G3107" s="297"/>
      <c r="H3107" s="298"/>
      <c r="I3107" s="209"/>
      <c r="J3107" s="389"/>
      <c r="K3107" s="219"/>
      <c r="L3107" s="299"/>
      <c r="M3107" s="22"/>
      <c r="N3107" s="710"/>
    </row>
    <row r="3108" spans="1:14" ht="15.75" hidden="1" customHeight="1" x14ac:dyDescent="0.25">
      <c r="A3108" s="773"/>
      <c r="B3108" s="684"/>
      <c r="C3108" s="687"/>
      <c r="D3108" s="737"/>
      <c r="E3108" s="117"/>
      <c r="F3108" s="117"/>
      <c r="G3108" s="297"/>
      <c r="H3108" s="298"/>
      <c r="I3108" s="209"/>
      <c r="J3108" s="389"/>
      <c r="K3108" s="219"/>
      <c r="L3108" s="299"/>
      <c r="M3108" s="22"/>
      <c r="N3108" s="710"/>
    </row>
    <row r="3109" spans="1:14" ht="15.75" hidden="1" customHeight="1" x14ac:dyDescent="0.25">
      <c r="A3109" s="773"/>
      <c r="B3109" s="684"/>
      <c r="C3109" s="687"/>
      <c r="D3109" s="737"/>
      <c r="E3109" s="117"/>
      <c r="F3109" s="117"/>
      <c r="G3109" s="297"/>
      <c r="H3109" s="298"/>
      <c r="I3109" s="209"/>
      <c r="J3109" s="389"/>
      <c r="K3109" s="219"/>
      <c r="L3109" s="299"/>
      <c r="M3109" s="22"/>
      <c r="N3109" s="710"/>
    </row>
    <row r="3110" spans="1:14" ht="15.75" hidden="1" customHeight="1" x14ac:dyDescent="0.25">
      <c r="A3110" s="773"/>
      <c r="B3110" s="684"/>
      <c r="C3110" s="687"/>
      <c r="D3110" s="737"/>
      <c r="E3110" s="117"/>
      <c r="F3110" s="117"/>
      <c r="G3110" s="297"/>
      <c r="H3110" s="298"/>
      <c r="I3110" s="209"/>
      <c r="J3110" s="389"/>
      <c r="K3110" s="219"/>
      <c r="L3110" s="299"/>
      <c r="M3110" s="22"/>
      <c r="N3110" s="710"/>
    </row>
    <row r="3111" spans="1:14" ht="15.75" hidden="1" customHeight="1" x14ac:dyDescent="0.25">
      <c r="A3111" s="773"/>
      <c r="B3111" s="684"/>
      <c r="C3111" s="687"/>
      <c r="D3111" s="737"/>
      <c r="E3111" s="117"/>
      <c r="F3111" s="117"/>
      <c r="G3111" s="297"/>
      <c r="H3111" s="298"/>
      <c r="I3111" s="209"/>
      <c r="J3111" s="389"/>
      <c r="K3111" s="219"/>
      <c r="L3111" s="299"/>
      <c r="M3111" s="22"/>
      <c r="N3111" s="710"/>
    </row>
    <row r="3112" spans="1:14" ht="15.75" hidden="1" customHeight="1" x14ac:dyDescent="0.25">
      <c r="A3112" s="773"/>
      <c r="B3112" s="684"/>
      <c r="C3112" s="687"/>
      <c r="D3112" s="737"/>
      <c r="E3112" s="117"/>
      <c r="F3112" s="117"/>
      <c r="G3112" s="297"/>
      <c r="H3112" s="298"/>
      <c r="I3112" s="209"/>
      <c r="J3112" s="389"/>
      <c r="K3112" s="219"/>
      <c r="L3112" s="299"/>
      <c r="M3112" s="22"/>
      <c r="N3112" s="710"/>
    </row>
    <row r="3113" spans="1:14" ht="15.75" hidden="1" customHeight="1" x14ac:dyDescent="0.25">
      <c r="A3113" s="773"/>
      <c r="B3113" s="684"/>
      <c r="C3113" s="687"/>
      <c r="D3113" s="737"/>
      <c r="E3113" s="117"/>
      <c r="F3113" s="117"/>
      <c r="G3113" s="297"/>
      <c r="H3113" s="298"/>
      <c r="I3113" s="209"/>
      <c r="J3113" s="389"/>
      <c r="K3113" s="219"/>
      <c r="L3113" s="299"/>
      <c r="M3113" s="22"/>
      <c r="N3113" s="710"/>
    </row>
    <row r="3114" spans="1:14" ht="15.75" hidden="1" customHeight="1" x14ac:dyDescent="0.25">
      <c r="A3114" s="773"/>
      <c r="B3114" s="684"/>
      <c r="C3114" s="687"/>
      <c r="D3114" s="737"/>
      <c r="E3114" s="117"/>
      <c r="F3114" s="117"/>
      <c r="G3114" s="297"/>
      <c r="H3114" s="298"/>
      <c r="I3114" s="209"/>
      <c r="J3114" s="389"/>
      <c r="K3114" s="219"/>
      <c r="L3114" s="299"/>
      <c r="M3114" s="22"/>
      <c r="N3114" s="710"/>
    </row>
    <row r="3115" spans="1:14" ht="15.75" hidden="1" customHeight="1" x14ac:dyDescent="0.25">
      <c r="A3115" s="773"/>
      <c r="B3115" s="684"/>
      <c r="C3115" s="687"/>
      <c r="D3115" s="737"/>
      <c r="E3115" s="117"/>
      <c r="F3115" s="117"/>
      <c r="G3115" s="297"/>
      <c r="H3115" s="298"/>
      <c r="I3115" s="209"/>
      <c r="J3115" s="389"/>
      <c r="K3115" s="219"/>
      <c r="L3115" s="299"/>
      <c r="M3115" s="22"/>
      <c r="N3115" s="710"/>
    </row>
    <row r="3116" spans="1:14" ht="15.75" hidden="1" customHeight="1" x14ac:dyDescent="0.25">
      <c r="A3116" s="773"/>
      <c r="B3116" s="684"/>
      <c r="C3116" s="687"/>
      <c r="D3116" s="737"/>
      <c r="E3116" s="117"/>
      <c r="F3116" s="117"/>
      <c r="G3116" s="297"/>
      <c r="H3116" s="298"/>
      <c r="I3116" s="209"/>
      <c r="J3116" s="389"/>
      <c r="K3116" s="219"/>
      <c r="L3116" s="299"/>
      <c r="M3116" s="22"/>
      <c r="N3116" s="710"/>
    </row>
    <row r="3117" spans="1:14" ht="15.75" hidden="1" customHeight="1" x14ac:dyDescent="0.25">
      <c r="A3117" s="773"/>
      <c r="B3117" s="684"/>
      <c r="C3117" s="687"/>
      <c r="D3117" s="737"/>
      <c r="E3117" s="117"/>
      <c r="F3117" s="117"/>
      <c r="G3117" s="297"/>
      <c r="H3117" s="298"/>
      <c r="I3117" s="209"/>
      <c r="J3117" s="389"/>
      <c r="K3117" s="219"/>
      <c r="L3117" s="299"/>
      <c r="M3117" s="22"/>
      <c r="N3117" s="710"/>
    </row>
    <row r="3118" spans="1:14" ht="15.75" hidden="1" customHeight="1" x14ac:dyDescent="0.25">
      <c r="A3118" s="773"/>
      <c r="B3118" s="684"/>
      <c r="C3118" s="687"/>
      <c r="D3118" s="737"/>
      <c r="E3118" s="117"/>
      <c r="F3118" s="117"/>
      <c r="G3118" s="297"/>
      <c r="H3118" s="298"/>
      <c r="I3118" s="209"/>
      <c r="J3118" s="389"/>
      <c r="K3118" s="219"/>
      <c r="L3118" s="299"/>
      <c r="M3118" s="22"/>
      <c r="N3118" s="710"/>
    </row>
    <row r="3119" spans="1:14" ht="15.75" hidden="1" customHeight="1" x14ac:dyDescent="0.25">
      <c r="A3119" s="773"/>
      <c r="B3119" s="684"/>
      <c r="C3119" s="687"/>
      <c r="D3119" s="737"/>
      <c r="E3119" s="117"/>
      <c r="F3119" s="117"/>
      <c r="G3119" s="297"/>
      <c r="H3119" s="298"/>
      <c r="I3119" s="209"/>
      <c r="J3119" s="389"/>
      <c r="K3119" s="219"/>
      <c r="L3119" s="299"/>
      <c r="M3119" s="22"/>
      <c r="N3119" s="710"/>
    </row>
    <row r="3120" spans="1:14" ht="15.75" hidden="1" customHeight="1" x14ac:dyDescent="0.25">
      <c r="A3120" s="773"/>
      <c r="B3120" s="684"/>
      <c r="C3120" s="687"/>
      <c r="D3120" s="737"/>
      <c r="E3120" s="117"/>
      <c r="F3120" s="117"/>
      <c r="G3120" s="297"/>
      <c r="H3120" s="298"/>
      <c r="I3120" s="209"/>
      <c r="J3120" s="389"/>
      <c r="K3120" s="219"/>
      <c r="L3120" s="299"/>
      <c r="M3120" s="22"/>
      <c r="N3120" s="710"/>
    </row>
    <row r="3121" spans="1:14" ht="15.75" hidden="1" customHeight="1" x14ac:dyDescent="0.25">
      <c r="A3121" s="773"/>
      <c r="B3121" s="684"/>
      <c r="C3121" s="687"/>
      <c r="D3121" s="737"/>
      <c r="E3121" s="117"/>
      <c r="F3121" s="117"/>
      <c r="G3121" s="297"/>
      <c r="H3121" s="298"/>
      <c r="I3121" s="209"/>
      <c r="J3121" s="389"/>
      <c r="K3121" s="219"/>
      <c r="L3121" s="299"/>
      <c r="M3121" s="22"/>
      <c r="N3121" s="710"/>
    </row>
    <row r="3122" spans="1:14" ht="15.75" hidden="1" customHeight="1" x14ac:dyDescent="0.25">
      <c r="A3122" s="773"/>
      <c r="B3122" s="684"/>
      <c r="C3122" s="687"/>
      <c r="D3122" s="737"/>
      <c r="E3122" s="117"/>
      <c r="F3122" s="117"/>
      <c r="G3122" s="297"/>
      <c r="H3122" s="298"/>
      <c r="I3122" s="209"/>
      <c r="J3122" s="389"/>
      <c r="K3122" s="219"/>
      <c r="L3122" s="299"/>
      <c r="M3122" s="22"/>
      <c r="N3122" s="710"/>
    </row>
    <row r="3123" spans="1:14" ht="15.75" hidden="1" customHeight="1" x14ac:dyDescent="0.25">
      <c r="A3123" s="773"/>
      <c r="B3123" s="684"/>
      <c r="C3123" s="687"/>
      <c r="D3123" s="737"/>
      <c r="E3123" s="117"/>
      <c r="F3123" s="117"/>
      <c r="G3123" s="297"/>
      <c r="H3123" s="298"/>
      <c r="I3123" s="209"/>
      <c r="J3123" s="389"/>
      <c r="K3123" s="219"/>
      <c r="L3123" s="299"/>
      <c r="M3123" s="22"/>
      <c r="N3123" s="710"/>
    </row>
    <row r="3124" spans="1:14" ht="15.75" hidden="1" customHeight="1" x14ac:dyDescent="0.25">
      <c r="A3124" s="773"/>
      <c r="B3124" s="684"/>
      <c r="C3124" s="687"/>
      <c r="D3124" s="737"/>
      <c r="E3124" s="117"/>
      <c r="F3124" s="117"/>
      <c r="G3124" s="297"/>
      <c r="H3124" s="298"/>
      <c r="I3124" s="209"/>
      <c r="J3124" s="389"/>
      <c r="K3124" s="219"/>
      <c r="L3124" s="299"/>
      <c r="M3124" s="22"/>
      <c r="N3124" s="710"/>
    </row>
    <row r="3125" spans="1:14" ht="15.75" hidden="1" customHeight="1" x14ac:dyDescent="0.25">
      <c r="A3125" s="773"/>
      <c r="B3125" s="684"/>
      <c r="C3125" s="687"/>
      <c r="D3125" s="737"/>
      <c r="E3125" s="117"/>
      <c r="F3125" s="117"/>
      <c r="G3125" s="297"/>
      <c r="H3125" s="298"/>
      <c r="I3125" s="209"/>
      <c r="J3125" s="389"/>
      <c r="K3125" s="219"/>
      <c r="L3125" s="299"/>
      <c r="M3125" s="22"/>
      <c r="N3125" s="710"/>
    </row>
    <row r="3126" spans="1:14" ht="15.75" hidden="1" customHeight="1" x14ac:dyDescent="0.25">
      <c r="A3126" s="773"/>
      <c r="B3126" s="684"/>
      <c r="C3126" s="687"/>
      <c r="D3126" s="737"/>
      <c r="E3126" s="117"/>
      <c r="F3126" s="117"/>
      <c r="G3126" s="297"/>
      <c r="H3126" s="298"/>
      <c r="I3126" s="209"/>
      <c r="J3126" s="389"/>
      <c r="K3126" s="219"/>
      <c r="L3126" s="299"/>
      <c r="M3126" s="22"/>
      <c r="N3126" s="710"/>
    </row>
    <row r="3127" spans="1:14" ht="15.75" hidden="1" customHeight="1" x14ac:dyDescent="0.25">
      <c r="A3127" s="773"/>
      <c r="B3127" s="684"/>
      <c r="C3127" s="687"/>
      <c r="D3127" s="737"/>
      <c r="E3127" s="117"/>
      <c r="F3127" s="117"/>
      <c r="G3127" s="297"/>
      <c r="H3127" s="298"/>
      <c r="I3127" s="209"/>
      <c r="J3127" s="389"/>
      <c r="K3127" s="219"/>
      <c r="L3127" s="299"/>
      <c r="M3127" s="22"/>
      <c r="N3127" s="710"/>
    </row>
    <row r="3128" spans="1:14" ht="15.75" hidden="1" customHeight="1" x14ac:dyDescent="0.25">
      <c r="A3128" s="773"/>
      <c r="B3128" s="684"/>
      <c r="C3128" s="687"/>
      <c r="D3128" s="737"/>
      <c r="E3128" s="117"/>
      <c r="F3128" s="117"/>
      <c r="G3128" s="297"/>
      <c r="H3128" s="298"/>
      <c r="I3128" s="209"/>
      <c r="J3128" s="389"/>
      <c r="K3128" s="219"/>
      <c r="L3128" s="299"/>
      <c r="M3128" s="22"/>
      <c r="N3128" s="710"/>
    </row>
    <row r="3129" spans="1:14" ht="15.75" hidden="1" customHeight="1" x14ac:dyDescent="0.25">
      <c r="A3129" s="773"/>
      <c r="B3129" s="684"/>
      <c r="C3129" s="687"/>
      <c r="D3129" s="737"/>
      <c r="E3129" s="117"/>
      <c r="F3129" s="117"/>
      <c r="G3129" s="297"/>
      <c r="H3129" s="298"/>
      <c r="I3129" s="209"/>
      <c r="J3129" s="389"/>
      <c r="K3129" s="219"/>
      <c r="L3129" s="299"/>
      <c r="M3129" s="22"/>
      <c r="N3129" s="710"/>
    </row>
    <row r="3130" spans="1:14" ht="15.75" hidden="1" customHeight="1" x14ac:dyDescent="0.25">
      <c r="A3130" s="773"/>
      <c r="B3130" s="684"/>
      <c r="C3130" s="687"/>
      <c r="D3130" s="737"/>
      <c r="E3130" s="117"/>
      <c r="F3130" s="117"/>
      <c r="G3130" s="297"/>
      <c r="H3130" s="298"/>
      <c r="I3130" s="209"/>
      <c r="J3130" s="389"/>
      <c r="K3130" s="219"/>
      <c r="L3130" s="299"/>
      <c r="M3130" s="22"/>
      <c r="N3130" s="710"/>
    </row>
    <row r="3131" spans="1:14" ht="15.75" hidden="1" customHeight="1" x14ac:dyDescent="0.25">
      <c r="A3131" s="773"/>
      <c r="B3131" s="684"/>
      <c r="C3131" s="687"/>
      <c r="D3131" s="737"/>
      <c r="E3131" s="117"/>
      <c r="F3131" s="117"/>
      <c r="G3131" s="297"/>
      <c r="H3131" s="298"/>
      <c r="I3131" s="209"/>
      <c r="J3131" s="389"/>
      <c r="K3131" s="219"/>
      <c r="L3131" s="299"/>
      <c r="M3131" s="22"/>
      <c r="N3131" s="710"/>
    </row>
    <row r="3132" spans="1:14" ht="15.75" hidden="1" customHeight="1" x14ac:dyDescent="0.25">
      <c r="A3132" s="773"/>
      <c r="B3132" s="684"/>
      <c r="C3132" s="687"/>
      <c r="D3132" s="737"/>
      <c r="E3132" s="117"/>
      <c r="F3132" s="117"/>
      <c r="G3132" s="297"/>
      <c r="H3132" s="298"/>
      <c r="I3132" s="209"/>
      <c r="J3132" s="389"/>
      <c r="K3132" s="219"/>
      <c r="L3132" s="299"/>
      <c r="M3132" s="22"/>
      <c r="N3132" s="710"/>
    </row>
    <row r="3133" spans="1:14" ht="15.75" hidden="1" customHeight="1" x14ac:dyDescent="0.25">
      <c r="A3133" s="773"/>
      <c r="B3133" s="684"/>
      <c r="C3133" s="687"/>
      <c r="D3133" s="737"/>
      <c r="E3133" s="117"/>
      <c r="F3133" s="117"/>
      <c r="G3133" s="297"/>
      <c r="H3133" s="298"/>
      <c r="I3133" s="209"/>
      <c r="J3133" s="389"/>
      <c r="K3133" s="219"/>
      <c r="L3133" s="299"/>
      <c r="M3133" s="22"/>
      <c r="N3133" s="710"/>
    </row>
    <row r="3134" spans="1:14" ht="15.75" hidden="1" customHeight="1" x14ac:dyDescent="0.25">
      <c r="A3134" s="773"/>
      <c r="B3134" s="684"/>
      <c r="C3134" s="687"/>
      <c r="D3134" s="737"/>
      <c r="E3134" s="117"/>
      <c r="F3134" s="117"/>
      <c r="G3134" s="297"/>
      <c r="H3134" s="298"/>
      <c r="I3134" s="209"/>
      <c r="J3134" s="389"/>
      <c r="K3134" s="219"/>
      <c r="L3134" s="299"/>
      <c r="M3134" s="22"/>
      <c r="N3134" s="710"/>
    </row>
    <row r="3135" spans="1:14" ht="15.75" hidden="1" customHeight="1" x14ac:dyDescent="0.25">
      <c r="A3135" s="773"/>
      <c r="B3135" s="684"/>
      <c r="C3135" s="687"/>
      <c r="D3135" s="737"/>
      <c r="E3135" s="117"/>
      <c r="F3135" s="117"/>
      <c r="G3135" s="297"/>
      <c r="H3135" s="298"/>
      <c r="I3135" s="209"/>
      <c r="J3135" s="389"/>
      <c r="K3135" s="219"/>
      <c r="L3135" s="299"/>
      <c r="M3135" s="22"/>
      <c r="N3135" s="710"/>
    </row>
    <row r="3136" spans="1:14" ht="15.75" hidden="1" customHeight="1" x14ac:dyDescent="0.25">
      <c r="A3136" s="773"/>
      <c r="B3136" s="684"/>
      <c r="C3136" s="687"/>
      <c r="D3136" s="737"/>
      <c r="E3136" s="117"/>
      <c r="F3136" s="117"/>
      <c r="G3136" s="297"/>
      <c r="H3136" s="217"/>
      <c r="I3136" s="209"/>
      <c r="J3136" s="389"/>
      <c r="K3136" s="219"/>
      <c r="L3136" s="377"/>
      <c r="M3136" s="392"/>
      <c r="N3136" s="710"/>
    </row>
    <row r="3137" spans="1:15" ht="15.75" hidden="1" customHeight="1" x14ac:dyDescent="0.25">
      <c r="A3137" s="773"/>
      <c r="B3137" s="684"/>
      <c r="C3137" s="687"/>
      <c r="D3137" s="737"/>
      <c r="E3137" s="117"/>
      <c r="F3137" s="117"/>
      <c r="G3137" s="297"/>
      <c r="H3137" s="298"/>
      <c r="I3137" s="209"/>
      <c r="J3137" s="389"/>
      <c r="K3137" s="219"/>
      <c r="L3137" s="299"/>
      <c r="M3137" s="22"/>
      <c r="N3137" s="710"/>
    </row>
    <row r="3138" spans="1:15" ht="15.75" hidden="1" customHeight="1" x14ac:dyDescent="0.25">
      <c r="A3138" s="773"/>
      <c r="B3138" s="684"/>
      <c r="C3138" s="687"/>
      <c r="D3138" s="737"/>
      <c r="E3138" s="117"/>
      <c r="F3138" s="117"/>
      <c r="G3138" s="297"/>
      <c r="H3138" s="298"/>
      <c r="I3138" s="209"/>
      <c r="J3138" s="389"/>
      <c r="K3138" s="219"/>
      <c r="L3138" s="299"/>
      <c r="M3138" s="22"/>
      <c r="N3138" s="710"/>
    </row>
    <row r="3139" spans="1:15" ht="15.75" hidden="1" customHeight="1" x14ac:dyDescent="0.25">
      <c r="A3139" s="773"/>
      <c r="B3139" s="684"/>
      <c r="C3139" s="687"/>
      <c r="D3139" s="737"/>
      <c r="E3139" s="117"/>
      <c r="F3139" s="117"/>
      <c r="G3139" s="297"/>
      <c r="H3139" s="298"/>
      <c r="I3139" s="209"/>
      <c r="J3139" s="389"/>
      <c r="K3139" s="219"/>
      <c r="L3139" s="299"/>
      <c r="M3139" s="22"/>
      <c r="N3139" s="710"/>
    </row>
    <row r="3140" spans="1:15" ht="15.75" hidden="1" customHeight="1" x14ac:dyDescent="0.25">
      <c r="A3140" s="773"/>
      <c r="B3140" s="684"/>
      <c r="C3140" s="687"/>
      <c r="D3140" s="737"/>
      <c r="E3140" s="117"/>
      <c r="F3140" s="117"/>
      <c r="G3140" s="297"/>
      <c r="H3140" s="298"/>
      <c r="I3140" s="209"/>
      <c r="J3140" s="389"/>
      <c r="K3140" s="219"/>
      <c r="L3140" s="299"/>
      <c r="M3140" s="22"/>
      <c r="N3140" s="710"/>
    </row>
    <row r="3141" spans="1:15" ht="15.75" hidden="1" customHeight="1" x14ac:dyDescent="0.25">
      <c r="A3141" s="773"/>
      <c r="B3141" s="684"/>
      <c r="C3141" s="687"/>
      <c r="D3141" s="737"/>
      <c r="E3141" s="117"/>
      <c r="F3141" s="117"/>
      <c r="G3141" s="297"/>
      <c r="H3141" s="298"/>
      <c r="I3141" s="209"/>
      <c r="J3141" s="389"/>
      <c r="K3141" s="219"/>
      <c r="L3141" s="299"/>
      <c r="M3141" s="22"/>
      <c r="N3141" s="710"/>
    </row>
    <row r="3142" spans="1:15" ht="15.75" hidden="1" customHeight="1" x14ac:dyDescent="0.25">
      <c r="A3142" s="773"/>
      <c r="B3142" s="684"/>
      <c r="C3142" s="687"/>
      <c r="D3142" s="737"/>
      <c r="E3142" s="117"/>
      <c r="F3142" s="117"/>
      <c r="G3142" s="297"/>
      <c r="H3142" s="298"/>
      <c r="I3142" s="209"/>
      <c r="J3142" s="389"/>
      <c r="K3142" s="219"/>
      <c r="L3142" s="299"/>
      <c r="M3142" s="22"/>
      <c r="N3142" s="710"/>
    </row>
    <row r="3143" spans="1:15" ht="15.75" hidden="1" customHeight="1" x14ac:dyDescent="0.25">
      <c r="A3143" s="773"/>
      <c r="B3143" s="684"/>
      <c r="C3143" s="687"/>
      <c r="D3143" s="737"/>
      <c r="E3143" s="117"/>
      <c r="F3143" s="117"/>
      <c r="G3143" s="297"/>
      <c r="H3143" s="212"/>
      <c r="I3143" s="209"/>
      <c r="J3143" s="389"/>
      <c r="K3143" s="219"/>
      <c r="L3143" s="299"/>
      <c r="M3143" s="22"/>
      <c r="N3143" s="710"/>
    </row>
    <row r="3144" spans="1:15" ht="15.75" hidden="1" customHeight="1" x14ac:dyDescent="0.25">
      <c r="A3144" s="773"/>
      <c r="B3144" s="685"/>
      <c r="C3144" s="688"/>
      <c r="D3144" s="737"/>
      <c r="E3144" s="117"/>
      <c r="F3144" s="117"/>
      <c r="G3144" s="297"/>
      <c r="H3144" s="298"/>
      <c r="I3144" s="209"/>
      <c r="J3144" s="389"/>
      <c r="K3144" s="219"/>
      <c r="L3144" s="299"/>
      <c r="M3144" s="22"/>
      <c r="N3144" s="711"/>
      <c r="O3144" t="s">
        <v>549</v>
      </c>
    </row>
    <row r="3145" spans="1:15" ht="15.75" hidden="1" customHeight="1" x14ac:dyDescent="0.25">
      <c r="A3145" s="434">
        <f>+B992</f>
        <v>899999061</v>
      </c>
      <c r="B3145" s="707" t="s">
        <v>221</v>
      </c>
      <c r="C3145" s="707"/>
      <c r="D3145" s="708"/>
      <c r="E3145" s="270"/>
      <c r="F3145" s="252"/>
      <c r="G3145" s="252"/>
      <c r="H3145" s="281">
        <f>SUM(H992:H3144)</f>
        <v>0</v>
      </c>
      <c r="I3145" s="254"/>
      <c r="J3145" s="326"/>
      <c r="K3145" s="249"/>
      <c r="L3145" s="267"/>
      <c r="M3145" s="520">
        <f>SUM(M992:M3144)</f>
        <v>0</v>
      </c>
      <c r="N3145" s="224">
        <f>SUM(N992)</f>
        <v>0</v>
      </c>
      <c r="O3145" s="415"/>
    </row>
    <row r="3146" spans="1:15" ht="15.75" customHeight="1" x14ac:dyDescent="0.25">
      <c r="A3146" s="430"/>
      <c r="B3146" s="707" t="s">
        <v>550</v>
      </c>
      <c r="C3146" s="707"/>
      <c r="D3146" s="708"/>
      <c r="E3146" s="282"/>
      <c r="F3146" s="283"/>
      <c r="G3146" s="283"/>
      <c r="H3146" s="284"/>
      <c r="I3146" s="285"/>
      <c r="J3146" s="334"/>
      <c r="K3146" s="286"/>
      <c r="L3146" s="519"/>
      <c r="M3146" s="521">
        <f>+M22+M37+M62+M65+M69+M107+M129+M152+M156+M161+M166+M170+M195+M198+M204+M208+M269+M281+M354+M357+M368+M392+M422+M464+M474+M491+M500+M513+M553+M562+M574+M577+M582+M601+M622+M634+M638+M642+M671+M675+M679+M686+M749+M814+M826+M884+M934+M944+M3145+M991</f>
        <v>5307000</v>
      </c>
      <c r="N3146" s="284">
        <f>+N22+N37+N62+N65+N69+N107+N129+N152+N156+N161+N166+N170+N195+N198+N204+N208+N269+N281+N354+N357+N368+N392+N422+N464+N474+N491+N500+N513+N553+N562+N574+N577+N582+N601+N622+N634+N638+N642+N671+N675+N679+N686+N749+N814+N826+N884+N934+N944+N3145+N991</f>
        <v>5307000</v>
      </c>
      <c r="O3146" s="415"/>
    </row>
    <row r="3147" spans="1:15" ht="15.75" customHeight="1" x14ac:dyDescent="0.25">
      <c r="A3147" s="421"/>
      <c r="B3147" s="525"/>
      <c r="C3147" s="172"/>
      <c r="D3147" s="172"/>
      <c r="E3147" s="271"/>
      <c r="F3147" s="173"/>
      <c r="G3147" s="173"/>
      <c r="H3147" s="174"/>
      <c r="I3147" s="200"/>
      <c r="J3147" s="335"/>
      <c r="K3147" s="172"/>
      <c r="L3147" s="271"/>
      <c r="M3147" s="518">
        <f>+M3146-M551</f>
        <v>5284094</v>
      </c>
      <c r="N3147" s="362">
        <f>+M3146-N3146</f>
        <v>0</v>
      </c>
    </row>
    <row r="3148" spans="1:15" ht="15.75" customHeight="1" x14ac:dyDescent="0.25">
      <c r="A3148" s="421"/>
      <c r="B3148" s="525"/>
      <c r="C3148" s="180"/>
      <c r="D3148" s="180"/>
      <c r="E3148" s="272"/>
      <c r="F3148" s="196"/>
      <c r="G3148" s="196"/>
      <c r="H3148" s="198"/>
      <c r="I3148" s="201"/>
      <c r="J3148" s="335"/>
      <c r="K3148" s="197"/>
      <c r="L3148" s="272"/>
      <c r="M3148" s="358"/>
      <c r="N3148" s="412"/>
    </row>
    <row r="3149" spans="1:15" ht="15.75" customHeight="1" x14ac:dyDescent="0.25">
      <c r="A3149" s="422"/>
      <c r="B3149" s="314"/>
      <c r="C3149" s="10"/>
      <c r="D3149" s="10"/>
      <c r="E3149" s="273"/>
      <c r="F3149" s="11"/>
      <c r="G3149" s="11"/>
      <c r="H3149" s="17"/>
      <c r="I3149" s="202"/>
      <c r="J3149" s="336"/>
      <c r="K3149" s="12"/>
      <c r="L3149" s="273"/>
      <c r="M3149" s="17"/>
      <c r="N3149" s="413"/>
    </row>
    <row r="3150" spans="1:15" ht="15.75" customHeight="1" x14ac:dyDescent="0.25">
      <c r="A3150" s="418"/>
      <c r="B3150" s="524" t="s">
        <v>44</v>
      </c>
      <c r="C3150" s="9" t="s">
        <v>45</v>
      </c>
      <c r="D3150" s="8"/>
      <c r="E3150" s="262"/>
      <c r="G3150" s="173"/>
      <c r="H3150" s="16"/>
      <c r="I3150" s="16"/>
      <c r="J3150" s="336"/>
      <c r="K3150" s="12"/>
      <c r="L3150" s="409"/>
      <c r="M3150" s="23"/>
      <c r="N3150" s="412"/>
    </row>
    <row r="3151" spans="1:15" ht="39" customHeight="1" x14ac:dyDescent="0.25">
      <c r="A3151" s="489"/>
      <c r="B3151" s="527" t="s">
        <v>1018</v>
      </c>
      <c r="C3151" s="491" t="e">
        <f>+#REF!</f>
        <v>#REF!</v>
      </c>
      <c r="D3151" s="95"/>
      <c r="E3151" s="490"/>
      <c r="G3151" s="173"/>
      <c r="H3151" s="16"/>
      <c r="I3151" s="16"/>
      <c r="J3151" s="336"/>
      <c r="K3151" s="12"/>
      <c r="L3151" s="409"/>
      <c r="M3151" s="23"/>
      <c r="N3151" s="412"/>
    </row>
    <row r="3152" spans="1:15" ht="35.25" customHeight="1" x14ac:dyDescent="0.25">
      <c r="A3152" s="423"/>
      <c r="B3152" s="528" t="s">
        <v>46</v>
      </c>
      <c r="C3152" s="169" t="e">
        <f>+#REF!</f>
        <v>#REF!</v>
      </c>
      <c r="D3152" s="21"/>
      <c r="E3152" s="274"/>
      <c r="F3152" s="316"/>
      <c r="G3152" s="362"/>
      <c r="H3152" s="296"/>
      <c r="I3152" s="16"/>
      <c r="J3152" s="336"/>
      <c r="K3152" s="12"/>
      <c r="L3152" s="409"/>
      <c r="M3152" s="23"/>
      <c r="N3152" s="412"/>
    </row>
    <row r="3153" spans="1:14" ht="30.75" customHeight="1" x14ac:dyDescent="0.25">
      <c r="A3153" s="423"/>
      <c r="B3153" s="528"/>
      <c r="C3153" s="169">
        <v>33838</v>
      </c>
      <c r="D3153" s="21"/>
      <c r="E3153" s="274"/>
      <c r="F3153" s="316"/>
      <c r="G3153" s="279"/>
      <c r="H3153" s="789"/>
      <c r="I3153" s="789"/>
      <c r="J3153" s="789"/>
      <c r="K3153" s="294"/>
      <c r="L3153" s="360"/>
      <c r="M3153" s="23"/>
      <c r="N3153" s="412"/>
    </row>
    <row r="3154" spans="1:14" ht="15.75" customHeight="1" x14ac:dyDescent="0.25">
      <c r="A3154" s="423"/>
      <c r="B3154" s="528" t="s">
        <v>47</v>
      </c>
      <c r="C3154" s="24">
        <f>+M3146</f>
        <v>5307000</v>
      </c>
      <c r="D3154" s="21"/>
      <c r="E3154" s="274"/>
      <c r="G3154" s="279"/>
      <c r="H3154" s="16"/>
      <c r="I3154" s="295"/>
      <c r="J3154" s="336"/>
      <c r="K3154" s="10"/>
      <c r="L3154" s="360"/>
      <c r="M3154" s="17"/>
      <c r="N3154" s="413"/>
    </row>
    <row r="3155" spans="1:14" ht="24.75" customHeight="1" x14ac:dyDescent="0.25">
      <c r="A3155" s="418"/>
      <c r="B3155" s="524" t="s">
        <v>48</v>
      </c>
      <c r="C3155" s="25" t="e">
        <f>+C3152+C3153+C3151-C3154</f>
        <v>#REF!</v>
      </c>
      <c r="D3155" s="8"/>
      <c r="E3155" s="262"/>
      <c r="G3155" s="280"/>
      <c r="H3155" s="16"/>
      <c r="I3155" s="16"/>
      <c r="J3155" s="336"/>
      <c r="K3155" s="13"/>
      <c r="L3155" s="410"/>
      <c r="M3155" s="17"/>
      <c r="N3155" s="413"/>
    </row>
    <row r="3156" spans="1:14" ht="15.75" customHeight="1" x14ac:dyDescent="0.25">
      <c r="A3156" s="422"/>
      <c r="B3156" s="314"/>
      <c r="C3156" s="309"/>
      <c r="D3156" s="10"/>
      <c r="E3156" s="273"/>
      <c r="F3156" s="28"/>
      <c r="G3156" s="28"/>
      <c r="H3156" s="29"/>
      <c r="I3156" s="29"/>
      <c r="J3156" s="336"/>
      <c r="K3156" s="12"/>
      <c r="L3156" s="273"/>
      <c r="M3156" s="17"/>
      <c r="N3156" s="413"/>
    </row>
    <row r="3157" spans="1:14" ht="15.75" customHeight="1" x14ac:dyDescent="0.25">
      <c r="A3157" s="422"/>
      <c r="B3157" s="314"/>
      <c r="C3157" s="10"/>
      <c r="D3157" s="10"/>
      <c r="E3157" s="273"/>
      <c r="F3157" s="11"/>
      <c r="G3157" s="11"/>
      <c r="H3157" s="17"/>
      <c r="I3157" s="202"/>
      <c r="J3157" s="336"/>
      <c r="K3157" s="12"/>
      <c r="L3157" s="273"/>
      <c r="M3157" s="17"/>
      <c r="N3157" s="413"/>
    </row>
    <row r="3158" spans="1:14" ht="15.75" customHeight="1" x14ac:dyDescent="0.25">
      <c r="B3158" s="641" t="s">
        <v>49</v>
      </c>
      <c r="C3158" s="790"/>
      <c r="D3158" s="790"/>
      <c r="E3158" s="791"/>
      <c r="F3158" s="311"/>
      <c r="G3158" s="16"/>
      <c r="H3158" s="19"/>
      <c r="I3158" s="36"/>
      <c r="N3158" s="316"/>
    </row>
    <row r="3159" spans="1:14" ht="33" customHeight="1" x14ac:dyDescent="0.25">
      <c r="A3159" s="424"/>
      <c r="B3159" s="529" t="s">
        <v>551</v>
      </c>
      <c r="C3159" s="31" t="s">
        <v>8</v>
      </c>
      <c r="D3159" s="32" t="s">
        <v>9</v>
      </c>
      <c r="E3159" s="32" t="s">
        <v>45</v>
      </c>
      <c r="F3159" s="310" t="s">
        <v>552</v>
      </c>
      <c r="G3159" s="16"/>
      <c r="H3159" s="19"/>
      <c r="I3159" s="36"/>
      <c r="N3159" s="316"/>
    </row>
    <row r="3160" spans="1:14" ht="15.75" customHeight="1" x14ac:dyDescent="0.25">
      <c r="A3160" s="425"/>
      <c r="B3160" s="33" t="s">
        <v>1087</v>
      </c>
      <c r="C3160" s="195" t="s">
        <v>481</v>
      </c>
      <c r="D3160" s="195" t="s">
        <v>20</v>
      </c>
      <c r="E3160" s="549">
        <v>924</v>
      </c>
      <c r="F3160" s="195" t="s">
        <v>1088</v>
      </c>
      <c r="G3160" s="16"/>
      <c r="H3160" s="19"/>
      <c r="I3160" s="36"/>
      <c r="N3160" s="316"/>
    </row>
    <row r="3161" spans="1:14" ht="15.75" customHeight="1" x14ac:dyDescent="0.25">
      <c r="A3161" s="425"/>
      <c r="B3161" s="33" t="s">
        <v>1089</v>
      </c>
      <c r="C3161" s="221" t="s">
        <v>457</v>
      </c>
      <c r="D3161" s="120" t="s">
        <v>20</v>
      </c>
      <c r="E3161" s="549">
        <v>432</v>
      </c>
      <c r="F3161" s="195" t="s">
        <v>1021</v>
      </c>
      <c r="G3161" s="16"/>
      <c r="H3161" s="19"/>
      <c r="I3161" s="36"/>
      <c r="N3161" s="316"/>
    </row>
    <row r="3162" spans="1:14" ht="15.75" customHeight="1" x14ac:dyDescent="0.25">
      <c r="A3162" s="425"/>
      <c r="B3162" s="33" t="s">
        <v>1090</v>
      </c>
      <c r="C3162" s="256" t="s">
        <v>1073</v>
      </c>
      <c r="D3162" s="120" t="s">
        <v>20</v>
      </c>
      <c r="E3162" s="549">
        <v>413</v>
      </c>
      <c r="F3162" s="195" t="s">
        <v>1020</v>
      </c>
      <c r="G3162" s="16"/>
      <c r="H3162" s="19"/>
      <c r="I3162" s="36"/>
      <c r="N3162" s="316"/>
    </row>
    <row r="3163" spans="1:14" ht="15.75" customHeight="1" x14ac:dyDescent="0.25">
      <c r="A3163" s="425"/>
      <c r="B3163" s="33" t="s">
        <v>1091</v>
      </c>
      <c r="C3163" s="221" t="s">
        <v>407</v>
      </c>
      <c r="D3163" s="117" t="s">
        <v>20</v>
      </c>
      <c r="E3163" s="549">
        <v>982</v>
      </c>
      <c r="F3163" s="195" t="s">
        <v>1092</v>
      </c>
      <c r="G3163" s="16"/>
      <c r="H3163" s="19"/>
      <c r="I3163" s="36"/>
      <c r="N3163" s="316"/>
    </row>
    <row r="3164" spans="1:14" ht="15.75" customHeight="1" x14ac:dyDescent="0.25">
      <c r="A3164" s="425"/>
      <c r="B3164" s="33" t="s">
        <v>1093</v>
      </c>
      <c r="C3164" s="117" t="s">
        <v>1062</v>
      </c>
      <c r="D3164" s="117" t="s">
        <v>20</v>
      </c>
      <c r="E3164" s="549">
        <v>193</v>
      </c>
      <c r="F3164" s="195" t="s">
        <v>1094</v>
      </c>
      <c r="G3164" s="16"/>
      <c r="H3164" s="19"/>
      <c r="I3164" s="36"/>
      <c r="N3164" s="316"/>
    </row>
    <row r="3165" spans="1:14" ht="15.75" customHeight="1" x14ac:dyDescent="0.25">
      <c r="A3165" s="425"/>
      <c r="B3165" s="33" t="s">
        <v>1095</v>
      </c>
      <c r="C3165" s="117" t="s">
        <v>1081</v>
      </c>
      <c r="D3165" s="117" t="s">
        <v>20</v>
      </c>
      <c r="E3165" s="549">
        <v>304</v>
      </c>
      <c r="F3165" s="195" t="s">
        <v>1096</v>
      </c>
      <c r="G3165" s="16"/>
      <c r="H3165" s="19"/>
      <c r="I3165" s="36"/>
      <c r="N3165" s="316"/>
    </row>
    <row r="3166" spans="1:14" ht="15.75" customHeight="1" x14ac:dyDescent="0.25">
      <c r="A3166" s="425"/>
      <c r="B3166" s="33" t="s">
        <v>1097</v>
      </c>
      <c r="C3166" s="117" t="s">
        <v>1068</v>
      </c>
      <c r="D3166" s="120" t="s">
        <v>20</v>
      </c>
      <c r="E3166" s="549">
        <v>502</v>
      </c>
      <c r="F3166" s="195" t="s">
        <v>1098</v>
      </c>
      <c r="G3166" s="16"/>
      <c r="H3166" s="19"/>
      <c r="I3166" s="36"/>
      <c r="N3166" s="316"/>
    </row>
    <row r="3167" spans="1:14" ht="15.75" customHeight="1" x14ac:dyDescent="0.25">
      <c r="A3167" s="425"/>
      <c r="B3167" s="33" t="s">
        <v>1099</v>
      </c>
      <c r="C3167" s="117" t="s">
        <v>1075</v>
      </c>
      <c r="D3167" s="117" t="s">
        <v>20</v>
      </c>
      <c r="E3167" s="549">
        <v>877</v>
      </c>
      <c r="F3167" s="195" t="s">
        <v>1100</v>
      </c>
      <c r="G3167" s="16"/>
      <c r="H3167" s="19"/>
      <c r="I3167" s="36"/>
      <c r="N3167" s="316"/>
    </row>
    <row r="3168" spans="1:14" ht="15.75" customHeight="1" x14ac:dyDescent="0.25">
      <c r="A3168" s="425"/>
      <c r="B3168" s="33" t="s">
        <v>1101</v>
      </c>
      <c r="C3168" s="117" t="s">
        <v>29</v>
      </c>
      <c r="D3168" s="117" t="s">
        <v>20</v>
      </c>
      <c r="E3168" s="549">
        <v>537</v>
      </c>
      <c r="F3168" s="195" t="s">
        <v>6</v>
      </c>
      <c r="G3168" s="16"/>
      <c r="H3168" s="19"/>
      <c r="I3168" s="36"/>
      <c r="N3168" s="316"/>
    </row>
    <row r="3169" spans="1:14" ht="15.75" customHeight="1" x14ac:dyDescent="0.25">
      <c r="A3169" s="425"/>
      <c r="B3169" s="33" t="s">
        <v>1102</v>
      </c>
      <c r="C3169" s="117" t="s">
        <v>343</v>
      </c>
      <c r="D3169" s="117" t="s">
        <v>20</v>
      </c>
      <c r="E3169" s="549">
        <v>596</v>
      </c>
      <c r="F3169" s="195" t="s">
        <v>1023</v>
      </c>
      <c r="G3169" s="16"/>
      <c r="H3169" s="19"/>
      <c r="I3169" s="36"/>
      <c r="N3169" s="316"/>
    </row>
    <row r="3170" spans="1:14" ht="15.75" customHeight="1" x14ac:dyDescent="0.25">
      <c r="A3170" s="425"/>
      <c r="B3170" s="33" t="s">
        <v>1175</v>
      </c>
      <c r="C3170" s="205" t="s">
        <v>61</v>
      </c>
      <c r="D3170" s="117" t="s">
        <v>20</v>
      </c>
      <c r="E3170" s="549">
        <v>938</v>
      </c>
      <c r="F3170" s="195" t="s">
        <v>59</v>
      </c>
      <c r="G3170" s="16"/>
      <c r="H3170" s="19"/>
      <c r="I3170" s="36"/>
      <c r="N3170" s="316"/>
    </row>
    <row r="3171" spans="1:14" ht="15.75" customHeight="1" x14ac:dyDescent="0.25">
      <c r="A3171" s="425"/>
      <c r="B3171" s="33" t="s">
        <v>1176</v>
      </c>
      <c r="C3171" t="s">
        <v>152</v>
      </c>
      <c r="D3171" s="117" t="s">
        <v>20</v>
      </c>
      <c r="E3171" s="549">
        <v>450</v>
      </c>
      <c r="F3171" s="195" t="s">
        <v>1177</v>
      </c>
      <c r="G3171" s="16"/>
      <c r="H3171" s="19"/>
      <c r="I3171" s="36"/>
      <c r="N3171" s="316"/>
    </row>
    <row r="3172" spans="1:14" ht="15.75" customHeight="1" x14ac:dyDescent="0.25">
      <c r="A3172" s="460"/>
      <c r="B3172" s="33" t="s">
        <v>1178</v>
      </c>
      <c r="C3172" s="227" t="s">
        <v>1040</v>
      </c>
      <c r="D3172" s="227" t="s">
        <v>20</v>
      </c>
      <c r="E3172" s="549">
        <v>591</v>
      </c>
      <c r="F3172" s="195" t="s">
        <v>1179</v>
      </c>
      <c r="G3172" s="36"/>
      <c r="H3172" s="37"/>
      <c r="I3172" s="36"/>
      <c r="J3172" s="461"/>
      <c r="N3172" s="462"/>
    </row>
    <row r="3173" spans="1:14" ht="15.75" customHeight="1" x14ac:dyDescent="0.25">
      <c r="A3173" s="425"/>
      <c r="B3173" s="33" t="s">
        <v>1180</v>
      </c>
      <c r="C3173" s="221" t="s">
        <v>273</v>
      </c>
      <c r="D3173" s="222" t="s">
        <v>20</v>
      </c>
      <c r="E3173" s="549">
        <v>120</v>
      </c>
      <c r="F3173" s="34" t="s">
        <v>1181</v>
      </c>
      <c r="G3173" s="36"/>
      <c r="H3173" s="37"/>
      <c r="I3173" s="36"/>
      <c r="N3173" s="316"/>
    </row>
    <row r="3174" spans="1:14" ht="15.75" customHeight="1" x14ac:dyDescent="0.25">
      <c r="A3174" s="425"/>
      <c r="B3174" s="33" t="s">
        <v>1184</v>
      </c>
      <c r="C3174" s="205" t="s">
        <v>262</v>
      </c>
      <c r="D3174" s="117" t="s">
        <v>20</v>
      </c>
      <c r="E3174" s="549">
        <v>79</v>
      </c>
      <c r="F3174" s="34" t="s">
        <v>1185</v>
      </c>
      <c r="G3174" s="36"/>
      <c r="H3174" s="37"/>
      <c r="I3174" s="36"/>
      <c r="N3174" s="316"/>
    </row>
    <row r="3175" spans="1:14" ht="15.75" customHeight="1" x14ac:dyDescent="0.25">
      <c r="A3175" s="425"/>
      <c r="B3175" s="33" t="s">
        <v>1186</v>
      </c>
      <c r="C3175" s="221" t="s">
        <v>1042</v>
      </c>
      <c r="D3175" s="222" t="s">
        <v>20</v>
      </c>
      <c r="E3175" s="549">
        <v>470</v>
      </c>
      <c r="F3175" s="34" t="s">
        <v>1187</v>
      </c>
      <c r="G3175" s="36"/>
      <c r="H3175" s="37"/>
      <c r="I3175" s="36"/>
      <c r="N3175" s="316"/>
    </row>
    <row r="3176" spans="1:14" ht="15.75" customHeight="1" x14ac:dyDescent="0.25">
      <c r="A3176" s="544"/>
      <c r="B3176" s="545" t="s">
        <v>1188</v>
      </c>
      <c r="C3176" s="546" t="s">
        <v>114</v>
      </c>
      <c r="D3176" s="547" t="s">
        <v>115</v>
      </c>
      <c r="E3176" s="549">
        <v>312</v>
      </c>
      <c r="F3176" s="548" t="s">
        <v>1189</v>
      </c>
      <c r="G3176" s="36"/>
      <c r="H3176" s="37"/>
      <c r="I3176" s="36"/>
      <c r="N3176" s="316"/>
    </row>
    <row r="3177" spans="1:14" ht="15.75" customHeight="1" x14ac:dyDescent="0.25">
      <c r="A3177" s="425"/>
      <c r="B3177" s="33" t="s">
        <v>1190</v>
      </c>
      <c r="C3177" s="117" t="s">
        <v>264</v>
      </c>
      <c r="D3177" s="241" t="s">
        <v>20</v>
      </c>
      <c r="E3177" s="549">
        <v>34852</v>
      </c>
      <c r="F3177" s="34" t="s">
        <v>1191</v>
      </c>
      <c r="G3177" s="36"/>
      <c r="H3177" s="37"/>
      <c r="I3177" s="36"/>
      <c r="N3177" s="316"/>
    </row>
    <row r="3178" spans="1:14" ht="15.75" customHeight="1" x14ac:dyDescent="0.25">
      <c r="A3178" s="425"/>
      <c r="B3178" s="33" t="s">
        <v>1211</v>
      </c>
      <c r="C3178" s="117" t="s">
        <v>514</v>
      </c>
      <c r="D3178" s="241" t="s">
        <v>20</v>
      </c>
      <c r="E3178" s="549">
        <v>769</v>
      </c>
      <c r="F3178" s="34" t="s">
        <v>1022</v>
      </c>
      <c r="G3178" s="36"/>
      <c r="H3178" s="37"/>
      <c r="I3178" s="36"/>
      <c r="N3178" s="316"/>
    </row>
    <row r="3179" spans="1:14" ht="29.25" customHeight="1" x14ac:dyDescent="0.25">
      <c r="A3179" s="425"/>
      <c r="B3179" s="33" t="s">
        <v>1192</v>
      </c>
      <c r="C3179" s="117" t="s">
        <v>1193</v>
      </c>
      <c r="D3179" s="222" t="s">
        <v>115</v>
      </c>
      <c r="E3179" s="74">
        <v>8134</v>
      </c>
      <c r="F3179" s="33" t="s">
        <v>1194</v>
      </c>
      <c r="G3179" s="36"/>
      <c r="H3179" s="37"/>
      <c r="I3179" s="36"/>
      <c r="N3179" s="316"/>
    </row>
    <row r="3180" spans="1:14" ht="26.25" customHeight="1" x14ac:dyDescent="0.25">
      <c r="A3180" s="425"/>
      <c r="B3180" s="33" t="s">
        <v>1192</v>
      </c>
      <c r="C3180" s="117" t="s">
        <v>1193</v>
      </c>
      <c r="D3180" s="241" t="s">
        <v>20</v>
      </c>
      <c r="E3180" s="74">
        <v>1898</v>
      </c>
      <c r="F3180" s="33" t="s">
        <v>1195</v>
      </c>
      <c r="G3180" s="36"/>
      <c r="H3180" s="37"/>
      <c r="I3180" s="36"/>
      <c r="N3180" s="316"/>
    </row>
    <row r="3181" spans="1:14" ht="26.25" customHeight="1" x14ac:dyDescent="0.25">
      <c r="A3181" s="425"/>
      <c r="B3181" s="33"/>
      <c r="C3181" s="117"/>
      <c r="D3181" s="241"/>
      <c r="E3181" s="549">
        <v>28314</v>
      </c>
      <c r="F3181" s="33" t="s">
        <v>1210</v>
      </c>
      <c r="G3181" s="36"/>
      <c r="H3181" s="37"/>
      <c r="I3181" s="36"/>
      <c r="N3181" s="316"/>
    </row>
    <row r="3182" spans="1:14" ht="42" customHeight="1" x14ac:dyDescent="0.25">
      <c r="A3182" s="425"/>
      <c r="B3182" s="33"/>
      <c r="C3182" s="514" t="s">
        <v>1200</v>
      </c>
      <c r="D3182" s="241" t="s">
        <v>20</v>
      </c>
      <c r="E3182" s="74">
        <v>3882078</v>
      </c>
      <c r="F3182" s="33" t="s">
        <v>1196</v>
      </c>
      <c r="G3182" s="515"/>
      <c r="H3182" s="37"/>
      <c r="I3182" s="36"/>
      <c r="N3182" s="316"/>
    </row>
    <row r="3183" spans="1:14" ht="31.5" customHeight="1" x14ac:dyDescent="0.25">
      <c r="A3183" s="425"/>
      <c r="B3183" s="33"/>
      <c r="C3183" s="33" t="s">
        <v>1197</v>
      </c>
      <c r="D3183" s="117"/>
      <c r="E3183" s="74">
        <f>225841729</f>
        <v>225841729</v>
      </c>
      <c r="F3183" s="34" t="s">
        <v>1198</v>
      </c>
      <c r="G3183" s="36"/>
      <c r="H3183" s="37"/>
      <c r="I3183" s="36"/>
      <c r="N3183" s="316"/>
    </row>
    <row r="3184" spans="1:14" ht="35.25" customHeight="1" x14ac:dyDescent="0.25">
      <c r="A3184" s="425"/>
      <c r="B3184" s="33"/>
      <c r="C3184" s="117" t="s">
        <v>1199</v>
      </c>
      <c r="D3184" s="117"/>
      <c r="E3184" s="74">
        <v>676299</v>
      </c>
      <c r="F3184" s="117" t="s">
        <v>1199</v>
      </c>
      <c r="G3184" s="36"/>
      <c r="H3184" s="37"/>
      <c r="I3184" s="36"/>
      <c r="N3184" s="316"/>
    </row>
    <row r="3185" spans="1:16" ht="15.75" hidden="1" customHeight="1" x14ac:dyDescent="0.25">
      <c r="A3185" s="425"/>
      <c r="B3185" s="33"/>
      <c r="C3185" s="117" t="s">
        <v>1199</v>
      </c>
      <c r="D3185" s="117"/>
      <c r="E3185" s="74"/>
      <c r="F3185" s="34"/>
      <c r="G3185" s="36"/>
      <c r="H3185" s="37"/>
      <c r="I3185" s="36"/>
      <c r="N3185" s="316"/>
    </row>
    <row r="3186" spans="1:16" ht="15.75" hidden="1" customHeight="1" x14ac:dyDescent="0.25">
      <c r="A3186" s="425"/>
      <c r="B3186" s="33"/>
      <c r="C3186" s="117" t="s">
        <v>1199</v>
      </c>
      <c r="D3186" s="117"/>
      <c r="E3186" s="74"/>
      <c r="F3186" s="34"/>
      <c r="G3186" s="36"/>
      <c r="H3186" s="37"/>
      <c r="I3186" s="36"/>
      <c r="N3186" s="316"/>
    </row>
    <row r="3187" spans="1:16" ht="15.75" hidden="1" customHeight="1" x14ac:dyDescent="0.25">
      <c r="A3187" s="425"/>
      <c r="B3187" s="33"/>
      <c r="C3187" s="117" t="s">
        <v>1199</v>
      </c>
      <c r="D3187" s="241"/>
      <c r="E3187" s="74"/>
      <c r="F3187" s="34"/>
      <c r="G3187" s="36"/>
      <c r="H3187" s="37"/>
      <c r="I3187" s="36"/>
      <c r="N3187" s="316"/>
    </row>
    <row r="3188" spans="1:16" ht="15.75" hidden="1" customHeight="1" x14ac:dyDescent="0.25">
      <c r="A3188" s="425"/>
      <c r="B3188" s="33"/>
      <c r="C3188" s="117" t="s">
        <v>1199</v>
      </c>
      <c r="D3188" s="120"/>
      <c r="E3188" s="74"/>
      <c r="F3188" s="34"/>
      <c r="G3188" s="36"/>
      <c r="H3188" s="37"/>
      <c r="I3188" s="36"/>
      <c r="N3188" s="316"/>
    </row>
    <row r="3189" spans="1:16" ht="15.75" hidden="1" customHeight="1" x14ac:dyDescent="0.25">
      <c r="A3189" s="425"/>
      <c r="B3189" s="33"/>
      <c r="C3189" s="117" t="s">
        <v>1199</v>
      </c>
      <c r="D3189" s="241"/>
      <c r="E3189" s="74"/>
      <c r="F3189" s="34"/>
      <c r="G3189" s="36"/>
      <c r="H3189" s="277"/>
      <c r="I3189" s="481"/>
      <c r="J3189" s="482"/>
      <c r="K3189" s="363"/>
      <c r="L3189" s="364"/>
      <c r="M3189" s="483"/>
      <c r="N3189" s="484"/>
      <c r="O3189" s="485"/>
      <c r="P3189" s="486"/>
    </row>
    <row r="3190" spans="1:16" ht="15.75" hidden="1" customHeight="1" x14ac:dyDescent="0.25">
      <c r="A3190" s="460"/>
      <c r="B3190" s="33"/>
      <c r="C3190" s="117" t="s">
        <v>1199</v>
      </c>
      <c r="D3190" s="117"/>
      <c r="E3190" s="74"/>
      <c r="F3190" s="34"/>
      <c r="G3190" s="36"/>
      <c r="H3190" s="37"/>
      <c r="I3190" s="36"/>
      <c r="J3190" s="487"/>
      <c r="N3190" s="488"/>
    </row>
    <row r="3191" spans="1:16" ht="15.75" hidden="1" customHeight="1" x14ac:dyDescent="0.25">
      <c r="A3191" s="425"/>
      <c r="B3191" s="33"/>
      <c r="C3191" s="117" t="s">
        <v>1199</v>
      </c>
      <c r="D3191" s="117"/>
      <c r="E3191" s="74"/>
      <c r="F3191" s="34"/>
      <c r="G3191" s="36"/>
      <c r="H3191" s="37"/>
      <c r="I3191" s="36"/>
      <c r="N3191" s="316"/>
    </row>
    <row r="3192" spans="1:16" ht="15.75" hidden="1" customHeight="1" x14ac:dyDescent="0.25">
      <c r="A3192" s="425"/>
      <c r="B3192" s="33"/>
      <c r="C3192" s="117" t="s">
        <v>1199</v>
      </c>
      <c r="D3192" s="120"/>
      <c r="E3192" s="74"/>
      <c r="F3192" s="34"/>
      <c r="G3192" s="36"/>
      <c r="H3192" s="37"/>
      <c r="I3192" s="36"/>
      <c r="N3192" s="316"/>
    </row>
    <row r="3193" spans="1:16" ht="15.75" hidden="1" customHeight="1" x14ac:dyDescent="0.25">
      <c r="A3193" s="425"/>
      <c r="B3193" s="33"/>
      <c r="C3193" s="117" t="s">
        <v>1199</v>
      </c>
      <c r="D3193" s="450"/>
      <c r="E3193" s="74"/>
      <c r="F3193" s="34"/>
      <c r="G3193" s="36"/>
      <c r="H3193" s="37"/>
      <c r="I3193" s="36"/>
      <c r="N3193" s="316"/>
    </row>
    <row r="3194" spans="1:16" ht="15.75" hidden="1" customHeight="1" x14ac:dyDescent="0.25">
      <c r="A3194" s="425"/>
      <c r="B3194" s="33"/>
      <c r="C3194" s="117" t="s">
        <v>1199</v>
      </c>
      <c r="D3194" s="117"/>
      <c r="E3194" s="74"/>
      <c r="F3194" s="34"/>
      <c r="G3194" s="36"/>
      <c r="H3194" s="37"/>
      <c r="I3194" s="36"/>
      <c r="N3194" s="316"/>
    </row>
    <row r="3195" spans="1:16" ht="15.75" hidden="1" customHeight="1" x14ac:dyDescent="0.25">
      <c r="A3195" s="425"/>
      <c r="B3195" s="33"/>
      <c r="C3195" s="117" t="s">
        <v>1199</v>
      </c>
      <c r="D3195" s="195"/>
      <c r="E3195" s="74"/>
      <c r="F3195" s="34"/>
      <c r="G3195" s="36"/>
      <c r="H3195" s="37"/>
      <c r="I3195" s="36"/>
      <c r="N3195" s="316"/>
    </row>
    <row r="3196" spans="1:16" ht="15.75" hidden="1" customHeight="1" x14ac:dyDescent="0.25">
      <c r="A3196" s="425"/>
      <c r="B3196" s="33"/>
      <c r="C3196" s="117" t="s">
        <v>1199</v>
      </c>
      <c r="D3196" s="117"/>
      <c r="E3196" s="74"/>
      <c r="F3196" s="34"/>
      <c r="G3196" s="36"/>
      <c r="H3196" s="37"/>
      <c r="I3196" s="36"/>
      <c r="N3196" s="316"/>
    </row>
    <row r="3197" spans="1:16" ht="15.75" hidden="1" customHeight="1" x14ac:dyDescent="0.25">
      <c r="A3197" s="425"/>
      <c r="B3197" s="33"/>
      <c r="C3197" s="117" t="s">
        <v>1199</v>
      </c>
      <c r="D3197" s="117"/>
      <c r="E3197" s="74"/>
      <c r="F3197" s="34"/>
      <c r="G3197" s="36"/>
      <c r="H3197" s="37"/>
      <c r="I3197" s="36"/>
      <c r="N3197" s="316"/>
    </row>
    <row r="3198" spans="1:16" ht="15.75" hidden="1" customHeight="1" x14ac:dyDescent="0.25">
      <c r="A3198" s="425"/>
      <c r="B3198" s="33"/>
      <c r="C3198" s="117" t="s">
        <v>1199</v>
      </c>
      <c r="D3198" s="117"/>
      <c r="E3198" s="74"/>
      <c r="F3198" s="34"/>
      <c r="G3198" s="36"/>
      <c r="H3198" s="37"/>
      <c r="I3198" s="36"/>
      <c r="N3198" s="316"/>
    </row>
    <row r="3199" spans="1:16" ht="15.75" hidden="1" customHeight="1" x14ac:dyDescent="0.25">
      <c r="A3199" s="425"/>
      <c r="B3199" s="33"/>
      <c r="C3199" s="117" t="s">
        <v>1199</v>
      </c>
      <c r="D3199" s="117"/>
      <c r="E3199" s="74"/>
      <c r="F3199" s="34"/>
      <c r="G3199" s="36"/>
      <c r="H3199" s="37"/>
      <c r="I3199" s="36"/>
      <c r="N3199" s="316"/>
    </row>
    <row r="3200" spans="1:16" ht="15.75" hidden="1" customHeight="1" x14ac:dyDescent="0.25">
      <c r="A3200" s="425"/>
      <c r="B3200" s="33"/>
      <c r="C3200" s="117" t="s">
        <v>1199</v>
      </c>
      <c r="D3200" s="117"/>
      <c r="E3200" s="74"/>
      <c r="F3200" s="34"/>
      <c r="G3200" s="36"/>
      <c r="H3200" s="37"/>
      <c r="I3200" s="36"/>
      <c r="N3200" s="316"/>
    </row>
    <row r="3201" spans="1:14" ht="15.75" hidden="1" customHeight="1" x14ac:dyDescent="0.25">
      <c r="A3201" s="425"/>
      <c r="B3201" s="33"/>
      <c r="C3201" s="117" t="s">
        <v>1199</v>
      </c>
      <c r="D3201" s="117"/>
      <c r="E3201" s="74"/>
      <c r="F3201" s="34"/>
      <c r="G3201" s="36"/>
      <c r="H3201" s="37"/>
      <c r="I3201" s="36"/>
      <c r="N3201" s="316"/>
    </row>
    <row r="3202" spans="1:14" ht="15.75" hidden="1" customHeight="1" x14ac:dyDescent="0.25">
      <c r="A3202" s="425"/>
      <c r="B3202" s="33"/>
      <c r="C3202" s="117" t="s">
        <v>1199</v>
      </c>
      <c r="D3202" s="297"/>
      <c r="E3202" s="74"/>
      <c r="F3202" s="34"/>
      <c r="G3202" s="36"/>
      <c r="H3202" s="37"/>
      <c r="I3202" s="36"/>
      <c r="N3202" s="316"/>
    </row>
    <row r="3203" spans="1:14" ht="15.75" hidden="1" customHeight="1" x14ac:dyDescent="0.25">
      <c r="A3203" s="425"/>
      <c r="B3203" s="33"/>
      <c r="C3203" s="117" t="s">
        <v>1199</v>
      </c>
      <c r="D3203" s="297"/>
      <c r="E3203" s="104"/>
      <c r="F3203" s="34"/>
      <c r="G3203" s="36"/>
      <c r="H3203" s="37"/>
      <c r="I3203" s="36"/>
      <c r="N3203" s="316"/>
    </row>
    <row r="3204" spans="1:14" ht="15.75" hidden="1" customHeight="1" x14ac:dyDescent="0.25">
      <c r="A3204" s="425"/>
      <c r="B3204" s="33"/>
      <c r="C3204" s="117" t="s">
        <v>1199</v>
      </c>
      <c r="D3204" s="297"/>
      <c r="E3204" s="104"/>
      <c r="F3204" s="34"/>
      <c r="G3204" s="36"/>
      <c r="H3204" s="37"/>
      <c r="I3204" s="36"/>
      <c r="N3204" s="316"/>
    </row>
    <row r="3205" spans="1:14" ht="15.75" hidden="1" customHeight="1" x14ac:dyDescent="0.25">
      <c r="A3205" s="425"/>
      <c r="B3205" s="33"/>
      <c r="C3205" s="117" t="s">
        <v>1199</v>
      </c>
      <c r="D3205" s="297"/>
      <c r="E3205" s="74"/>
      <c r="F3205" s="34"/>
      <c r="G3205" s="36"/>
      <c r="H3205" s="37"/>
      <c r="I3205" s="36"/>
      <c r="N3205" s="316"/>
    </row>
    <row r="3206" spans="1:14" ht="15.75" hidden="1" customHeight="1" x14ac:dyDescent="0.25">
      <c r="A3206" s="425"/>
      <c r="B3206" s="33"/>
      <c r="C3206" s="117" t="s">
        <v>1199</v>
      </c>
      <c r="D3206" s="297"/>
      <c r="E3206" s="74"/>
      <c r="F3206" s="34"/>
      <c r="G3206" s="36"/>
      <c r="H3206" s="37"/>
      <c r="I3206" s="36"/>
      <c r="N3206" s="316"/>
    </row>
    <row r="3207" spans="1:14" ht="15.75" hidden="1" customHeight="1" x14ac:dyDescent="0.25">
      <c r="A3207" s="425"/>
      <c r="B3207" s="530"/>
      <c r="C3207" s="117" t="s">
        <v>1199</v>
      </c>
      <c r="D3207" s="33"/>
      <c r="E3207" s="74"/>
      <c r="F3207" s="34"/>
      <c r="G3207" s="36"/>
      <c r="H3207" s="37"/>
      <c r="I3207" s="36"/>
      <c r="N3207" s="316"/>
    </row>
    <row r="3208" spans="1:14" ht="15.75" hidden="1" customHeight="1" x14ac:dyDescent="0.25">
      <c r="A3208" s="425"/>
      <c r="B3208" s="530"/>
      <c r="C3208" s="117" t="s">
        <v>1199</v>
      </c>
      <c r="D3208" s="33"/>
      <c r="E3208" s="74"/>
      <c r="F3208" s="34"/>
      <c r="G3208" s="36"/>
      <c r="H3208" s="37"/>
      <c r="I3208" s="36"/>
      <c r="N3208" s="316"/>
    </row>
    <row r="3209" spans="1:14" ht="15.75" hidden="1" customHeight="1" x14ac:dyDescent="0.25">
      <c r="A3209" s="425"/>
      <c r="B3209" s="530"/>
      <c r="C3209" s="117" t="s">
        <v>1199</v>
      </c>
      <c r="D3209" s="33"/>
      <c r="E3209" s="74"/>
      <c r="F3209" s="34"/>
      <c r="G3209" s="36"/>
      <c r="H3209" s="37"/>
      <c r="I3209" s="36"/>
      <c r="N3209" s="316"/>
    </row>
    <row r="3210" spans="1:14" ht="15.75" hidden="1" customHeight="1" x14ac:dyDescent="0.25">
      <c r="A3210" s="425"/>
      <c r="B3210" s="530"/>
      <c r="C3210" s="117" t="s">
        <v>1199</v>
      </c>
      <c r="D3210" s="33"/>
      <c r="E3210" s="74"/>
      <c r="F3210" s="34"/>
      <c r="G3210" s="36"/>
      <c r="H3210" s="37"/>
      <c r="I3210" s="36"/>
      <c r="N3210" s="316"/>
    </row>
    <row r="3211" spans="1:14" ht="15.75" hidden="1" customHeight="1" x14ac:dyDescent="0.25">
      <c r="A3211" s="425"/>
      <c r="B3211" s="530"/>
      <c r="C3211" s="117" t="s">
        <v>1199</v>
      </c>
      <c r="D3211" s="33"/>
      <c r="E3211" s="74"/>
      <c r="F3211" s="34"/>
      <c r="G3211" s="36"/>
      <c r="H3211" s="37"/>
      <c r="I3211" s="36"/>
      <c r="N3211" s="316"/>
    </row>
    <row r="3212" spans="1:14" ht="28.5" hidden="1" customHeight="1" x14ac:dyDescent="0.25">
      <c r="A3212" s="426"/>
      <c r="B3212" s="530"/>
      <c r="C3212" s="117" t="s">
        <v>1199</v>
      </c>
      <c r="D3212" s="33"/>
      <c r="E3212" s="74"/>
      <c r="F3212" s="33"/>
      <c r="G3212" s="36"/>
      <c r="H3212" s="37"/>
      <c r="I3212" s="36"/>
      <c r="N3212" s="316"/>
    </row>
    <row r="3213" spans="1:14" ht="30" hidden="1" customHeight="1" x14ac:dyDescent="0.25">
      <c r="A3213" s="426"/>
      <c r="B3213" s="530"/>
      <c r="C3213" s="117" t="s">
        <v>1199</v>
      </c>
      <c r="D3213" s="33"/>
      <c r="E3213" s="74"/>
      <c r="F3213" s="33"/>
      <c r="G3213" s="36"/>
      <c r="H3213" s="37"/>
      <c r="I3213" s="36"/>
      <c r="N3213" s="316"/>
    </row>
    <row r="3214" spans="1:14" ht="15.75" hidden="1" customHeight="1" x14ac:dyDescent="0.25">
      <c r="A3214" s="426"/>
      <c r="B3214" s="531"/>
      <c r="C3214" s="117" t="s">
        <v>1199</v>
      </c>
      <c r="D3214" s="497"/>
      <c r="E3214" s="498"/>
      <c r="F3214" s="499"/>
      <c r="G3214" s="36"/>
      <c r="H3214" s="37"/>
      <c r="I3214" s="36"/>
      <c r="N3214" s="316"/>
    </row>
    <row r="3215" spans="1:14" ht="15.75" hidden="1" customHeight="1" x14ac:dyDescent="0.25">
      <c r="A3215" s="426"/>
      <c r="B3215" s="531"/>
      <c r="C3215" s="117" t="s">
        <v>1199</v>
      </c>
      <c r="D3215" s="497"/>
      <c r="E3215" s="498"/>
      <c r="F3215" s="499"/>
      <c r="G3215" s="36"/>
      <c r="H3215" s="37"/>
      <c r="I3215" s="36"/>
      <c r="N3215" s="316"/>
    </row>
    <row r="3216" spans="1:14" ht="27.75" hidden="1" customHeight="1" x14ac:dyDescent="0.25">
      <c r="A3216" s="426"/>
      <c r="B3216" s="531"/>
      <c r="C3216" s="117" t="s">
        <v>1199</v>
      </c>
      <c r="D3216" s="497"/>
      <c r="E3216" s="498"/>
      <c r="F3216" s="497"/>
      <c r="G3216" s="36">
        <v>354294423</v>
      </c>
      <c r="H3216" s="37"/>
      <c r="I3216" s="36"/>
      <c r="N3216" s="316"/>
    </row>
    <row r="3217" spans="1:14" ht="26.25" hidden="1" customHeight="1" x14ac:dyDescent="0.25">
      <c r="A3217" s="426"/>
      <c r="B3217" s="530"/>
      <c r="C3217" s="117" t="s">
        <v>1199</v>
      </c>
      <c r="D3217" s="33"/>
      <c r="E3217" s="74"/>
      <c r="F3217" s="34"/>
      <c r="G3217" s="36"/>
      <c r="H3217" s="37"/>
      <c r="I3217" s="36"/>
      <c r="N3217" s="316"/>
    </row>
    <row r="3218" spans="1:14" ht="15.75" hidden="1" customHeight="1" x14ac:dyDescent="0.25">
      <c r="A3218" s="426"/>
      <c r="B3218" s="530"/>
      <c r="C3218" s="117" t="s">
        <v>1199</v>
      </c>
      <c r="D3218" s="33"/>
      <c r="E3218" s="74"/>
      <c r="F3218" s="786"/>
      <c r="G3218" s="36"/>
      <c r="H3218" s="37"/>
      <c r="I3218" s="36"/>
      <c r="N3218" s="316"/>
    </row>
    <row r="3219" spans="1:14" ht="15.75" hidden="1" customHeight="1" x14ac:dyDescent="0.25">
      <c r="A3219" s="426"/>
      <c r="B3219" s="530"/>
      <c r="C3219" s="117" t="s">
        <v>1199</v>
      </c>
      <c r="D3219" s="33"/>
      <c r="E3219" s="74"/>
      <c r="F3219" s="787"/>
      <c r="G3219" s="36"/>
      <c r="H3219" s="37"/>
      <c r="I3219" s="36"/>
      <c r="N3219" s="316"/>
    </row>
    <row r="3220" spans="1:14" ht="15.75" hidden="1" customHeight="1" x14ac:dyDescent="0.25">
      <c r="A3220" s="426"/>
      <c r="B3220" s="530"/>
      <c r="C3220" s="117" t="s">
        <v>1199</v>
      </c>
      <c r="D3220" s="33"/>
      <c r="E3220" s="74"/>
      <c r="F3220" s="787"/>
      <c r="G3220" s="36"/>
      <c r="H3220" s="37"/>
      <c r="I3220" s="36"/>
      <c r="N3220" s="316"/>
    </row>
    <row r="3221" spans="1:14" ht="15.75" hidden="1" customHeight="1" x14ac:dyDescent="0.25">
      <c r="A3221" s="426"/>
      <c r="B3221" s="530"/>
      <c r="C3221" s="117" t="s">
        <v>1199</v>
      </c>
      <c r="D3221" s="33"/>
      <c r="E3221" s="74"/>
      <c r="F3221" s="787"/>
      <c r="G3221" s="36"/>
      <c r="H3221" s="37"/>
      <c r="I3221" s="36"/>
      <c r="N3221" s="316"/>
    </row>
    <row r="3222" spans="1:14" ht="15.75" hidden="1" customHeight="1" x14ac:dyDescent="0.25">
      <c r="A3222" s="426"/>
      <c r="B3222" s="530"/>
      <c r="C3222" s="117" t="s">
        <v>1199</v>
      </c>
      <c r="D3222" s="33"/>
      <c r="E3222" s="74"/>
      <c r="F3222" s="787"/>
      <c r="G3222" s="36"/>
      <c r="H3222" s="37"/>
      <c r="I3222" s="36"/>
      <c r="N3222" s="316"/>
    </row>
    <row r="3223" spans="1:14" ht="15.75" hidden="1" customHeight="1" x14ac:dyDescent="0.25">
      <c r="A3223" s="426"/>
      <c r="B3223" s="530"/>
      <c r="C3223" s="117" t="s">
        <v>1199</v>
      </c>
      <c r="D3223" s="33"/>
      <c r="E3223" s="74"/>
      <c r="F3223" s="788"/>
      <c r="G3223" s="36"/>
      <c r="H3223" s="37"/>
      <c r="I3223" s="36"/>
      <c r="N3223" s="316"/>
    </row>
    <row r="3224" spans="1:14" ht="15.75" hidden="1" customHeight="1" x14ac:dyDescent="0.25">
      <c r="A3224" s="426"/>
      <c r="B3224" s="530"/>
      <c r="C3224" s="117" t="s">
        <v>1199</v>
      </c>
      <c r="D3224" s="33"/>
      <c r="E3224" s="74"/>
      <c r="F3224" s="786"/>
      <c r="G3224" s="36"/>
      <c r="H3224" s="37"/>
      <c r="I3224" s="36"/>
      <c r="N3224" s="316"/>
    </row>
    <row r="3225" spans="1:14" ht="15.75" hidden="1" customHeight="1" x14ac:dyDescent="0.25">
      <c r="A3225" s="426"/>
      <c r="B3225" s="530"/>
      <c r="C3225" s="117" t="s">
        <v>1199</v>
      </c>
      <c r="D3225" s="33"/>
      <c r="E3225" s="74"/>
      <c r="F3225" s="788"/>
      <c r="G3225" s="36"/>
      <c r="H3225" s="37"/>
      <c r="I3225" s="36"/>
      <c r="N3225" s="316"/>
    </row>
    <row r="3226" spans="1:14" ht="15.75" hidden="1" customHeight="1" x14ac:dyDescent="0.25">
      <c r="A3226" s="426"/>
      <c r="B3226" s="531"/>
      <c r="C3226" s="117" t="s">
        <v>1199</v>
      </c>
      <c r="D3226" s="497"/>
      <c r="E3226" s="498"/>
      <c r="F3226" s="499"/>
      <c r="G3226" s="36"/>
      <c r="H3226" s="37"/>
      <c r="I3226" s="36"/>
      <c r="N3226" s="316"/>
    </row>
    <row r="3227" spans="1:14" ht="15.75" hidden="1" customHeight="1" x14ac:dyDescent="0.25">
      <c r="A3227" s="426"/>
      <c r="B3227" s="530"/>
      <c r="C3227" s="117" t="s">
        <v>1199</v>
      </c>
      <c r="D3227" s="33"/>
      <c r="E3227" s="74"/>
      <c r="F3227" s="34"/>
      <c r="G3227" s="36"/>
      <c r="H3227" s="37"/>
      <c r="I3227" s="36"/>
      <c r="N3227" s="316"/>
    </row>
    <row r="3228" spans="1:14" ht="15.75" hidden="1" customHeight="1" x14ac:dyDescent="0.25">
      <c r="A3228" s="426"/>
      <c r="B3228" s="530"/>
      <c r="C3228" s="117" t="s">
        <v>1199</v>
      </c>
      <c r="D3228" s="33"/>
      <c r="E3228" s="74"/>
      <c r="F3228" s="34"/>
      <c r="G3228" s="36"/>
      <c r="H3228" s="37"/>
      <c r="I3228" s="36"/>
      <c r="N3228" s="316"/>
    </row>
    <row r="3229" spans="1:14" ht="15.75" hidden="1" customHeight="1" x14ac:dyDescent="0.25">
      <c r="A3229" s="426"/>
      <c r="B3229" s="530"/>
      <c r="C3229" s="117" t="s">
        <v>1199</v>
      </c>
      <c r="D3229" s="33"/>
      <c r="E3229" s="74"/>
      <c r="F3229" s="34"/>
      <c r="G3229" s="36"/>
      <c r="H3229" s="37"/>
      <c r="I3229" s="36"/>
      <c r="N3229" s="316"/>
    </row>
    <row r="3230" spans="1:14" ht="15.75" hidden="1" customHeight="1" x14ac:dyDescent="0.25">
      <c r="A3230" s="426"/>
      <c r="B3230" s="530"/>
      <c r="C3230" s="117" t="s">
        <v>1199</v>
      </c>
      <c r="D3230" s="33"/>
      <c r="E3230" s="74"/>
      <c r="F3230" s="34"/>
      <c r="G3230" s="36"/>
      <c r="H3230" s="37"/>
      <c r="I3230" s="36"/>
      <c r="N3230" s="316"/>
    </row>
    <row r="3231" spans="1:14" ht="15.75" hidden="1" customHeight="1" x14ac:dyDescent="0.25">
      <c r="A3231" s="426"/>
      <c r="B3231" s="530"/>
      <c r="C3231" s="117" t="s">
        <v>1199</v>
      </c>
      <c r="D3231" s="33"/>
      <c r="E3231" s="74"/>
      <c r="F3231" s="34"/>
      <c r="G3231" s="36"/>
      <c r="H3231" s="37"/>
      <c r="I3231" s="36"/>
      <c r="N3231" s="316"/>
    </row>
    <row r="3232" spans="1:14" ht="15.75" hidden="1" customHeight="1" x14ac:dyDescent="0.25">
      <c r="A3232" s="426"/>
      <c r="B3232" s="530"/>
      <c r="C3232" s="117" t="s">
        <v>1199</v>
      </c>
      <c r="D3232" s="33"/>
      <c r="E3232" s="74"/>
      <c r="F3232" s="34"/>
      <c r="G3232" s="36"/>
      <c r="H3232" s="37"/>
      <c r="I3232" s="36"/>
      <c r="N3232" s="316"/>
    </row>
    <row r="3233" spans="1:14" ht="15.75" hidden="1" customHeight="1" x14ac:dyDescent="0.25">
      <c r="A3233" s="426"/>
      <c r="B3233" s="530"/>
      <c r="C3233" s="117" t="s">
        <v>1199</v>
      </c>
      <c r="D3233" s="33"/>
      <c r="E3233" s="74"/>
      <c r="F3233" s="34"/>
      <c r="G3233" s="36"/>
      <c r="H3233" s="37"/>
      <c r="I3233" s="36"/>
      <c r="N3233" s="316"/>
    </row>
    <row r="3234" spans="1:14" ht="15.75" hidden="1" customHeight="1" x14ac:dyDescent="0.25">
      <c r="A3234" s="426"/>
      <c r="B3234" s="530"/>
      <c r="C3234" s="117" t="s">
        <v>1199</v>
      </c>
      <c r="D3234" s="33"/>
      <c r="E3234" s="74"/>
      <c r="F3234" s="34"/>
      <c r="G3234" s="36"/>
      <c r="H3234" s="37"/>
      <c r="I3234" s="36"/>
      <c r="N3234" s="316"/>
    </row>
    <row r="3235" spans="1:14" ht="15.75" hidden="1" customHeight="1" x14ac:dyDescent="0.25">
      <c r="A3235" s="426"/>
      <c r="B3235" s="530"/>
      <c r="C3235" s="117" t="s">
        <v>1199</v>
      </c>
      <c r="D3235" s="33"/>
      <c r="E3235" s="74"/>
      <c r="F3235" s="34"/>
      <c r="G3235" s="36"/>
      <c r="H3235" s="37"/>
      <c r="I3235" s="36"/>
      <c r="N3235" s="316"/>
    </row>
    <row r="3236" spans="1:14" ht="29.25" customHeight="1" x14ac:dyDescent="0.25">
      <c r="B3236" s="312" t="s">
        <v>54</v>
      </c>
      <c r="C3236" s="312"/>
      <c r="D3236" s="312"/>
      <c r="E3236" s="313">
        <f>+SUM(E3160:E3235)</f>
        <v>230482793</v>
      </c>
      <c r="F3236" s="53"/>
      <c r="G3236" s="16"/>
      <c r="H3236" s="19"/>
      <c r="I3236" s="16"/>
      <c r="N3236" s="316"/>
    </row>
    <row r="3237" spans="1:14" ht="15.75" customHeight="1" x14ac:dyDescent="0.25">
      <c r="A3237" s="427"/>
      <c r="B3237" s="314"/>
      <c r="C3237" s="314"/>
      <c r="D3237" s="314"/>
      <c r="E3237" s="13" t="e">
        <f>C3155-E3236</f>
        <v>#REF!</v>
      </c>
      <c r="F3237" s="11"/>
      <c r="G3237" s="39"/>
      <c r="H3237" s="40"/>
      <c r="I3237" s="203"/>
      <c r="J3237" s="338"/>
      <c r="K3237" s="41"/>
      <c r="L3237" s="276"/>
      <c r="M3237" s="23"/>
      <c r="N3237" s="296"/>
    </row>
    <row r="3238" spans="1:14" ht="15.75" customHeight="1" x14ac:dyDescent="0.25">
      <c r="A3238" s="427"/>
      <c r="B3238" s="38"/>
      <c r="C3238" s="38"/>
      <c r="D3238" s="38"/>
      <c r="E3238" s="516">
        <v>225841729</v>
      </c>
      <c r="F3238" s="39"/>
      <c r="G3238" s="39"/>
      <c r="H3238" s="40"/>
      <c r="I3238" s="203"/>
      <c r="J3238" s="338"/>
      <c r="K3238" s="41"/>
      <c r="L3238" s="276"/>
      <c r="M3238" s="23"/>
      <c r="N3238" s="296"/>
    </row>
    <row r="3239" spans="1:14" ht="15.75" customHeight="1" x14ac:dyDescent="0.25">
      <c r="A3239" s="427"/>
      <c r="B3239" s="38"/>
      <c r="C3239" s="38"/>
      <c r="D3239" s="38"/>
      <c r="E3239" s="516">
        <v>225154849</v>
      </c>
      <c r="F3239" s="39"/>
      <c r="G3239" s="39"/>
      <c r="H3239" s="40"/>
      <c r="I3239" s="203"/>
      <c r="J3239" s="338"/>
      <c r="K3239" s="41"/>
      <c r="L3239" s="276"/>
      <c r="M3239" s="23"/>
      <c r="N3239" s="296"/>
    </row>
    <row r="3240" spans="1:14" ht="15.75" customHeight="1" x14ac:dyDescent="0.25">
      <c r="A3240" s="427"/>
      <c r="B3240" s="38"/>
      <c r="C3240" s="38"/>
      <c r="D3240" s="38"/>
      <c r="E3240" s="517">
        <v>8541</v>
      </c>
      <c r="F3240" s="39"/>
      <c r="G3240" s="39"/>
      <c r="H3240" s="40"/>
      <c r="I3240" s="203"/>
      <c r="J3240" s="338"/>
      <c r="K3240" s="41"/>
      <c r="L3240" s="276"/>
      <c r="M3240" s="23"/>
      <c r="N3240" s="296"/>
    </row>
    <row r="3241" spans="1:14" ht="15.75" customHeight="1" x14ac:dyDescent="0.25">
      <c r="A3241" s="427"/>
      <c r="B3241" s="38"/>
      <c r="C3241" s="38"/>
      <c r="D3241" s="38"/>
      <c r="E3241" s="275"/>
      <c r="F3241" s="39"/>
      <c r="G3241" s="39"/>
      <c r="H3241" s="40"/>
      <c r="I3241" s="203"/>
      <c r="J3241" s="338"/>
      <c r="K3241" s="41"/>
      <c r="L3241" s="276"/>
      <c r="M3241" s="23"/>
      <c r="N3241" s="296"/>
    </row>
    <row r="3242" spans="1:14" ht="15.75" customHeight="1" x14ac:dyDescent="0.25">
      <c r="A3242" s="428"/>
      <c r="B3242" s="532"/>
      <c r="C3242" s="16"/>
      <c r="D3242" s="16"/>
      <c r="E3242" s="276"/>
      <c r="F3242" s="28"/>
      <c r="G3242" s="28"/>
      <c r="H3242" s="23"/>
      <c r="I3242" s="23"/>
      <c r="J3242" s="339"/>
      <c r="K3242" s="16"/>
      <c r="L3242" s="276"/>
      <c r="M3242" s="23"/>
      <c r="N3242" s="296"/>
    </row>
    <row r="3243" spans="1:14" ht="15.75" customHeight="1" x14ac:dyDescent="0.25">
      <c r="A3243" s="428"/>
      <c r="B3243" s="532"/>
      <c r="C3243" s="628" t="s">
        <v>55</v>
      </c>
      <c r="D3243" s="628"/>
      <c r="E3243" s="628"/>
      <c r="G3243" s="621" t="s">
        <v>55</v>
      </c>
      <c r="H3243" s="621"/>
      <c r="I3243" s="622"/>
      <c r="J3243" s="622"/>
      <c r="K3243" s="307"/>
      <c r="N3243" s="316"/>
    </row>
    <row r="3244" spans="1:14" ht="15.75" customHeight="1" x14ac:dyDescent="0.25">
      <c r="A3244" s="428"/>
      <c r="B3244" s="532"/>
      <c r="C3244" s="623" t="s">
        <v>1201</v>
      </c>
      <c r="D3244" s="623"/>
      <c r="E3244" s="623"/>
      <c r="G3244" s="625" t="s">
        <v>1202</v>
      </c>
      <c r="H3244" s="625"/>
      <c r="I3244" s="624"/>
      <c r="J3244" s="624"/>
      <c r="N3244" s="316"/>
    </row>
    <row r="3245" spans="1:14" ht="15.75" customHeight="1" x14ac:dyDescent="0.25">
      <c r="A3245" s="428"/>
      <c r="B3245" s="532"/>
      <c r="C3245" s="626" t="s">
        <v>553</v>
      </c>
      <c r="D3245" s="626"/>
      <c r="E3245" s="626"/>
      <c r="G3245" s="627" t="s">
        <v>554</v>
      </c>
      <c r="H3245" s="627"/>
      <c r="I3245" s="624"/>
      <c r="J3245" s="624"/>
      <c r="N3245" s="316"/>
    </row>
    <row r="3246" spans="1:14" ht="15.75" customHeight="1" x14ac:dyDescent="0.25">
      <c r="A3246" s="428"/>
      <c r="B3246" s="532"/>
      <c r="C3246" s="16"/>
      <c r="D3246" s="16"/>
      <c r="E3246" s="276"/>
      <c r="F3246" s="293"/>
      <c r="G3246" s="293"/>
      <c r="J3246" s="339"/>
      <c r="K3246" s="16"/>
      <c r="N3246" s="414"/>
    </row>
    <row r="3247" spans="1:14" ht="15.75" customHeight="1" x14ac:dyDescent="0.25">
      <c r="A3247" s="428"/>
      <c r="B3247" s="532"/>
      <c r="C3247" s="16"/>
      <c r="D3247" s="16"/>
      <c r="E3247" s="276"/>
      <c r="F3247" s="293"/>
      <c r="G3247" s="293"/>
      <c r="J3247" s="339"/>
      <c r="K3247" s="16"/>
      <c r="N3247" s="414"/>
    </row>
    <row r="3248" spans="1:14" ht="15.75" customHeight="1" x14ac:dyDescent="0.25">
      <c r="A3248" s="428"/>
      <c r="B3248" s="532"/>
      <c r="C3248" s="16"/>
      <c r="D3248" s="16"/>
      <c r="E3248" s="276"/>
      <c r="F3248" s="293"/>
      <c r="G3248" s="293"/>
      <c r="J3248" s="339"/>
      <c r="K3248" s="16"/>
      <c r="N3248" s="414"/>
    </row>
    <row r="3249" spans="1:14" ht="15.75" customHeight="1" x14ac:dyDescent="0.25">
      <c r="A3249" s="428"/>
      <c r="B3249" s="532"/>
      <c r="C3249" s="16"/>
      <c r="D3249" s="16"/>
      <c r="E3249" s="276"/>
      <c r="F3249" s="293"/>
      <c r="G3249" s="293"/>
      <c r="J3249" s="339"/>
      <c r="K3249" s="16"/>
      <c r="N3249" s="414"/>
    </row>
    <row r="3250" spans="1:14" ht="15.75" customHeight="1" x14ac:dyDescent="0.25">
      <c r="A3250" s="428"/>
      <c r="B3250" s="532"/>
      <c r="C3250" s="16"/>
      <c r="D3250" s="16"/>
      <c r="E3250" s="276"/>
      <c r="F3250" s="293"/>
      <c r="G3250" s="293"/>
      <c r="J3250" s="339"/>
      <c r="K3250" s="16"/>
      <c r="N3250" s="414"/>
    </row>
    <row r="3251" spans="1:14" ht="15.75" customHeight="1" x14ac:dyDescent="0.25">
      <c r="A3251" s="428"/>
      <c r="B3251" s="532"/>
      <c r="C3251" s="16"/>
      <c r="D3251" s="16"/>
      <c r="E3251" s="276"/>
      <c r="F3251" s="293"/>
      <c r="G3251" s="731"/>
      <c r="H3251" s="731"/>
      <c r="I3251" s="731"/>
      <c r="J3251" s="731"/>
      <c r="K3251" s="16"/>
      <c r="N3251" s="414"/>
    </row>
    <row r="3252" spans="1:14" ht="15.75" customHeight="1" x14ac:dyDescent="0.25">
      <c r="A3252" s="428"/>
      <c r="B3252" s="532"/>
      <c r="C3252" s="795" t="s">
        <v>1203</v>
      </c>
      <c r="D3252" s="795"/>
      <c r="E3252" s="796"/>
      <c r="F3252" s="293"/>
      <c r="G3252" s="795" t="s">
        <v>1204</v>
      </c>
      <c r="H3252" s="795"/>
      <c r="I3252" s="795"/>
      <c r="J3252" s="795"/>
      <c r="K3252" s="795"/>
      <c r="N3252" s="414"/>
    </row>
    <row r="3253" spans="1:14" ht="15.75" customHeight="1" x14ac:dyDescent="0.25">
      <c r="A3253" s="428"/>
      <c r="B3253" s="532"/>
      <c r="C3253" s="627" t="s">
        <v>555</v>
      </c>
      <c r="D3253" s="627"/>
      <c r="E3253" s="624"/>
      <c r="F3253" s="293"/>
      <c r="G3253" s="627" t="s">
        <v>1205</v>
      </c>
      <c r="H3253" s="627"/>
      <c r="I3253" s="627"/>
      <c r="J3253" s="627"/>
      <c r="K3253" s="627"/>
      <c r="N3253" s="414"/>
    </row>
    <row r="3254" spans="1:14" ht="15.75" customHeight="1" x14ac:dyDescent="0.25">
      <c r="A3254" s="428"/>
      <c r="B3254" s="532"/>
      <c r="C3254" s="16"/>
      <c r="D3254" s="16"/>
      <c r="E3254" s="276"/>
      <c r="F3254" s="293"/>
      <c r="G3254" s="625"/>
      <c r="H3254" s="625"/>
      <c r="I3254" s="624"/>
      <c r="J3254" s="501"/>
      <c r="K3254" s="16"/>
      <c r="N3254" s="414"/>
    </row>
    <row r="3255" spans="1:14" ht="15.75" customHeight="1" x14ac:dyDescent="0.25">
      <c r="A3255" s="428"/>
      <c r="B3255" s="532"/>
      <c r="C3255" s="16"/>
      <c r="D3255" s="16"/>
      <c r="E3255" s="276"/>
      <c r="F3255" s="293"/>
      <c r="G3255" s="293"/>
      <c r="J3255" s="339"/>
      <c r="K3255" s="16"/>
      <c r="N3255" s="414"/>
    </row>
    <row r="3256" spans="1:14" ht="15.75" customHeight="1" x14ac:dyDescent="0.25">
      <c r="A3256" s="428"/>
      <c r="B3256" s="532"/>
      <c r="C3256" s="16"/>
      <c r="D3256" s="16"/>
      <c r="E3256" s="276"/>
      <c r="F3256" s="293"/>
      <c r="G3256" s="293"/>
      <c r="J3256" s="339"/>
      <c r="K3256" s="16"/>
      <c r="N3256" s="414"/>
    </row>
    <row r="3257" spans="1:14" ht="15.75" customHeight="1" x14ac:dyDescent="0.25">
      <c r="A3257" s="428"/>
      <c r="B3257" s="532"/>
      <c r="C3257" s="16"/>
      <c r="D3257" s="16"/>
      <c r="E3257" s="276"/>
      <c r="F3257" s="293"/>
      <c r="G3257" s="731"/>
      <c r="H3257" s="731"/>
      <c r="I3257" s="731"/>
      <c r="J3257" s="731"/>
      <c r="K3257" s="16"/>
      <c r="N3257" s="414"/>
    </row>
    <row r="3258" spans="1:14" ht="15.75" customHeight="1" x14ac:dyDescent="0.25">
      <c r="A3258" s="428"/>
      <c r="B3258" s="532"/>
      <c r="C3258" s="16"/>
      <c r="D3258" s="16"/>
      <c r="E3258" s="276"/>
      <c r="F3258" s="293"/>
      <c r="G3258" s="795" t="s">
        <v>1206</v>
      </c>
      <c r="H3258" s="795"/>
      <c r="I3258" s="795"/>
      <c r="J3258" s="795"/>
      <c r="K3258" s="795"/>
      <c r="N3258" s="414"/>
    </row>
    <row r="3259" spans="1:14" ht="15.75" customHeight="1" x14ac:dyDescent="0.25">
      <c r="A3259" s="428"/>
      <c r="B3259" s="532"/>
      <c r="C3259" s="16"/>
      <c r="D3259" s="16"/>
      <c r="E3259" s="276"/>
      <c r="F3259" s="293"/>
      <c r="G3259" s="627" t="s">
        <v>1207</v>
      </c>
      <c r="H3259" s="627"/>
      <c r="I3259" s="627"/>
      <c r="J3259" s="627"/>
      <c r="K3259" s="627"/>
      <c r="N3259" s="414"/>
    </row>
    <row r="3260" spans="1:14" ht="15.75" customHeight="1" x14ac:dyDescent="0.25">
      <c r="A3260" s="428"/>
      <c r="B3260" s="532"/>
      <c r="C3260" s="16"/>
      <c r="D3260" s="16"/>
      <c r="E3260" s="276"/>
      <c r="F3260" s="293"/>
      <c r="G3260" s="293"/>
      <c r="J3260" s="339"/>
      <c r="K3260" s="16"/>
      <c r="N3260" s="414"/>
    </row>
    <row r="3261" spans="1:14" ht="15.75" customHeight="1" x14ac:dyDescent="0.25">
      <c r="A3261" s="428"/>
      <c r="B3261" s="532"/>
      <c r="C3261" s="16"/>
      <c r="D3261" s="16"/>
      <c r="E3261" s="276"/>
      <c r="F3261" s="293"/>
      <c r="G3261" s="293"/>
      <c r="J3261" s="339"/>
      <c r="K3261" s="16"/>
      <c r="N3261" s="414"/>
    </row>
    <row r="3262" spans="1:14" ht="15.75" customHeight="1" x14ac:dyDescent="0.25">
      <c r="A3262" s="428"/>
      <c r="B3262" s="532"/>
      <c r="C3262" s="16"/>
      <c r="D3262" s="16"/>
      <c r="E3262" s="276"/>
      <c r="F3262" s="293"/>
      <c r="G3262" s="293"/>
      <c r="J3262" s="339"/>
      <c r="K3262" s="16"/>
      <c r="N3262" s="414"/>
    </row>
    <row r="3263" spans="1:14" ht="15.75" customHeight="1" x14ac:dyDescent="0.25">
      <c r="A3263" s="428"/>
      <c r="B3263" s="532"/>
      <c r="C3263" s="16"/>
      <c r="D3263" s="16"/>
      <c r="E3263" s="276"/>
      <c r="F3263" s="28"/>
      <c r="G3263" s="28"/>
      <c r="H3263" s="16"/>
      <c r="I3263" s="16"/>
      <c r="J3263" s="339"/>
      <c r="K3263" s="16"/>
      <c r="L3263" s="276"/>
      <c r="M3263" s="23"/>
      <c r="N3263" s="16"/>
    </row>
    <row r="3264" spans="1:14" ht="15.75" customHeight="1" x14ac:dyDescent="0.25">
      <c r="A3264" s="428"/>
      <c r="B3264" s="532"/>
      <c r="C3264" s="16"/>
      <c r="D3264" s="16"/>
      <c r="E3264" s="276"/>
      <c r="F3264" s="28"/>
      <c r="G3264" s="28"/>
      <c r="H3264" s="16"/>
      <c r="I3264" s="16"/>
      <c r="J3264" s="339"/>
      <c r="K3264" s="16"/>
      <c r="L3264" s="276"/>
      <c r="M3264" s="23"/>
      <c r="N3264" s="16"/>
    </row>
    <row r="3265" spans="1:14" ht="15.75" customHeight="1" x14ac:dyDescent="0.25">
      <c r="A3265" s="428"/>
      <c r="B3265" s="532"/>
      <c r="C3265" s="16"/>
      <c r="D3265" s="16"/>
      <c r="E3265" s="276"/>
      <c r="F3265" s="28"/>
      <c r="G3265" s="28"/>
      <c r="H3265" s="16"/>
      <c r="I3265" s="16"/>
      <c r="J3265" s="339"/>
      <c r="K3265" s="16"/>
      <c r="L3265" s="276"/>
      <c r="M3265" s="23"/>
      <c r="N3265" s="16"/>
    </row>
    <row r="3266" spans="1:14" ht="15.75" customHeight="1" x14ac:dyDescent="0.25">
      <c r="A3266" s="428"/>
      <c r="B3266" s="532"/>
      <c r="C3266" s="16"/>
      <c r="D3266" s="16"/>
      <c r="E3266" s="276"/>
      <c r="F3266" s="28"/>
      <c r="G3266" s="28"/>
      <c r="H3266" s="16"/>
      <c r="I3266" s="16"/>
      <c r="J3266" s="339"/>
      <c r="K3266" s="16"/>
      <c r="L3266" s="276"/>
      <c r="M3266" s="23"/>
      <c r="N3266" s="16"/>
    </row>
    <row r="3267" spans="1:14" ht="15.75" customHeight="1" x14ac:dyDescent="0.25">
      <c r="A3267" s="428"/>
      <c r="B3267" s="532"/>
      <c r="C3267" s="16"/>
      <c r="D3267" s="16"/>
      <c r="E3267" s="276"/>
      <c r="F3267" s="28"/>
      <c r="G3267" s="28"/>
      <c r="H3267" s="16"/>
      <c r="I3267" s="16"/>
      <c r="J3267" s="339"/>
      <c r="K3267" s="16"/>
      <c r="L3267" s="276"/>
      <c r="M3267" s="23"/>
      <c r="N3267" s="16"/>
    </row>
    <row r="3268" spans="1:14" ht="15.75" customHeight="1" x14ac:dyDescent="0.25">
      <c r="A3268" s="428"/>
      <c r="B3268" s="532"/>
      <c r="C3268" s="16"/>
      <c r="D3268" s="16"/>
      <c r="E3268" s="276"/>
      <c r="F3268" s="28"/>
      <c r="G3268" s="28"/>
      <c r="H3268" s="16"/>
      <c r="I3268" s="16"/>
      <c r="J3268" s="339"/>
      <c r="K3268" s="16"/>
      <c r="L3268" s="276"/>
      <c r="M3268" s="23"/>
      <c r="N3268" s="16"/>
    </row>
    <row r="3269" spans="1:14" ht="15.75" customHeight="1" x14ac:dyDescent="0.25">
      <c r="A3269" s="428"/>
      <c r="B3269" s="532"/>
      <c r="C3269" s="16"/>
      <c r="D3269" s="16"/>
      <c r="E3269" s="276"/>
      <c r="F3269" s="28"/>
      <c r="G3269" s="28"/>
      <c r="H3269" s="16"/>
      <c r="I3269" s="16"/>
      <c r="J3269" s="339"/>
      <c r="K3269" s="16"/>
      <c r="L3269" s="276"/>
      <c r="M3269" s="23"/>
      <c r="N3269" s="16"/>
    </row>
    <row r="3270" spans="1:14" ht="15.75" customHeight="1" x14ac:dyDescent="0.25">
      <c r="A3270" s="428"/>
      <c r="B3270" s="532"/>
      <c r="C3270" s="16"/>
      <c r="D3270" s="16"/>
      <c r="E3270" s="276"/>
      <c r="F3270" s="28"/>
      <c r="G3270" s="28"/>
      <c r="H3270" s="16"/>
      <c r="I3270" s="16"/>
      <c r="J3270" s="339"/>
      <c r="K3270" s="16"/>
      <c r="L3270" s="276"/>
      <c r="M3270" s="23"/>
      <c r="N3270" s="16"/>
    </row>
    <row r="3271" spans="1:14" ht="15.75" customHeight="1" x14ac:dyDescent="0.25">
      <c r="A3271" s="428"/>
      <c r="B3271" s="532"/>
      <c r="C3271" s="16"/>
      <c r="D3271" s="16"/>
      <c r="E3271" s="276"/>
      <c r="F3271" s="28"/>
      <c r="G3271" s="28"/>
      <c r="H3271" s="16"/>
      <c r="I3271" s="16"/>
      <c r="J3271" s="339"/>
      <c r="K3271" s="16"/>
      <c r="L3271" s="276"/>
      <c r="M3271" s="23"/>
      <c r="N3271" s="16"/>
    </row>
    <row r="3272" spans="1:14" ht="15.75" customHeight="1" x14ac:dyDescent="0.25">
      <c r="A3272" s="428"/>
      <c r="B3272" s="532"/>
      <c r="C3272" s="16"/>
      <c r="D3272" s="16"/>
      <c r="E3272" s="276"/>
      <c r="F3272" s="28"/>
      <c r="G3272" s="28"/>
      <c r="H3272" s="16"/>
      <c r="I3272" s="16"/>
      <c r="J3272" s="339"/>
      <c r="K3272" s="16"/>
      <c r="L3272" s="276"/>
      <c r="M3272" s="23"/>
      <c r="N3272" s="16"/>
    </row>
    <row r="3273" spans="1:14" ht="15.75" customHeight="1" x14ac:dyDescent="0.25">
      <c r="A3273" s="428"/>
      <c r="B3273" s="532"/>
      <c r="C3273" s="16"/>
      <c r="D3273" s="16"/>
      <c r="E3273" s="276"/>
      <c r="F3273" s="28"/>
      <c r="G3273" s="28"/>
      <c r="H3273" s="16"/>
      <c r="I3273" s="16"/>
      <c r="J3273" s="339"/>
      <c r="K3273" s="16"/>
      <c r="L3273" s="276"/>
      <c r="M3273" s="23"/>
      <c r="N3273" s="16"/>
    </row>
    <row r="3274" spans="1:14" ht="15.75" customHeight="1" x14ac:dyDescent="0.25">
      <c r="A3274" s="428"/>
      <c r="B3274" s="532"/>
      <c r="C3274" s="16"/>
      <c r="D3274" s="16"/>
      <c r="E3274" s="276"/>
      <c r="F3274" s="28"/>
      <c r="G3274" s="28"/>
      <c r="H3274" s="16"/>
      <c r="I3274" s="16"/>
      <c r="J3274" s="339"/>
      <c r="K3274" s="16"/>
      <c r="L3274" s="276"/>
      <c r="M3274" s="23"/>
      <c r="N3274" s="16"/>
    </row>
    <row r="3275" spans="1:14" ht="15.75" customHeight="1" x14ac:dyDescent="0.25">
      <c r="A3275" s="428"/>
      <c r="B3275" s="532"/>
      <c r="C3275" s="16"/>
      <c r="D3275" s="16"/>
      <c r="E3275" s="276"/>
      <c r="F3275" s="28"/>
      <c r="G3275" s="28"/>
      <c r="H3275" s="16"/>
      <c r="I3275" s="16"/>
      <c r="J3275" s="339"/>
      <c r="K3275" s="16"/>
      <c r="L3275" s="276"/>
      <c r="M3275" s="23"/>
      <c r="N3275" s="16"/>
    </row>
    <row r="3276" spans="1:14" ht="15.75" customHeight="1" x14ac:dyDescent="0.25">
      <c r="A3276" s="428"/>
      <c r="B3276" s="532"/>
      <c r="C3276" s="16"/>
      <c r="D3276" s="16"/>
      <c r="E3276" s="276"/>
      <c r="F3276" s="28"/>
      <c r="G3276" s="28"/>
      <c r="H3276" s="16"/>
      <c r="I3276" s="16"/>
      <c r="J3276" s="339"/>
      <c r="K3276" s="16"/>
      <c r="L3276" s="276"/>
      <c r="M3276" s="23"/>
      <c r="N3276" s="16"/>
    </row>
    <row r="3277" spans="1:14" ht="15.75" customHeight="1" x14ac:dyDescent="0.25">
      <c r="A3277" s="428"/>
      <c r="B3277" s="532"/>
      <c r="C3277" s="16"/>
      <c r="D3277" s="16"/>
      <c r="E3277" s="276"/>
      <c r="F3277" s="28"/>
      <c r="G3277" s="28"/>
      <c r="H3277" s="16"/>
      <c r="I3277" s="16"/>
      <c r="J3277" s="339"/>
      <c r="K3277" s="16"/>
      <c r="L3277" s="276"/>
      <c r="M3277" s="23"/>
      <c r="N3277" s="16"/>
    </row>
    <row r="3278" spans="1:14" ht="15.75" customHeight="1" x14ac:dyDescent="0.25">
      <c r="A3278" s="428"/>
      <c r="B3278" s="532"/>
      <c r="C3278" s="16"/>
      <c r="D3278" s="16"/>
      <c r="E3278" s="276"/>
      <c r="F3278" s="28"/>
      <c r="G3278" s="28"/>
      <c r="H3278" s="16"/>
      <c r="I3278" s="16"/>
      <c r="J3278" s="339"/>
      <c r="K3278" s="16"/>
      <c r="L3278" s="276"/>
      <c r="M3278" s="23"/>
      <c r="N3278" s="16"/>
    </row>
    <row r="3279" spans="1:14" ht="15.75" customHeight="1" x14ac:dyDescent="0.25">
      <c r="A3279" s="428"/>
      <c r="B3279" s="532"/>
      <c r="C3279" s="16"/>
      <c r="D3279" s="16"/>
      <c r="E3279" s="276"/>
      <c r="F3279" s="28"/>
      <c r="G3279" s="28"/>
      <c r="H3279" s="16"/>
      <c r="I3279" s="16"/>
      <c r="J3279" s="339"/>
      <c r="K3279" s="16"/>
      <c r="L3279" s="276"/>
      <c r="M3279" s="23"/>
      <c r="N3279" s="16"/>
    </row>
    <row r="3280" spans="1:14" ht="15.75" customHeight="1" x14ac:dyDescent="0.25">
      <c r="A3280" s="428"/>
      <c r="B3280" s="532"/>
      <c r="C3280" s="16"/>
      <c r="D3280" s="16"/>
      <c r="E3280" s="276"/>
      <c r="F3280" s="28"/>
      <c r="G3280" s="28"/>
      <c r="H3280" s="16"/>
      <c r="I3280" s="16"/>
      <c r="J3280" s="339"/>
      <c r="K3280" s="16"/>
      <c r="L3280" s="276"/>
      <c r="M3280" s="23"/>
      <c r="N3280" s="16"/>
    </row>
    <row r="3281" spans="1:14" ht="15.75" customHeight="1" x14ac:dyDescent="0.25">
      <c r="A3281" s="428"/>
      <c r="B3281" s="532"/>
      <c r="C3281" s="16"/>
      <c r="D3281" s="16"/>
      <c r="E3281" s="276"/>
      <c r="F3281" s="28"/>
      <c r="G3281" s="28"/>
      <c r="H3281" s="16"/>
      <c r="I3281" s="16"/>
      <c r="J3281" s="339"/>
      <c r="K3281" s="16"/>
      <c r="L3281" s="276"/>
      <c r="M3281" s="23"/>
      <c r="N3281" s="16"/>
    </row>
    <row r="3282" spans="1:14" ht="15.75" customHeight="1" x14ac:dyDescent="0.25">
      <c r="A3282" s="428"/>
      <c r="B3282" s="532"/>
      <c r="C3282" s="16"/>
      <c r="D3282" s="16"/>
      <c r="E3282" s="276"/>
      <c r="F3282" s="28"/>
      <c r="G3282" s="28"/>
      <c r="H3282" s="16"/>
      <c r="I3282" s="16"/>
      <c r="J3282" s="339"/>
      <c r="K3282" s="16"/>
      <c r="L3282" s="276"/>
      <c r="M3282" s="23"/>
      <c r="N3282" s="16"/>
    </row>
    <row r="3283" spans="1:14" ht="15.75" customHeight="1" x14ac:dyDescent="0.25">
      <c r="A3283" s="428"/>
      <c r="B3283" s="532"/>
      <c r="C3283" s="16"/>
      <c r="D3283" s="16"/>
      <c r="E3283" s="276"/>
      <c r="F3283" s="28"/>
      <c r="G3283" s="28"/>
      <c r="H3283" s="16"/>
      <c r="I3283" s="16"/>
      <c r="J3283" s="339"/>
      <c r="K3283" s="16"/>
      <c r="L3283" s="276"/>
      <c r="M3283" s="23"/>
      <c r="N3283" s="16"/>
    </row>
    <row r="3284" spans="1:14" ht="15.75" customHeight="1" x14ac:dyDescent="0.25">
      <c r="A3284" s="428"/>
      <c r="B3284" s="532"/>
      <c r="C3284" s="16"/>
      <c r="D3284" s="16"/>
      <c r="E3284" s="276"/>
      <c r="F3284" s="28"/>
      <c r="G3284" s="28"/>
      <c r="H3284" s="16"/>
      <c r="I3284" s="16"/>
      <c r="J3284" s="339"/>
      <c r="K3284" s="16"/>
      <c r="L3284" s="276"/>
      <c r="M3284" s="23"/>
      <c r="N3284" s="16"/>
    </row>
    <row r="3285" spans="1:14" ht="15.75" customHeight="1" x14ac:dyDescent="0.25">
      <c r="A3285" s="428"/>
      <c r="B3285" s="532"/>
      <c r="C3285" s="16"/>
      <c r="D3285" s="16"/>
      <c r="E3285" s="276"/>
      <c r="F3285" s="28"/>
      <c r="G3285" s="28"/>
      <c r="H3285" s="16"/>
      <c r="I3285" s="16"/>
      <c r="J3285" s="339"/>
      <c r="K3285" s="16"/>
      <c r="L3285" s="276"/>
      <c r="M3285" s="23"/>
      <c r="N3285" s="16"/>
    </row>
    <row r="3286" spans="1:14" ht="15.75" customHeight="1" x14ac:dyDescent="0.25">
      <c r="A3286" s="428"/>
      <c r="B3286" s="532"/>
      <c r="C3286" s="16"/>
      <c r="D3286" s="16"/>
      <c r="E3286" s="276"/>
      <c r="F3286" s="28"/>
      <c r="G3286" s="28"/>
      <c r="H3286" s="16"/>
      <c r="I3286" s="16"/>
      <c r="J3286" s="339"/>
      <c r="K3286" s="16"/>
      <c r="L3286" s="276"/>
      <c r="M3286" s="23"/>
      <c r="N3286" s="16"/>
    </row>
    <row r="3287" spans="1:14" ht="15.75" customHeight="1" x14ac:dyDescent="0.25">
      <c r="A3287" s="428"/>
      <c r="B3287" s="532"/>
      <c r="C3287" s="16"/>
      <c r="D3287" s="16"/>
      <c r="E3287" s="276"/>
      <c r="F3287" s="28"/>
      <c r="G3287" s="28"/>
      <c r="H3287" s="16"/>
      <c r="I3287" s="16"/>
      <c r="J3287" s="339"/>
      <c r="K3287" s="16"/>
      <c r="L3287" s="276"/>
      <c r="M3287" s="23"/>
      <c r="N3287" s="16"/>
    </row>
    <row r="3288" spans="1:14" ht="15.75" customHeight="1" x14ac:dyDescent="0.25">
      <c r="A3288" s="428"/>
      <c r="B3288" s="532"/>
      <c r="C3288" s="16"/>
      <c r="D3288" s="16"/>
      <c r="E3288" s="276"/>
      <c r="F3288" s="28"/>
      <c r="G3288" s="28"/>
      <c r="H3288" s="16"/>
      <c r="I3288" s="16"/>
      <c r="J3288" s="339"/>
      <c r="K3288" s="16"/>
      <c r="L3288" s="276"/>
      <c r="M3288" s="23"/>
      <c r="N3288" s="16"/>
    </row>
    <row r="3289" spans="1:14" ht="15.75" customHeight="1" x14ac:dyDescent="0.25">
      <c r="A3289" s="428"/>
      <c r="B3289" s="532"/>
      <c r="C3289" s="16"/>
      <c r="D3289" s="16"/>
      <c r="E3289" s="276"/>
      <c r="F3289" s="28"/>
      <c r="G3289" s="28"/>
      <c r="H3289" s="16"/>
      <c r="I3289" s="16"/>
      <c r="J3289" s="339"/>
      <c r="K3289" s="16"/>
      <c r="L3289" s="276"/>
      <c r="M3289" s="23"/>
      <c r="N3289" s="16"/>
    </row>
    <row r="3290" spans="1:14" ht="15.75" customHeight="1" x14ac:dyDescent="0.25">
      <c r="A3290" s="428"/>
      <c r="B3290" s="532"/>
      <c r="C3290" s="16"/>
      <c r="D3290" s="16"/>
      <c r="E3290" s="276"/>
      <c r="F3290" s="28"/>
      <c r="G3290" s="28"/>
      <c r="H3290" s="16"/>
      <c r="I3290" s="16"/>
      <c r="J3290" s="339"/>
      <c r="K3290" s="16"/>
      <c r="L3290" s="276"/>
      <c r="M3290" s="23"/>
      <c r="N3290" s="16"/>
    </row>
    <row r="3291" spans="1:14" ht="15.75" customHeight="1" x14ac:dyDescent="0.25">
      <c r="A3291" s="428"/>
      <c r="B3291" s="532"/>
      <c r="C3291" s="16"/>
      <c r="D3291" s="16"/>
      <c r="E3291" s="276"/>
      <c r="F3291" s="28"/>
      <c r="G3291" s="28"/>
      <c r="H3291" s="16"/>
      <c r="I3291" s="16"/>
      <c r="J3291" s="339"/>
      <c r="K3291" s="16"/>
      <c r="L3291" s="276"/>
      <c r="M3291" s="23"/>
      <c r="N3291" s="16"/>
    </row>
    <row r="3292" spans="1:14" ht="15.75" customHeight="1" x14ac:dyDescent="0.25">
      <c r="A3292" s="428"/>
      <c r="B3292" s="532"/>
      <c r="C3292" s="16"/>
      <c r="D3292" s="16"/>
      <c r="E3292" s="276"/>
      <c r="F3292" s="28"/>
      <c r="G3292" s="28"/>
      <c r="H3292" s="16"/>
      <c r="I3292" s="16"/>
      <c r="J3292" s="339"/>
      <c r="K3292" s="16"/>
      <c r="L3292" s="276"/>
      <c r="M3292" s="23"/>
      <c r="N3292" s="16"/>
    </row>
    <row r="3293" spans="1:14" ht="15.75" customHeight="1" x14ac:dyDescent="0.25">
      <c r="A3293" s="428"/>
      <c r="B3293" s="532"/>
      <c r="C3293" s="16"/>
      <c r="D3293" s="16"/>
      <c r="E3293" s="276"/>
      <c r="F3293" s="28"/>
      <c r="G3293" s="28"/>
      <c r="H3293" s="16"/>
      <c r="I3293" s="16"/>
      <c r="J3293" s="339"/>
      <c r="K3293" s="16"/>
      <c r="L3293" s="276"/>
      <c r="M3293" s="23"/>
      <c r="N3293" s="16"/>
    </row>
    <row r="3294" spans="1:14" ht="15.75" customHeight="1" x14ac:dyDescent="0.25">
      <c r="A3294" s="428"/>
      <c r="B3294" s="532"/>
      <c r="C3294" s="16"/>
      <c r="D3294" s="16"/>
      <c r="E3294" s="276"/>
      <c r="F3294" s="28"/>
      <c r="G3294" s="28"/>
      <c r="H3294" s="16"/>
      <c r="I3294" s="16"/>
      <c r="J3294" s="339"/>
      <c r="K3294" s="16"/>
      <c r="L3294" s="276"/>
      <c r="M3294" s="23"/>
      <c r="N3294" s="16"/>
    </row>
    <row r="3295" spans="1:14" ht="15.75" customHeight="1" x14ac:dyDescent="0.25">
      <c r="A3295" s="428"/>
      <c r="B3295" s="532"/>
      <c r="C3295" s="16"/>
      <c r="D3295" s="16"/>
      <c r="E3295" s="276"/>
      <c r="F3295" s="28"/>
      <c r="G3295" s="28"/>
      <c r="H3295" s="16"/>
      <c r="I3295" s="16"/>
      <c r="J3295" s="339"/>
      <c r="K3295" s="16"/>
      <c r="L3295" s="276"/>
      <c r="M3295" s="23"/>
      <c r="N3295" s="16"/>
    </row>
    <row r="3296" spans="1:14" ht="15.75" customHeight="1" x14ac:dyDescent="0.25">
      <c r="A3296" s="428"/>
      <c r="B3296" s="532"/>
      <c r="C3296" s="16"/>
      <c r="D3296" s="16"/>
      <c r="E3296" s="276"/>
      <c r="F3296" s="28"/>
      <c r="G3296" s="28"/>
      <c r="H3296" s="16"/>
      <c r="I3296" s="16"/>
      <c r="J3296" s="339"/>
      <c r="K3296" s="16"/>
      <c r="L3296" s="276"/>
      <c r="M3296" s="23"/>
      <c r="N3296" s="16"/>
    </row>
    <row r="3297" spans="1:14" ht="15.75" customHeight="1" x14ac:dyDescent="0.25">
      <c r="A3297" s="428"/>
      <c r="B3297" s="532"/>
      <c r="C3297" s="16"/>
      <c r="D3297" s="16"/>
      <c r="E3297" s="276"/>
      <c r="F3297" s="28"/>
      <c r="G3297" s="28"/>
      <c r="H3297" s="16"/>
      <c r="I3297" s="16"/>
      <c r="J3297" s="339"/>
      <c r="K3297" s="16"/>
      <c r="L3297" s="276"/>
      <c r="M3297" s="23"/>
      <c r="N3297" s="16"/>
    </row>
    <row r="3298" spans="1:14" ht="15.75" customHeight="1" x14ac:dyDescent="0.25">
      <c r="A3298" s="428"/>
      <c r="B3298" s="532"/>
      <c r="C3298" s="16"/>
      <c r="D3298" s="16"/>
      <c r="E3298" s="276"/>
      <c r="F3298" s="28"/>
      <c r="G3298" s="28"/>
      <c r="H3298" s="16"/>
      <c r="I3298" s="16"/>
      <c r="J3298" s="339"/>
      <c r="K3298" s="16"/>
      <c r="L3298" s="276"/>
      <c r="M3298" s="23"/>
      <c r="N3298" s="16"/>
    </row>
    <row r="3299" spans="1:14" ht="15.75" customHeight="1" x14ac:dyDescent="0.25">
      <c r="A3299" s="428"/>
      <c r="B3299" s="532"/>
      <c r="C3299" s="16"/>
      <c r="D3299" s="16"/>
      <c r="E3299" s="276"/>
      <c r="F3299" s="28"/>
      <c r="G3299" s="28"/>
      <c r="H3299" s="16"/>
      <c r="I3299" s="16"/>
      <c r="J3299" s="339"/>
      <c r="K3299" s="16"/>
      <c r="L3299" s="276"/>
      <c r="M3299" s="23"/>
      <c r="N3299" s="16"/>
    </row>
    <row r="3300" spans="1:14" ht="15.75" customHeight="1" x14ac:dyDescent="0.25">
      <c r="A3300" s="428"/>
      <c r="B3300" s="532"/>
      <c r="C3300" s="16"/>
      <c r="D3300" s="16"/>
      <c r="E3300" s="276"/>
      <c r="F3300" s="28"/>
      <c r="G3300" s="28"/>
      <c r="H3300" s="16"/>
      <c r="I3300" s="16"/>
      <c r="J3300" s="339"/>
      <c r="K3300" s="16"/>
      <c r="L3300" s="276"/>
      <c r="M3300" s="23"/>
      <c r="N3300" s="16"/>
    </row>
    <row r="3301" spans="1:14" ht="15.75" customHeight="1" x14ac:dyDescent="0.25">
      <c r="A3301" s="428"/>
      <c r="B3301" s="532"/>
      <c r="C3301" s="16"/>
      <c r="D3301" s="16"/>
      <c r="E3301" s="276"/>
      <c r="F3301" s="28"/>
      <c r="G3301" s="28"/>
      <c r="H3301" s="16"/>
      <c r="I3301" s="16"/>
      <c r="J3301" s="339"/>
      <c r="K3301" s="16"/>
      <c r="L3301" s="276"/>
      <c r="M3301" s="23"/>
      <c r="N3301" s="16"/>
    </row>
    <row r="3302" spans="1:14" ht="15.75" customHeight="1" x14ac:dyDescent="0.25">
      <c r="A3302" s="428"/>
      <c r="B3302" s="532"/>
      <c r="C3302" s="16"/>
      <c r="D3302" s="16"/>
      <c r="E3302" s="276"/>
      <c r="F3302" s="28"/>
      <c r="G3302" s="28"/>
      <c r="H3302" s="16"/>
      <c r="I3302" s="16"/>
      <c r="J3302" s="339"/>
      <c r="K3302" s="16"/>
      <c r="L3302" s="276"/>
      <c r="M3302" s="23"/>
      <c r="N3302" s="16"/>
    </row>
    <row r="3303" spans="1:14" ht="15.75" customHeight="1" x14ac:dyDescent="0.25">
      <c r="A3303" s="428"/>
      <c r="B3303" s="532"/>
      <c r="C3303" s="16"/>
      <c r="D3303" s="16"/>
      <c r="E3303" s="276"/>
      <c r="F3303" s="28"/>
      <c r="G3303" s="28"/>
      <c r="H3303" s="16"/>
      <c r="I3303" s="16"/>
      <c r="J3303" s="339"/>
      <c r="K3303" s="16"/>
      <c r="L3303" s="276"/>
      <c r="M3303" s="23"/>
      <c r="N3303" s="16"/>
    </row>
    <row r="3304" spans="1:14" ht="15.75" customHeight="1" x14ac:dyDescent="0.25">
      <c r="A3304" s="428"/>
      <c r="B3304" s="532"/>
      <c r="C3304" s="16"/>
      <c r="D3304" s="16"/>
      <c r="E3304" s="276"/>
      <c r="F3304" s="28"/>
      <c r="G3304" s="28"/>
      <c r="H3304" s="16"/>
      <c r="I3304" s="16"/>
      <c r="J3304" s="339"/>
      <c r="K3304" s="16"/>
      <c r="L3304" s="276"/>
      <c r="M3304" s="23"/>
      <c r="N3304" s="16"/>
    </row>
    <row r="3305" spans="1:14" ht="15.75" customHeight="1" x14ac:dyDescent="0.25">
      <c r="A3305" s="428"/>
      <c r="B3305" s="532"/>
      <c r="C3305" s="16"/>
      <c r="D3305" s="16"/>
      <c r="E3305" s="276"/>
      <c r="F3305" s="28"/>
      <c r="G3305" s="28"/>
      <c r="H3305" s="16"/>
      <c r="I3305" s="16"/>
      <c r="J3305" s="339"/>
      <c r="K3305" s="16"/>
      <c r="L3305" s="276"/>
      <c r="M3305" s="23"/>
      <c r="N3305" s="16"/>
    </row>
    <row r="3306" spans="1:14" ht="15.75" customHeight="1" x14ac:dyDescent="0.25">
      <c r="A3306" s="428"/>
      <c r="B3306" s="532"/>
      <c r="C3306" s="16"/>
      <c r="D3306" s="16"/>
      <c r="E3306" s="276"/>
      <c r="F3306" s="28"/>
      <c r="G3306" s="28"/>
      <c r="H3306" s="16"/>
      <c r="I3306" s="16"/>
      <c r="J3306" s="339"/>
      <c r="K3306" s="16"/>
      <c r="L3306" s="276"/>
      <c r="M3306" s="23"/>
      <c r="N3306" s="16"/>
    </row>
    <row r="3307" spans="1:14" ht="15.75" customHeight="1" x14ac:dyDescent="0.25">
      <c r="A3307" s="428"/>
      <c r="B3307" s="532"/>
      <c r="C3307" s="16"/>
      <c r="D3307" s="16"/>
      <c r="E3307" s="276"/>
      <c r="F3307" s="28"/>
      <c r="G3307" s="28"/>
      <c r="H3307" s="16"/>
      <c r="I3307" s="16"/>
      <c r="J3307" s="339"/>
      <c r="K3307" s="16"/>
      <c r="L3307" s="276"/>
      <c r="M3307" s="23"/>
      <c r="N3307" s="16"/>
    </row>
    <row r="3308" spans="1:14" ht="15.75" customHeight="1" x14ac:dyDescent="0.25">
      <c r="A3308" s="428"/>
      <c r="B3308" s="532"/>
      <c r="C3308" s="16"/>
      <c r="D3308" s="16"/>
      <c r="E3308" s="276"/>
      <c r="F3308" s="28"/>
      <c r="G3308" s="28"/>
      <c r="H3308" s="16"/>
      <c r="I3308" s="16"/>
      <c r="J3308" s="339"/>
      <c r="K3308" s="16"/>
      <c r="L3308" s="276"/>
      <c r="M3308" s="23"/>
      <c r="N3308" s="16"/>
    </row>
    <row r="3309" spans="1:14" ht="15.75" customHeight="1" x14ac:dyDescent="0.25">
      <c r="A3309" s="428"/>
      <c r="B3309" s="532"/>
      <c r="C3309" s="16"/>
      <c r="D3309" s="16"/>
      <c r="E3309" s="276"/>
      <c r="F3309" s="28"/>
      <c r="G3309" s="28"/>
      <c r="H3309" s="16"/>
      <c r="I3309" s="16"/>
      <c r="J3309" s="339"/>
      <c r="K3309" s="16"/>
      <c r="L3309" s="276"/>
      <c r="M3309" s="23"/>
      <c r="N3309" s="16"/>
    </row>
    <row r="3310" spans="1:14" ht="15.75" customHeight="1" x14ac:dyDescent="0.25">
      <c r="A3310" s="428"/>
      <c r="B3310" s="532"/>
      <c r="C3310" s="16"/>
      <c r="D3310" s="16"/>
      <c r="E3310" s="276"/>
      <c r="F3310" s="28"/>
      <c r="G3310" s="28"/>
      <c r="H3310" s="16"/>
      <c r="I3310" s="16"/>
      <c r="J3310" s="339"/>
      <c r="K3310" s="16"/>
      <c r="L3310" s="276"/>
      <c r="M3310" s="23"/>
      <c r="N3310" s="16"/>
    </row>
    <row r="3311" spans="1:14" ht="15.75" customHeight="1" x14ac:dyDescent="0.25">
      <c r="A3311" s="428"/>
      <c r="B3311" s="532"/>
      <c r="C3311" s="16"/>
      <c r="D3311" s="16"/>
      <c r="E3311" s="276"/>
      <c r="F3311" s="28"/>
      <c r="G3311" s="28"/>
      <c r="H3311" s="16"/>
      <c r="I3311" s="16"/>
      <c r="J3311" s="339"/>
      <c r="K3311" s="16"/>
      <c r="L3311" s="276"/>
      <c r="M3311" s="23"/>
      <c r="N3311" s="16"/>
    </row>
    <row r="3312" spans="1:14" ht="15.75" customHeight="1" x14ac:dyDescent="0.25">
      <c r="A3312" s="428"/>
      <c r="B3312" s="532"/>
      <c r="C3312" s="16"/>
      <c r="D3312" s="16"/>
      <c r="E3312" s="276"/>
      <c r="F3312" s="28"/>
      <c r="G3312" s="28"/>
      <c r="H3312" s="16"/>
      <c r="I3312" s="16"/>
      <c r="J3312" s="339"/>
      <c r="K3312" s="16"/>
      <c r="L3312" s="276"/>
      <c r="M3312" s="23"/>
      <c r="N3312" s="16"/>
    </row>
    <row r="3313" spans="1:14" ht="15.75" customHeight="1" x14ac:dyDescent="0.25">
      <c r="A3313" s="428"/>
      <c r="B3313" s="532"/>
      <c r="C3313" s="16"/>
      <c r="D3313" s="16"/>
      <c r="E3313" s="276"/>
      <c r="F3313" s="28"/>
      <c r="G3313" s="28"/>
      <c r="H3313" s="16"/>
      <c r="I3313" s="16"/>
      <c r="J3313" s="339"/>
      <c r="K3313" s="16"/>
      <c r="L3313" s="276"/>
      <c r="M3313" s="23"/>
      <c r="N3313" s="16"/>
    </row>
    <row r="3314" spans="1:14" ht="15.75" customHeight="1" x14ac:dyDescent="0.25">
      <c r="A3314" s="428"/>
      <c r="B3314" s="532"/>
      <c r="C3314" s="16"/>
      <c r="D3314" s="16"/>
      <c r="E3314" s="276"/>
      <c r="F3314" s="28"/>
      <c r="G3314" s="28"/>
      <c r="H3314" s="16"/>
      <c r="I3314" s="16"/>
      <c r="J3314" s="339"/>
      <c r="K3314" s="16"/>
      <c r="L3314" s="276"/>
      <c r="M3314" s="23"/>
      <c r="N3314" s="16"/>
    </row>
    <row r="3315" spans="1:14" ht="15.75" customHeight="1" x14ac:dyDescent="0.25">
      <c r="A3315" s="428"/>
      <c r="B3315" s="532"/>
      <c r="C3315" s="16"/>
      <c r="D3315" s="16"/>
      <c r="E3315" s="276"/>
      <c r="F3315" s="28"/>
      <c r="G3315" s="28"/>
      <c r="H3315" s="16"/>
      <c r="I3315" s="16"/>
      <c r="J3315" s="339"/>
      <c r="K3315" s="16"/>
      <c r="L3315" s="276"/>
      <c r="M3315" s="23"/>
      <c r="N3315" s="16"/>
    </row>
    <row r="3316" spans="1:14" ht="15.75" customHeight="1" x14ac:dyDescent="0.25">
      <c r="A3316" s="428"/>
      <c r="B3316" s="532"/>
      <c r="C3316" s="16"/>
      <c r="D3316" s="16"/>
      <c r="E3316" s="276"/>
      <c r="F3316" s="28"/>
      <c r="G3316" s="28"/>
      <c r="H3316" s="16"/>
      <c r="I3316" s="16"/>
      <c r="J3316" s="339"/>
      <c r="K3316" s="16"/>
      <c r="L3316" s="276"/>
      <c r="M3316" s="23"/>
      <c r="N3316" s="16"/>
    </row>
    <row r="3317" spans="1:14" ht="15.75" customHeight="1" x14ac:dyDescent="0.25">
      <c r="A3317" s="428"/>
      <c r="B3317" s="532"/>
      <c r="C3317" s="16"/>
      <c r="D3317" s="16"/>
      <c r="E3317" s="276"/>
      <c r="F3317" s="28"/>
      <c r="G3317" s="28"/>
      <c r="H3317" s="16"/>
      <c r="I3317" s="16"/>
      <c r="J3317" s="339"/>
      <c r="K3317" s="16"/>
      <c r="L3317" s="276"/>
      <c r="M3317" s="23"/>
      <c r="N3317" s="16"/>
    </row>
    <row r="3318" spans="1:14" ht="15.75" customHeight="1" x14ac:dyDescent="0.25">
      <c r="A3318" s="428"/>
      <c r="B3318" s="532"/>
      <c r="C3318" s="16"/>
      <c r="D3318" s="16"/>
      <c r="E3318" s="276"/>
      <c r="F3318" s="28"/>
      <c r="G3318" s="28"/>
      <c r="H3318" s="16"/>
      <c r="I3318" s="16"/>
      <c r="J3318" s="339"/>
      <c r="K3318" s="16"/>
      <c r="L3318" s="276"/>
      <c r="M3318" s="23"/>
      <c r="N3318" s="16"/>
    </row>
    <row r="3319" spans="1:14" ht="15.75" customHeight="1" x14ac:dyDescent="0.25">
      <c r="A3319" s="428"/>
      <c r="B3319" s="532"/>
      <c r="C3319" s="16"/>
      <c r="D3319" s="16"/>
      <c r="E3319" s="276"/>
      <c r="F3319" s="28"/>
      <c r="G3319" s="28"/>
      <c r="H3319" s="16"/>
      <c r="I3319" s="16"/>
      <c r="J3319" s="339"/>
      <c r="K3319" s="16"/>
      <c r="L3319" s="276"/>
      <c r="M3319" s="23"/>
      <c r="N3319" s="16"/>
    </row>
    <row r="3320" spans="1:14" ht="15.75" customHeight="1" x14ac:dyDescent="0.25">
      <c r="A3320" s="428"/>
      <c r="B3320" s="532"/>
      <c r="C3320" s="16"/>
      <c r="D3320" s="16"/>
      <c r="E3320" s="276"/>
      <c r="F3320" s="28"/>
      <c r="G3320" s="28"/>
      <c r="H3320" s="16"/>
      <c r="I3320" s="16"/>
      <c r="J3320" s="339"/>
      <c r="K3320" s="16"/>
      <c r="L3320" s="276"/>
      <c r="M3320" s="23"/>
      <c r="N3320" s="16"/>
    </row>
    <row r="3321" spans="1:14" ht="15.75" customHeight="1" x14ac:dyDescent="0.25">
      <c r="A3321" s="428"/>
      <c r="B3321" s="532"/>
      <c r="C3321" s="16"/>
      <c r="D3321" s="16"/>
      <c r="E3321" s="276"/>
      <c r="F3321" s="28"/>
      <c r="G3321" s="28"/>
      <c r="H3321" s="16"/>
      <c r="I3321" s="16"/>
      <c r="J3321" s="339"/>
      <c r="K3321" s="16"/>
      <c r="L3321" s="276"/>
      <c r="M3321" s="23"/>
      <c r="N3321" s="16"/>
    </row>
    <row r="3322" spans="1:14" ht="15.75" customHeight="1" x14ac:dyDescent="0.25">
      <c r="A3322" s="428"/>
      <c r="B3322" s="532"/>
      <c r="C3322" s="16"/>
      <c r="D3322" s="16"/>
      <c r="E3322" s="276"/>
      <c r="F3322" s="28"/>
      <c r="G3322" s="28"/>
      <c r="H3322" s="16"/>
      <c r="I3322" s="16"/>
      <c r="J3322" s="339"/>
      <c r="K3322" s="16"/>
      <c r="L3322" s="276"/>
      <c r="M3322" s="23"/>
      <c r="N3322" s="16"/>
    </row>
    <row r="3323" spans="1:14" ht="15.75" customHeight="1" x14ac:dyDescent="0.25">
      <c r="A3323" s="429"/>
      <c r="B3323" s="533"/>
      <c r="C3323" s="36"/>
      <c r="D3323" s="36"/>
      <c r="E3323" s="277"/>
      <c r="F3323" s="44"/>
      <c r="G3323" s="44"/>
      <c r="H3323" s="36"/>
      <c r="I3323" s="36"/>
      <c r="J3323" s="340"/>
      <c r="K3323" s="36"/>
      <c r="L3323" s="277"/>
      <c r="M3323" s="361"/>
      <c r="N3323" s="36"/>
    </row>
    <row r="3324" spans="1:14" ht="15.75" customHeight="1" x14ac:dyDescent="0.25">
      <c r="A3324" s="429"/>
      <c r="B3324" s="533"/>
      <c r="C3324" s="36"/>
      <c r="D3324" s="36"/>
      <c r="E3324" s="277"/>
      <c r="F3324" s="44"/>
      <c r="G3324" s="44"/>
      <c r="H3324" s="36"/>
      <c r="I3324" s="36"/>
      <c r="J3324" s="340"/>
      <c r="K3324" s="36"/>
      <c r="L3324" s="277"/>
      <c r="M3324" s="361"/>
      <c r="N3324" s="36"/>
    </row>
    <row r="3325" spans="1:14" ht="15.75" customHeight="1" x14ac:dyDescent="0.25">
      <c r="A3325" s="429"/>
      <c r="B3325" s="533"/>
      <c r="C3325" s="36"/>
      <c r="D3325" s="36"/>
      <c r="E3325" s="277"/>
      <c r="F3325" s="44"/>
      <c r="G3325" s="44"/>
      <c r="H3325" s="36"/>
      <c r="I3325" s="36"/>
      <c r="J3325" s="340"/>
      <c r="K3325" s="36"/>
      <c r="L3325" s="277"/>
      <c r="M3325" s="361"/>
      <c r="N3325" s="36"/>
    </row>
    <row r="3326" spans="1:14" ht="15.75" customHeight="1" x14ac:dyDescent="0.25">
      <c r="A3326" s="429"/>
      <c r="B3326" s="533"/>
      <c r="C3326" s="36"/>
      <c r="D3326" s="36"/>
      <c r="E3326" s="277"/>
      <c r="F3326" s="44"/>
      <c r="G3326" s="44"/>
      <c r="H3326" s="36"/>
      <c r="I3326" s="36"/>
      <c r="J3326" s="340"/>
      <c r="K3326" s="36"/>
      <c r="L3326" s="277"/>
      <c r="M3326" s="361"/>
      <c r="N3326" s="36"/>
    </row>
    <row r="3327" spans="1:14" ht="15.75" customHeight="1" x14ac:dyDescent="0.25">
      <c r="A3327" s="429"/>
      <c r="B3327" s="533"/>
      <c r="C3327" s="36"/>
      <c r="D3327" s="36"/>
      <c r="E3327" s="277"/>
      <c r="F3327" s="44"/>
      <c r="G3327" s="44"/>
      <c r="H3327" s="36"/>
      <c r="I3327" s="36"/>
      <c r="J3327" s="340"/>
      <c r="K3327" s="36"/>
      <c r="L3327" s="277"/>
      <c r="M3327" s="361"/>
      <c r="N3327" s="36"/>
    </row>
    <row r="3328" spans="1:14" ht="15.75" customHeight="1" x14ac:dyDescent="0.25">
      <c r="A3328" s="429"/>
      <c r="B3328" s="533"/>
      <c r="C3328" s="36"/>
      <c r="D3328" s="36"/>
      <c r="E3328" s="277"/>
      <c r="F3328" s="44"/>
      <c r="G3328" s="44"/>
      <c r="H3328" s="36"/>
      <c r="I3328" s="36"/>
      <c r="J3328" s="340"/>
      <c r="K3328" s="36"/>
      <c r="L3328" s="277"/>
      <c r="M3328" s="361"/>
      <c r="N3328" s="36"/>
    </row>
    <row r="3329" spans="1:14" ht="15.75" customHeight="1" x14ac:dyDescent="0.25">
      <c r="A3329" s="429"/>
      <c r="B3329" s="533"/>
      <c r="C3329" s="36"/>
      <c r="D3329" s="36"/>
      <c r="E3329" s="277"/>
      <c r="F3329" s="44"/>
      <c r="G3329" s="44"/>
      <c r="H3329" s="36"/>
      <c r="I3329" s="36"/>
      <c r="J3329" s="340"/>
      <c r="K3329" s="36"/>
      <c r="L3329" s="277"/>
      <c r="M3329" s="361"/>
      <c r="N3329" s="36"/>
    </row>
    <row r="3330" spans="1:14" ht="15.75" customHeight="1" x14ac:dyDescent="0.25">
      <c r="A3330" s="429"/>
      <c r="B3330" s="533"/>
      <c r="C3330" s="36"/>
      <c r="D3330" s="36"/>
      <c r="E3330" s="277"/>
      <c r="F3330" s="44"/>
      <c r="G3330" s="44"/>
      <c r="H3330" s="36"/>
      <c r="I3330" s="36"/>
      <c r="J3330" s="340"/>
      <c r="K3330" s="36"/>
      <c r="L3330" s="277"/>
      <c r="M3330" s="361"/>
      <c r="N3330" s="36"/>
    </row>
    <row r="3331" spans="1:14" ht="15.75" customHeight="1" x14ac:dyDescent="0.25">
      <c r="A3331" s="429"/>
      <c r="B3331" s="533"/>
      <c r="C3331" s="36"/>
      <c r="D3331" s="36"/>
      <c r="E3331" s="277"/>
      <c r="F3331" s="44"/>
      <c r="G3331" s="44"/>
      <c r="H3331" s="36"/>
      <c r="I3331" s="36"/>
      <c r="J3331" s="340"/>
      <c r="K3331" s="36"/>
      <c r="L3331" s="277"/>
      <c r="M3331" s="361"/>
      <c r="N3331" s="36"/>
    </row>
    <row r="3332" spans="1:14" ht="15.75" customHeight="1" x14ac:dyDescent="0.25">
      <c r="A3332" s="429"/>
      <c r="B3332" s="533"/>
      <c r="C3332" s="36"/>
      <c r="D3332" s="36"/>
      <c r="E3332" s="277"/>
      <c r="F3332" s="44"/>
      <c r="G3332" s="44"/>
      <c r="H3332" s="36"/>
      <c r="I3332" s="36"/>
      <c r="J3332" s="340"/>
      <c r="K3332" s="36"/>
      <c r="L3332" s="277"/>
      <c r="M3332" s="361"/>
      <c r="N3332" s="36"/>
    </row>
    <row r="3333" spans="1:14" ht="15.75" customHeight="1" x14ac:dyDescent="0.25">
      <c r="A3333" s="429"/>
      <c r="B3333" s="533"/>
      <c r="C3333" s="36"/>
      <c r="D3333" s="36"/>
      <c r="E3333" s="277"/>
      <c r="F3333" s="44"/>
      <c r="G3333" s="44"/>
      <c r="H3333" s="36"/>
      <c r="I3333" s="36"/>
      <c r="J3333" s="340"/>
      <c r="K3333" s="36"/>
      <c r="L3333" s="277"/>
      <c r="M3333" s="361"/>
      <c r="N3333" s="36"/>
    </row>
    <row r="3334" spans="1:14" ht="15.75" customHeight="1" x14ac:dyDescent="0.25">
      <c r="A3334" s="429"/>
      <c r="B3334" s="533"/>
      <c r="C3334" s="36"/>
      <c r="D3334" s="36"/>
      <c r="E3334" s="277"/>
      <c r="F3334" s="44"/>
      <c r="G3334" s="44"/>
      <c r="H3334" s="36"/>
      <c r="I3334" s="36"/>
      <c r="J3334" s="340"/>
      <c r="K3334" s="36"/>
      <c r="L3334" s="277"/>
      <c r="M3334" s="361"/>
      <c r="N3334" s="36"/>
    </row>
    <row r="3335" spans="1:14" ht="15.75" customHeight="1" x14ac:dyDescent="0.25">
      <c r="A3335" s="429"/>
      <c r="B3335" s="533"/>
      <c r="C3335" s="36"/>
      <c r="D3335" s="36"/>
      <c r="E3335" s="277"/>
      <c r="F3335" s="44"/>
      <c r="G3335" s="44"/>
      <c r="H3335" s="36"/>
      <c r="I3335" s="36"/>
      <c r="J3335" s="340"/>
      <c r="K3335" s="36"/>
      <c r="L3335" s="277"/>
      <c r="M3335" s="361"/>
      <c r="N3335" s="36"/>
    </row>
    <row r="3336" spans="1:14" ht="15.75" customHeight="1" x14ac:dyDescent="0.25">
      <c r="A3336" s="429"/>
      <c r="B3336" s="533"/>
      <c r="C3336" s="36"/>
      <c r="D3336" s="36"/>
      <c r="E3336" s="277"/>
      <c r="F3336" s="44"/>
      <c r="G3336" s="44"/>
      <c r="H3336" s="36"/>
      <c r="I3336" s="36"/>
      <c r="J3336" s="340"/>
      <c r="K3336" s="36"/>
      <c r="L3336" s="277"/>
      <c r="M3336" s="361"/>
      <c r="N3336" s="36"/>
    </row>
    <row r="3337" spans="1:14" ht="15.75" customHeight="1" x14ac:dyDescent="0.25">
      <c r="A3337" s="429"/>
      <c r="B3337" s="533"/>
      <c r="C3337" s="36"/>
      <c r="D3337" s="36"/>
      <c r="E3337" s="277"/>
      <c r="F3337" s="44"/>
      <c r="G3337" s="44"/>
      <c r="H3337" s="36"/>
      <c r="I3337" s="36"/>
      <c r="J3337" s="340"/>
      <c r="K3337" s="36"/>
      <c r="L3337" s="277"/>
      <c r="M3337" s="361"/>
      <c r="N3337" s="36"/>
    </row>
    <row r="3338" spans="1:14" ht="15.75" customHeight="1" x14ac:dyDescent="0.25">
      <c r="A3338" s="429"/>
      <c r="B3338" s="533"/>
      <c r="C3338" s="36"/>
      <c r="D3338" s="36"/>
      <c r="E3338" s="277"/>
      <c r="F3338" s="44"/>
      <c r="G3338" s="44"/>
      <c r="H3338" s="36"/>
      <c r="I3338" s="36"/>
      <c r="J3338" s="340"/>
      <c r="K3338" s="36"/>
      <c r="L3338" s="277"/>
      <c r="M3338" s="361"/>
      <c r="N3338" s="36"/>
    </row>
    <row r="3339" spans="1:14" ht="15.75" customHeight="1" x14ac:dyDescent="0.25">
      <c r="A3339" s="429"/>
      <c r="B3339" s="533"/>
      <c r="C3339" s="36"/>
      <c r="D3339" s="36"/>
      <c r="E3339" s="277"/>
      <c r="F3339" s="44"/>
      <c r="G3339" s="44"/>
      <c r="H3339" s="36"/>
      <c r="I3339" s="36"/>
      <c r="J3339" s="340"/>
      <c r="K3339" s="36"/>
      <c r="L3339" s="277"/>
      <c r="M3339" s="361"/>
      <c r="N3339" s="36"/>
    </row>
    <row r="3340" spans="1:14" ht="15.75" customHeight="1" x14ac:dyDescent="0.25">
      <c r="A3340" s="429"/>
      <c r="B3340" s="533"/>
      <c r="C3340" s="36"/>
      <c r="D3340" s="36"/>
      <c r="E3340" s="277"/>
      <c r="F3340" s="44"/>
      <c r="G3340" s="44"/>
      <c r="H3340" s="36"/>
      <c r="I3340" s="36"/>
      <c r="J3340" s="340"/>
      <c r="K3340" s="36"/>
      <c r="L3340" s="277"/>
      <c r="M3340" s="361"/>
      <c r="N3340" s="36"/>
    </row>
    <row r="3341" spans="1:14" ht="15.75" customHeight="1" x14ac:dyDescent="0.25">
      <c r="A3341" s="429"/>
      <c r="B3341" s="533"/>
      <c r="C3341" s="36"/>
      <c r="D3341" s="36"/>
      <c r="E3341" s="277"/>
      <c r="F3341" s="44"/>
      <c r="G3341" s="44"/>
      <c r="H3341" s="36"/>
      <c r="I3341" s="36"/>
      <c r="J3341" s="340"/>
      <c r="K3341" s="36"/>
      <c r="L3341" s="277"/>
      <c r="M3341" s="361"/>
      <c r="N3341" s="36"/>
    </row>
    <row r="3342" spans="1:14" ht="15.75" customHeight="1" x14ac:dyDescent="0.25">
      <c r="A3342" s="429"/>
      <c r="B3342" s="533"/>
      <c r="C3342" s="36"/>
      <c r="D3342" s="36"/>
      <c r="E3342" s="277"/>
      <c r="F3342" s="44"/>
      <c r="G3342" s="44"/>
      <c r="H3342" s="36"/>
      <c r="I3342" s="36"/>
      <c r="J3342" s="340"/>
      <c r="K3342" s="36"/>
      <c r="L3342" s="277"/>
      <c r="M3342" s="361"/>
      <c r="N3342" s="36"/>
    </row>
    <row r="3343" spans="1:14" ht="15.75" customHeight="1" x14ac:dyDescent="0.25">
      <c r="A3343" s="429"/>
      <c r="B3343" s="533"/>
      <c r="C3343" s="36"/>
      <c r="D3343" s="36"/>
      <c r="E3343" s="277"/>
      <c r="F3343" s="44"/>
      <c r="G3343" s="44"/>
      <c r="H3343" s="36"/>
      <c r="I3343" s="36"/>
      <c r="J3343" s="340"/>
      <c r="K3343" s="36"/>
      <c r="L3343" s="277"/>
      <c r="M3343" s="361"/>
      <c r="N3343" s="36"/>
    </row>
    <row r="3344" spans="1:14" ht="15.75" customHeight="1" x14ac:dyDescent="0.25">
      <c r="A3344" s="429"/>
      <c r="B3344" s="533"/>
      <c r="C3344" s="36"/>
      <c r="D3344" s="36"/>
      <c r="E3344" s="277"/>
      <c r="F3344" s="44"/>
      <c r="G3344" s="44"/>
      <c r="H3344" s="36"/>
      <c r="I3344" s="36"/>
      <c r="J3344" s="340"/>
      <c r="K3344" s="36"/>
      <c r="L3344" s="277"/>
      <c r="M3344" s="361"/>
      <c r="N3344" s="36"/>
    </row>
    <row r="3345" spans="1:14" ht="15.75" customHeight="1" x14ac:dyDescent="0.25">
      <c r="A3345" s="429"/>
      <c r="B3345" s="533"/>
      <c r="C3345" s="36"/>
      <c r="D3345" s="36"/>
      <c r="E3345" s="277"/>
      <c r="F3345" s="44"/>
      <c r="G3345" s="44"/>
      <c r="H3345" s="36"/>
      <c r="I3345" s="36"/>
      <c r="J3345" s="340"/>
      <c r="K3345" s="36"/>
      <c r="L3345" s="277"/>
      <c r="M3345" s="361"/>
      <c r="N3345" s="36"/>
    </row>
    <row r="3346" spans="1:14" ht="15.75" customHeight="1" x14ac:dyDescent="0.25">
      <c r="A3346" s="429"/>
      <c r="B3346" s="533"/>
      <c r="C3346" s="36"/>
      <c r="D3346" s="36"/>
      <c r="E3346" s="277"/>
      <c r="F3346" s="44"/>
      <c r="G3346" s="44"/>
      <c r="H3346" s="36"/>
      <c r="I3346" s="36"/>
      <c r="J3346" s="340"/>
      <c r="K3346" s="36"/>
      <c r="L3346" s="277"/>
      <c r="M3346" s="361"/>
      <c r="N3346" s="36"/>
    </row>
    <row r="3347" spans="1:14" ht="15.75" customHeight="1" x14ac:dyDescent="0.25">
      <c r="A3347" s="429"/>
      <c r="B3347" s="533"/>
      <c r="C3347" s="36"/>
      <c r="D3347" s="36"/>
      <c r="E3347" s="277"/>
      <c r="F3347" s="44"/>
      <c r="G3347" s="44"/>
      <c r="H3347" s="36"/>
      <c r="I3347" s="36"/>
      <c r="J3347" s="340"/>
      <c r="K3347" s="36"/>
      <c r="L3347" s="277"/>
      <c r="M3347" s="361"/>
      <c r="N3347" s="36"/>
    </row>
    <row r="3348" spans="1:14" ht="15.75" customHeight="1" x14ac:dyDescent="0.25">
      <c r="A3348" s="429"/>
      <c r="B3348" s="533"/>
      <c r="C3348" s="36"/>
      <c r="D3348" s="36"/>
      <c r="E3348" s="277"/>
      <c r="F3348" s="44"/>
      <c r="G3348" s="44"/>
      <c r="H3348" s="36"/>
      <c r="I3348" s="36"/>
      <c r="J3348" s="340"/>
      <c r="K3348" s="36"/>
      <c r="L3348" s="277"/>
      <c r="M3348" s="361"/>
      <c r="N3348" s="36"/>
    </row>
    <row r="3349" spans="1:14" ht="15.75" customHeight="1" x14ac:dyDescent="0.25">
      <c r="A3349" s="429"/>
      <c r="B3349" s="533"/>
      <c r="C3349" s="36"/>
      <c r="D3349" s="36"/>
      <c r="E3349" s="277"/>
      <c r="F3349" s="44"/>
      <c r="G3349" s="44"/>
      <c r="H3349" s="36"/>
      <c r="I3349" s="36"/>
      <c r="J3349" s="340"/>
      <c r="K3349" s="36"/>
      <c r="L3349" s="277"/>
      <c r="M3349" s="361"/>
      <c r="N3349" s="36"/>
    </row>
    <row r="3350" spans="1:14" ht="15.75" customHeight="1" x14ac:dyDescent="0.25">
      <c r="A3350" s="429"/>
      <c r="B3350" s="533"/>
      <c r="C3350" s="36"/>
      <c r="D3350" s="36"/>
      <c r="E3350" s="277"/>
      <c r="F3350" s="44"/>
      <c r="G3350" s="44"/>
      <c r="H3350" s="36"/>
      <c r="I3350" s="36"/>
      <c r="J3350" s="340"/>
      <c r="K3350" s="36"/>
      <c r="L3350" s="277"/>
      <c r="M3350" s="361"/>
      <c r="N3350" s="36"/>
    </row>
    <row r="3351" spans="1:14" ht="15.75" customHeight="1" x14ac:dyDescent="0.25">
      <c r="A3351" s="429"/>
      <c r="B3351" s="533"/>
      <c r="C3351" s="36"/>
      <c r="D3351" s="36"/>
      <c r="E3351" s="277"/>
      <c r="F3351" s="44"/>
      <c r="G3351" s="44"/>
      <c r="H3351" s="36"/>
      <c r="I3351" s="36"/>
      <c r="J3351" s="340"/>
      <c r="K3351" s="36"/>
      <c r="L3351" s="277"/>
      <c r="M3351" s="361"/>
      <c r="N3351" s="36"/>
    </row>
    <row r="3352" spans="1:14" ht="15.75" customHeight="1" x14ac:dyDescent="0.25">
      <c r="A3352" s="429"/>
      <c r="B3352" s="533"/>
      <c r="C3352" s="36"/>
      <c r="D3352" s="36"/>
      <c r="E3352" s="277"/>
      <c r="F3352" s="44"/>
      <c r="G3352" s="44"/>
      <c r="H3352" s="36"/>
      <c r="I3352" s="36"/>
      <c r="J3352" s="340"/>
      <c r="K3352" s="36"/>
      <c r="L3352" s="277"/>
      <c r="M3352" s="361"/>
      <c r="N3352" s="36"/>
    </row>
    <row r="3353" spans="1:14" ht="15.75" customHeight="1" x14ac:dyDescent="0.25">
      <c r="A3353" s="429"/>
      <c r="B3353" s="533"/>
      <c r="C3353" s="36"/>
      <c r="D3353" s="36"/>
      <c r="E3353" s="277"/>
      <c r="F3353" s="44"/>
      <c r="G3353" s="44"/>
      <c r="H3353" s="36"/>
      <c r="I3353" s="36"/>
      <c r="J3353" s="340"/>
      <c r="K3353" s="36"/>
      <c r="L3353" s="277"/>
      <c r="M3353" s="361"/>
      <c r="N3353" s="36"/>
    </row>
    <row r="3354" spans="1:14" ht="15.75" customHeight="1" x14ac:dyDescent="0.25">
      <c r="A3354" s="429"/>
      <c r="B3354" s="533"/>
      <c r="C3354" s="36"/>
      <c r="D3354" s="36"/>
      <c r="E3354" s="277"/>
      <c r="F3354" s="44"/>
      <c r="G3354" s="44"/>
      <c r="H3354" s="36"/>
      <c r="I3354" s="36"/>
      <c r="J3354" s="340"/>
      <c r="K3354" s="36"/>
      <c r="L3354" s="277"/>
      <c r="M3354" s="361"/>
      <c r="N3354" s="36"/>
    </row>
    <row r="3355" spans="1:14" ht="15.75" customHeight="1" x14ac:dyDescent="0.25">
      <c r="A3355" s="429"/>
      <c r="B3355" s="533"/>
      <c r="C3355" s="36"/>
      <c r="D3355" s="36"/>
      <c r="E3355" s="277"/>
      <c r="F3355" s="44"/>
      <c r="G3355" s="44"/>
      <c r="H3355" s="36"/>
      <c r="I3355" s="36"/>
      <c r="J3355" s="340"/>
      <c r="K3355" s="36"/>
      <c r="L3355" s="277"/>
      <c r="M3355" s="361"/>
      <c r="N3355" s="36"/>
    </row>
    <row r="3356" spans="1:14" ht="15.75" customHeight="1" x14ac:dyDescent="0.25">
      <c r="A3356" s="429"/>
      <c r="B3356" s="533"/>
      <c r="C3356" s="36"/>
      <c r="D3356" s="36"/>
      <c r="E3356" s="277"/>
      <c r="F3356" s="44"/>
      <c r="G3356" s="44"/>
      <c r="H3356" s="36"/>
      <c r="I3356" s="36"/>
      <c r="J3356" s="340"/>
      <c r="K3356" s="36"/>
      <c r="L3356" s="277"/>
      <c r="M3356" s="361"/>
      <c r="N3356" s="36"/>
    </row>
    <row r="3357" spans="1:14" ht="15.75" customHeight="1" x14ac:dyDescent="0.25">
      <c r="A3357" s="429"/>
      <c r="B3357" s="533"/>
      <c r="C3357" s="36"/>
      <c r="D3357" s="36"/>
      <c r="E3357" s="277"/>
      <c r="F3357" s="44"/>
      <c r="G3357" s="44"/>
      <c r="H3357" s="36"/>
      <c r="I3357" s="36"/>
      <c r="J3357" s="340"/>
      <c r="K3357" s="36"/>
      <c r="L3357" s="277"/>
      <c r="M3357" s="361"/>
      <c r="N3357" s="36"/>
    </row>
    <row r="3358" spans="1:14" ht="15.75" customHeight="1" x14ac:dyDescent="0.25">
      <c r="A3358" s="429"/>
      <c r="B3358" s="533"/>
      <c r="C3358" s="36"/>
      <c r="D3358" s="36"/>
      <c r="E3358" s="277"/>
      <c r="F3358" s="44"/>
      <c r="G3358" s="44"/>
      <c r="H3358" s="36"/>
      <c r="I3358" s="36"/>
      <c r="J3358" s="340"/>
      <c r="K3358" s="36"/>
      <c r="L3358" s="277"/>
      <c r="M3358" s="361"/>
      <c r="N3358" s="36"/>
    </row>
    <row r="3359" spans="1:14" ht="15.75" customHeight="1" x14ac:dyDescent="0.25">
      <c r="A3359" s="429"/>
      <c r="B3359" s="533"/>
      <c r="C3359" s="36"/>
      <c r="D3359" s="36"/>
      <c r="E3359" s="277"/>
      <c r="F3359" s="44"/>
      <c r="G3359" s="44"/>
      <c r="H3359" s="36"/>
      <c r="I3359" s="36"/>
      <c r="J3359" s="340"/>
      <c r="K3359" s="36"/>
      <c r="L3359" s="277"/>
      <c r="M3359" s="361"/>
      <c r="N3359" s="36"/>
    </row>
    <row r="3360" spans="1:14" ht="15.75" customHeight="1" x14ac:dyDescent="0.25">
      <c r="A3360" s="429"/>
      <c r="B3360" s="533"/>
      <c r="C3360" s="36"/>
      <c r="D3360" s="36"/>
      <c r="E3360" s="277"/>
      <c r="F3360" s="44"/>
      <c r="G3360" s="44"/>
      <c r="H3360" s="36"/>
      <c r="I3360" s="36"/>
      <c r="J3360" s="340"/>
      <c r="K3360" s="36"/>
      <c r="L3360" s="277"/>
      <c r="M3360" s="361"/>
      <c r="N3360" s="36"/>
    </row>
    <row r="3361" spans="1:14" ht="15.75" customHeight="1" x14ac:dyDescent="0.25">
      <c r="A3361" s="429"/>
      <c r="B3361" s="533"/>
      <c r="C3361" s="36"/>
      <c r="D3361" s="36"/>
      <c r="E3361" s="277"/>
      <c r="F3361" s="44"/>
      <c r="G3361" s="44"/>
      <c r="H3361" s="36"/>
      <c r="I3361" s="36"/>
      <c r="J3361" s="340"/>
      <c r="K3361" s="36"/>
      <c r="L3361" s="277"/>
      <c r="M3361" s="361"/>
      <c r="N3361" s="36"/>
    </row>
    <row r="3362" spans="1:14" ht="15.75" customHeight="1" x14ac:dyDescent="0.25">
      <c r="A3362" s="429"/>
      <c r="B3362" s="533"/>
      <c r="C3362" s="36"/>
      <c r="D3362" s="36"/>
      <c r="E3362" s="277"/>
      <c r="F3362" s="44"/>
      <c r="G3362" s="44"/>
      <c r="H3362" s="36"/>
      <c r="I3362" s="36"/>
      <c r="J3362" s="340"/>
      <c r="K3362" s="36"/>
      <c r="L3362" s="277"/>
      <c r="M3362" s="361"/>
      <c r="N3362" s="36"/>
    </row>
    <row r="3363" spans="1:14" ht="15.75" customHeight="1" x14ac:dyDescent="0.25">
      <c r="A3363" s="429"/>
      <c r="B3363" s="533"/>
      <c r="C3363" s="36"/>
      <c r="D3363" s="36"/>
      <c r="E3363" s="277"/>
      <c r="F3363" s="44"/>
      <c r="G3363" s="44"/>
      <c r="H3363" s="36"/>
      <c r="I3363" s="36"/>
      <c r="J3363" s="340"/>
      <c r="K3363" s="36"/>
      <c r="L3363" s="277"/>
      <c r="M3363" s="361"/>
      <c r="N3363" s="36"/>
    </row>
    <row r="3364" spans="1:14" ht="15.75" customHeight="1" x14ac:dyDescent="0.25">
      <c r="A3364" s="429"/>
      <c r="B3364" s="533"/>
      <c r="C3364" s="36"/>
      <c r="D3364" s="36"/>
      <c r="E3364" s="277"/>
      <c r="F3364" s="44"/>
      <c r="G3364" s="44"/>
      <c r="H3364" s="36"/>
      <c r="I3364" s="36"/>
      <c r="J3364" s="340"/>
      <c r="K3364" s="36"/>
      <c r="L3364" s="277"/>
      <c r="M3364" s="361"/>
      <c r="N3364" s="36"/>
    </row>
    <row r="3365" spans="1:14" ht="15.75" customHeight="1" x14ac:dyDescent="0.25">
      <c r="A3365" s="429"/>
      <c r="B3365" s="533"/>
      <c r="C3365" s="36"/>
      <c r="D3365" s="36"/>
      <c r="E3365" s="277"/>
      <c r="F3365" s="44"/>
      <c r="G3365" s="44"/>
      <c r="H3365" s="36"/>
      <c r="I3365" s="36"/>
      <c r="J3365" s="340"/>
      <c r="K3365" s="36"/>
      <c r="L3365" s="277"/>
      <c r="M3365" s="361"/>
      <c r="N3365" s="36"/>
    </row>
    <row r="3366" spans="1:14" ht="15.75" customHeight="1" x14ac:dyDescent="0.25">
      <c r="A3366" s="429"/>
      <c r="B3366" s="533"/>
      <c r="C3366" s="36"/>
      <c r="D3366" s="36"/>
      <c r="E3366" s="277"/>
      <c r="F3366" s="44"/>
      <c r="G3366" s="44"/>
      <c r="H3366" s="36"/>
      <c r="I3366" s="36"/>
      <c r="J3366" s="340"/>
      <c r="K3366" s="36"/>
      <c r="L3366" s="277"/>
      <c r="M3366" s="361"/>
      <c r="N3366" s="36"/>
    </row>
    <row r="3367" spans="1:14" ht="15.75" customHeight="1" x14ac:dyDescent="0.25">
      <c r="A3367" s="429"/>
      <c r="B3367" s="533"/>
      <c r="C3367" s="36"/>
      <c r="D3367" s="36"/>
      <c r="E3367" s="277"/>
      <c r="F3367" s="44"/>
      <c r="G3367" s="44"/>
      <c r="H3367" s="36"/>
      <c r="I3367" s="36"/>
      <c r="J3367" s="340"/>
      <c r="K3367" s="36"/>
      <c r="L3367" s="277"/>
      <c r="M3367" s="361"/>
      <c r="N3367" s="36"/>
    </row>
    <row r="3368" spans="1:14" ht="15.75" customHeight="1" x14ac:dyDescent="0.25">
      <c r="A3368" s="429"/>
      <c r="B3368" s="533"/>
      <c r="C3368" s="36"/>
      <c r="D3368" s="36"/>
      <c r="E3368" s="277"/>
      <c r="F3368" s="44"/>
      <c r="G3368" s="44"/>
      <c r="H3368" s="36"/>
      <c r="I3368" s="36"/>
      <c r="J3368" s="340"/>
      <c r="K3368" s="36"/>
      <c r="L3368" s="277"/>
      <c r="M3368" s="361"/>
      <c r="N3368" s="36"/>
    </row>
    <row r="3369" spans="1:14" ht="15.75" customHeight="1" x14ac:dyDescent="0.25">
      <c r="A3369" s="429"/>
      <c r="B3369" s="533"/>
      <c r="C3369" s="36"/>
      <c r="D3369" s="36"/>
      <c r="E3369" s="277"/>
      <c r="F3369" s="44"/>
      <c r="G3369" s="44"/>
      <c r="H3369" s="36"/>
      <c r="I3369" s="36"/>
      <c r="J3369" s="340"/>
      <c r="K3369" s="36"/>
      <c r="L3369" s="277"/>
      <c r="M3369" s="361"/>
      <c r="N3369" s="36"/>
    </row>
    <row r="3370" spans="1:14" ht="15.75" customHeight="1" x14ac:dyDescent="0.25">
      <c r="A3370" s="429"/>
      <c r="B3370" s="533"/>
      <c r="C3370" s="36"/>
      <c r="D3370" s="36"/>
      <c r="E3370" s="277"/>
      <c r="F3370" s="44"/>
      <c r="G3370" s="44"/>
      <c r="H3370" s="36"/>
      <c r="I3370" s="36"/>
      <c r="J3370" s="340"/>
      <c r="K3370" s="36"/>
      <c r="L3370" s="277"/>
      <c r="M3370" s="361"/>
      <c r="N3370" s="36"/>
    </row>
    <row r="3371" spans="1:14" ht="15.75" customHeight="1" x14ac:dyDescent="0.25">
      <c r="A3371" s="429"/>
      <c r="B3371" s="533"/>
      <c r="C3371" s="36"/>
      <c r="D3371" s="36"/>
      <c r="E3371" s="277"/>
      <c r="F3371" s="44"/>
      <c r="G3371" s="44"/>
      <c r="H3371" s="36"/>
      <c r="I3371" s="36"/>
      <c r="J3371" s="340"/>
      <c r="K3371" s="36"/>
      <c r="L3371" s="277"/>
      <c r="M3371" s="361"/>
      <c r="N3371" s="36"/>
    </row>
    <row r="3372" spans="1:14" ht="15.75" customHeight="1" x14ac:dyDescent="0.25">
      <c r="A3372" s="429"/>
      <c r="B3372" s="533"/>
      <c r="C3372" s="36"/>
      <c r="D3372" s="36"/>
      <c r="E3372" s="277"/>
      <c r="F3372" s="44"/>
      <c r="G3372" s="44"/>
      <c r="H3372" s="36"/>
      <c r="I3372" s="36"/>
      <c r="J3372" s="340"/>
      <c r="K3372" s="36"/>
      <c r="L3372" s="277"/>
      <c r="M3372" s="361"/>
      <c r="N3372" s="36"/>
    </row>
    <row r="3373" spans="1:14" ht="15.75" customHeight="1" x14ac:dyDescent="0.25">
      <c r="A3373" s="429"/>
      <c r="B3373" s="533"/>
      <c r="C3373" s="36"/>
      <c r="D3373" s="36"/>
      <c r="E3373" s="277"/>
      <c r="F3373" s="44"/>
      <c r="G3373" s="44"/>
      <c r="H3373" s="36"/>
      <c r="I3373" s="36"/>
      <c r="J3373" s="340"/>
      <c r="K3373" s="36"/>
      <c r="L3373" s="277"/>
      <c r="M3373" s="361"/>
      <c r="N3373" s="36"/>
    </row>
    <row r="3374" spans="1:14" ht="15.75" customHeight="1" x14ac:dyDescent="0.25">
      <c r="A3374" s="429"/>
      <c r="B3374" s="533"/>
      <c r="C3374" s="36"/>
      <c r="D3374" s="36"/>
      <c r="E3374" s="277"/>
      <c r="F3374" s="44"/>
      <c r="G3374" s="44"/>
      <c r="H3374" s="36"/>
      <c r="I3374" s="36"/>
      <c r="J3374" s="340"/>
      <c r="K3374" s="36"/>
      <c r="L3374" s="277"/>
      <c r="M3374" s="361"/>
      <c r="N3374" s="36"/>
    </row>
    <row r="3375" spans="1:14" ht="15.75" customHeight="1" x14ac:dyDescent="0.25">
      <c r="A3375" s="429"/>
      <c r="B3375" s="533"/>
      <c r="C3375" s="36"/>
      <c r="D3375" s="36"/>
      <c r="E3375" s="277"/>
      <c r="F3375" s="44"/>
      <c r="G3375" s="44"/>
      <c r="H3375" s="36"/>
      <c r="I3375" s="36"/>
      <c r="J3375" s="340"/>
      <c r="K3375" s="36"/>
      <c r="L3375" s="277"/>
      <c r="M3375" s="361"/>
      <c r="N3375" s="36"/>
    </row>
    <row r="3376" spans="1:14" ht="15.75" customHeight="1" x14ac:dyDescent="0.25">
      <c r="A3376" s="429"/>
      <c r="B3376" s="533"/>
      <c r="C3376" s="36"/>
      <c r="D3376" s="36"/>
      <c r="E3376" s="277"/>
      <c r="F3376" s="44"/>
      <c r="G3376" s="44"/>
      <c r="H3376" s="36"/>
      <c r="I3376" s="36"/>
      <c r="J3376" s="340"/>
      <c r="K3376" s="36"/>
      <c r="L3376" s="277"/>
      <c r="M3376" s="361"/>
      <c r="N3376" s="36"/>
    </row>
    <row r="3377" spans="1:14" ht="15.75" customHeight="1" x14ac:dyDescent="0.25">
      <c r="A3377" s="429"/>
      <c r="B3377" s="533"/>
      <c r="C3377" s="36"/>
      <c r="D3377" s="36"/>
      <c r="E3377" s="277"/>
      <c r="F3377" s="44"/>
      <c r="G3377" s="44"/>
      <c r="H3377" s="36"/>
      <c r="I3377" s="36"/>
      <c r="J3377" s="340"/>
      <c r="K3377" s="36"/>
      <c r="L3377" s="277"/>
      <c r="M3377" s="361"/>
      <c r="N3377" s="36"/>
    </row>
    <row r="3378" spans="1:14" ht="15.75" customHeight="1" x14ac:dyDescent="0.25">
      <c r="A3378" s="429"/>
      <c r="B3378" s="533"/>
      <c r="C3378" s="36"/>
      <c r="D3378" s="36"/>
      <c r="E3378" s="277"/>
      <c r="F3378" s="44"/>
      <c r="G3378" s="44"/>
      <c r="H3378" s="36"/>
      <c r="I3378" s="36"/>
      <c r="J3378" s="340"/>
      <c r="K3378" s="36"/>
      <c r="L3378" s="277"/>
      <c r="M3378" s="361"/>
      <c r="N3378" s="36"/>
    </row>
    <row r="3379" spans="1:14" ht="15.75" customHeight="1" x14ac:dyDescent="0.25">
      <c r="A3379" s="429"/>
      <c r="B3379" s="533"/>
      <c r="C3379" s="36"/>
      <c r="D3379" s="36"/>
      <c r="E3379" s="277"/>
      <c r="F3379" s="44"/>
      <c r="G3379" s="44"/>
      <c r="H3379" s="36"/>
      <c r="I3379" s="36"/>
      <c r="J3379" s="340"/>
      <c r="K3379" s="36"/>
      <c r="L3379" s="277"/>
      <c r="M3379" s="361"/>
      <c r="N3379" s="36"/>
    </row>
    <row r="3380" spans="1:14" ht="15.75" customHeight="1" x14ac:dyDescent="0.25">
      <c r="A3380" s="429"/>
      <c r="B3380" s="533"/>
      <c r="C3380" s="36"/>
      <c r="D3380" s="36"/>
      <c r="E3380" s="277"/>
      <c r="F3380" s="44"/>
      <c r="G3380" s="44"/>
      <c r="H3380" s="36"/>
      <c r="I3380" s="36"/>
      <c r="J3380" s="340"/>
      <c r="K3380" s="36"/>
      <c r="L3380" s="277"/>
      <c r="M3380" s="361"/>
      <c r="N3380" s="36"/>
    </row>
    <row r="3381" spans="1:14" ht="15.75" customHeight="1" x14ac:dyDescent="0.25">
      <c r="A3381" s="429"/>
      <c r="B3381" s="533"/>
      <c r="C3381" s="36"/>
      <c r="D3381" s="36"/>
      <c r="E3381" s="277"/>
      <c r="F3381" s="44"/>
      <c r="G3381" s="44"/>
      <c r="H3381" s="36"/>
      <c r="I3381" s="36"/>
      <c r="J3381" s="340"/>
      <c r="K3381" s="36"/>
      <c r="L3381" s="277"/>
      <c r="M3381" s="361"/>
      <c r="N3381" s="36"/>
    </row>
    <row r="3382" spans="1:14" ht="15.75" customHeight="1" x14ac:dyDescent="0.25">
      <c r="A3382" s="429"/>
      <c r="B3382" s="533"/>
      <c r="C3382" s="36"/>
      <c r="D3382" s="36"/>
      <c r="E3382" s="277"/>
      <c r="F3382" s="44"/>
      <c r="G3382" s="44"/>
      <c r="H3382" s="36"/>
      <c r="I3382" s="36"/>
      <c r="J3382" s="340"/>
      <c r="K3382" s="36"/>
      <c r="L3382" s="277"/>
      <c r="M3382" s="361"/>
      <c r="N3382" s="36"/>
    </row>
    <row r="3383" spans="1:14" ht="15.75" customHeight="1" x14ac:dyDescent="0.25">
      <c r="A3383" s="429"/>
      <c r="B3383" s="533"/>
      <c r="C3383" s="36"/>
      <c r="D3383" s="36"/>
      <c r="E3383" s="277"/>
      <c r="F3383" s="44"/>
      <c r="G3383" s="44"/>
      <c r="H3383" s="36"/>
      <c r="I3383" s="36"/>
      <c r="J3383" s="340"/>
      <c r="K3383" s="36"/>
      <c r="L3383" s="277"/>
      <c r="M3383" s="361"/>
      <c r="N3383" s="36"/>
    </row>
    <row r="3384" spans="1:14" ht="15.75" customHeight="1" x14ac:dyDescent="0.25">
      <c r="A3384" s="429"/>
      <c r="B3384" s="533"/>
      <c r="C3384" s="36"/>
      <c r="D3384" s="36"/>
      <c r="E3384" s="277"/>
      <c r="F3384" s="44"/>
      <c r="G3384" s="44"/>
      <c r="H3384" s="36"/>
      <c r="I3384" s="36"/>
      <c r="J3384" s="340"/>
      <c r="K3384" s="36"/>
      <c r="L3384" s="277"/>
      <c r="M3384" s="361"/>
      <c r="N3384" s="36"/>
    </row>
    <row r="3385" spans="1:14" ht="15.75" customHeight="1" x14ac:dyDescent="0.25">
      <c r="A3385" s="429"/>
      <c r="B3385" s="533"/>
      <c r="C3385" s="36"/>
      <c r="D3385" s="36"/>
      <c r="E3385" s="277"/>
      <c r="F3385" s="44"/>
      <c r="G3385" s="44"/>
      <c r="H3385" s="36"/>
      <c r="I3385" s="36"/>
      <c r="J3385" s="340"/>
      <c r="K3385" s="36"/>
      <c r="L3385" s="277"/>
      <c r="M3385" s="361"/>
      <c r="N3385" s="36"/>
    </row>
    <row r="3386" spans="1:14" ht="15.75" customHeight="1" x14ac:dyDescent="0.25">
      <c r="A3386" s="429"/>
      <c r="B3386" s="533"/>
      <c r="C3386" s="36"/>
      <c r="D3386" s="36"/>
      <c r="E3386" s="277"/>
      <c r="F3386" s="44"/>
      <c r="G3386" s="44"/>
      <c r="H3386" s="36"/>
      <c r="I3386" s="36"/>
      <c r="J3386" s="340"/>
      <c r="K3386" s="36"/>
      <c r="L3386" s="277"/>
      <c r="M3386" s="361"/>
      <c r="N3386" s="36"/>
    </row>
    <row r="3387" spans="1:14" ht="15.75" customHeight="1" x14ac:dyDescent="0.25">
      <c r="A3387" s="429"/>
      <c r="B3387" s="533"/>
      <c r="C3387" s="36"/>
      <c r="D3387" s="36"/>
      <c r="E3387" s="277"/>
      <c r="F3387" s="44"/>
      <c r="G3387" s="44"/>
      <c r="H3387" s="36"/>
      <c r="I3387" s="36"/>
      <c r="J3387" s="340"/>
      <c r="K3387" s="36"/>
      <c r="L3387" s="277"/>
      <c r="M3387" s="361"/>
      <c r="N3387" s="36"/>
    </row>
    <row r="3388" spans="1:14" ht="15.75" customHeight="1" x14ac:dyDescent="0.25">
      <c r="A3388" s="429"/>
      <c r="B3388" s="533"/>
      <c r="C3388" s="36"/>
      <c r="D3388" s="36"/>
      <c r="E3388" s="277"/>
      <c r="F3388" s="44"/>
      <c r="G3388" s="44"/>
      <c r="H3388" s="36"/>
      <c r="I3388" s="36"/>
      <c r="J3388" s="340"/>
      <c r="K3388" s="36"/>
      <c r="L3388" s="277"/>
      <c r="M3388" s="361"/>
      <c r="N3388" s="36"/>
    </row>
    <row r="3389" spans="1:14" ht="15.75" customHeight="1" x14ac:dyDescent="0.25">
      <c r="A3389" s="429"/>
      <c r="B3389" s="533"/>
      <c r="C3389" s="36"/>
      <c r="D3389" s="36"/>
      <c r="E3389" s="277"/>
      <c r="F3389" s="44"/>
      <c r="G3389" s="44"/>
      <c r="H3389" s="36"/>
      <c r="I3389" s="36"/>
      <c r="J3389" s="340"/>
      <c r="K3389" s="36"/>
      <c r="L3389" s="277"/>
      <c r="M3389" s="361"/>
      <c r="N3389" s="36"/>
    </row>
    <row r="3390" spans="1:14" ht="15.75" customHeight="1" x14ac:dyDescent="0.25">
      <c r="A3390" s="429"/>
      <c r="B3390" s="533"/>
      <c r="C3390" s="36"/>
      <c r="D3390" s="36"/>
      <c r="E3390" s="277"/>
      <c r="F3390" s="44"/>
      <c r="G3390" s="44"/>
      <c r="H3390" s="36"/>
      <c r="I3390" s="36"/>
      <c r="J3390" s="340"/>
      <c r="K3390" s="36"/>
      <c r="L3390" s="277"/>
      <c r="M3390" s="361"/>
      <c r="N3390" s="36"/>
    </row>
    <row r="3391" spans="1:14" ht="15.75" customHeight="1" x14ac:dyDescent="0.25">
      <c r="A3391" s="429"/>
      <c r="B3391" s="533"/>
      <c r="C3391" s="36"/>
      <c r="D3391" s="36"/>
      <c r="E3391" s="277"/>
      <c r="F3391" s="44"/>
      <c r="G3391" s="44"/>
      <c r="H3391" s="36"/>
      <c r="I3391" s="36"/>
      <c r="J3391" s="340"/>
      <c r="K3391" s="36"/>
      <c r="L3391" s="277"/>
      <c r="M3391" s="361"/>
      <c r="N3391" s="36"/>
    </row>
    <row r="3392" spans="1:14" ht="15.75" customHeight="1" x14ac:dyDescent="0.25">
      <c r="A3392" s="429"/>
      <c r="B3392" s="533"/>
      <c r="C3392" s="36"/>
      <c r="D3392" s="36"/>
      <c r="E3392" s="277"/>
      <c r="F3392" s="44"/>
      <c r="G3392" s="44"/>
      <c r="H3392" s="36"/>
      <c r="I3392" s="36"/>
      <c r="J3392" s="340"/>
      <c r="K3392" s="36"/>
      <c r="L3392" s="277"/>
      <c r="M3392" s="361"/>
      <c r="N3392" s="36"/>
    </row>
    <row r="3393" spans="1:14" ht="15.75" customHeight="1" x14ac:dyDescent="0.25">
      <c r="A3393" s="429"/>
      <c r="B3393" s="533"/>
      <c r="C3393" s="36"/>
      <c r="D3393" s="36"/>
      <c r="E3393" s="277"/>
      <c r="F3393" s="44"/>
      <c r="G3393" s="44"/>
      <c r="H3393" s="36"/>
      <c r="I3393" s="36"/>
      <c r="J3393" s="340"/>
      <c r="K3393" s="36"/>
      <c r="L3393" s="277"/>
      <c r="M3393" s="361"/>
      <c r="N3393" s="36"/>
    </row>
    <row r="3394" spans="1:14" ht="15.75" customHeight="1" x14ac:dyDescent="0.25">
      <c r="A3394" s="429"/>
      <c r="B3394" s="533"/>
      <c r="C3394" s="36"/>
      <c r="D3394" s="36"/>
      <c r="E3394" s="277"/>
      <c r="F3394" s="44"/>
      <c r="G3394" s="44"/>
      <c r="H3394" s="36"/>
      <c r="I3394" s="36"/>
      <c r="J3394" s="340"/>
      <c r="K3394" s="36"/>
      <c r="L3394" s="277"/>
      <c r="M3394" s="361"/>
      <c r="N3394" s="36"/>
    </row>
    <row r="3395" spans="1:14" ht="15.75" customHeight="1" x14ac:dyDescent="0.25">
      <c r="A3395" s="429"/>
      <c r="B3395" s="533"/>
      <c r="C3395" s="36"/>
      <c r="D3395" s="36"/>
      <c r="E3395" s="277"/>
      <c r="F3395" s="44"/>
      <c r="G3395" s="44"/>
      <c r="H3395" s="36"/>
      <c r="I3395" s="36"/>
      <c r="J3395" s="340"/>
      <c r="K3395" s="36"/>
      <c r="L3395" s="277"/>
      <c r="M3395" s="361"/>
      <c r="N3395" s="36"/>
    </row>
    <row r="3396" spans="1:14" ht="15.75" customHeight="1" x14ac:dyDescent="0.25">
      <c r="A3396" s="429"/>
      <c r="B3396" s="533"/>
      <c r="C3396" s="36"/>
      <c r="D3396" s="36"/>
      <c r="E3396" s="277"/>
      <c r="F3396" s="44"/>
      <c r="G3396" s="44"/>
      <c r="H3396" s="36"/>
      <c r="I3396" s="36"/>
      <c r="J3396" s="340"/>
      <c r="K3396" s="36"/>
      <c r="L3396" s="277"/>
      <c r="M3396" s="361"/>
      <c r="N3396" s="36"/>
    </row>
    <row r="3397" spans="1:14" ht="15.75" customHeight="1" x14ac:dyDescent="0.25">
      <c r="A3397" s="429"/>
      <c r="B3397" s="533"/>
      <c r="C3397" s="36"/>
      <c r="D3397" s="36"/>
      <c r="E3397" s="277"/>
      <c r="F3397" s="44"/>
      <c r="G3397" s="44"/>
      <c r="H3397" s="36"/>
      <c r="I3397" s="36"/>
      <c r="J3397" s="340"/>
      <c r="K3397" s="36"/>
      <c r="L3397" s="277"/>
      <c r="M3397" s="361"/>
      <c r="N3397" s="36"/>
    </row>
    <row r="3398" spans="1:14" ht="15.75" customHeight="1" x14ac:dyDescent="0.25">
      <c r="A3398" s="429"/>
      <c r="B3398" s="533"/>
      <c r="C3398" s="36"/>
      <c r="D3398" s="36"/>
      <c r="E3398" s="277"/>
      <c r="F3398" s="44"/>
      <c r="G3398" s="44"/>
      <c r="H3398" s="36"/>
      <c r="I3398" s="36"/>
      <c r="J3398" s="340"/>
      <c r="K3398" s="36"/>
      <c r="L3398" s="277"/>
      <c r="M3398" s="361"/>
      <c r="N3398" s="36"/>
    </row>
    <row r="3399" spans="1:14" ht="15.75" customHeight="1" x14ac:dyDescent="0.25">
      <c r="A3399" s="429"/>
      <c r="B3399" s="533"/>
      <c r="C3399" s="36"/>
      <c r="D3399" s="36"/>
      <c r="E3399" s="277"/>
      <c r="F3399" s="44"/>
      <c r="G3399" s="44"/>
      <c r="H3399" s="36"/>
      <c r="I3399" s="36"/>
      <c r="J3399" s="340"/>
      <c r="K3399" s="36"/>
      <c r="L3399" s="277"/>
      <c r="M3399" s="361"/>
      <c r="N3399" s="36"/>
    </row>
    <row r="3400" spans="1:14" ht="15.75" customHeight="1" x14ac:dyDescent="0.25">
      <c r="A3400" s="429"/>
      <c r="B3400" s="533"/>
      <c r="C3400" s="36"/>
      <c r="D3400" s="36"/>
      <c r="E3400" s="277"/>
      <c r="F3400" s="44"/>
      <c r="G3400" s="44"/>
      <c r="H3400" s="36"/>
      <c r="I3400" s="36"/>
      <c r="J3400" s="340"/>
      <c r="K3400" s="36"/>
      <c r="L3400" s="277"/>
      <c r="M3400" s="361"/>
      <c r="N3400" s="36"/>
    </row>
    <row r="3401" spans="1:14" ht="15.75" customHeight="1" x14ac:dyDescent="0.25">
      <c r="A3401" s="429"/>
      <c r="B3401" s="533"/>
      <c r="C3401" s="36"/>
      <c r="D3401" s="36"/>
      <c r="E3401" s="277"/>
      <c r="F3401" s="44"/>
      <c r="G3401" s="44"/>
      <c r="H3401" s="36"/>
      <c r="I3401" s="36"/>
      <c r="J3401" s="340"/>
      <c r="K3401" s="36"/>
      <c r="L3401" s="277"/>
      <c r="M3401" s="361"/>
      <c r="N3401" s="36"/>
    </row>
    <row r="3402" spans="1:14" ht="15.75" customHeight="1" x14ac:dyDescent="0.25">
      <c r="A3402" s="429"/>
      <c r="B3402" s="533"/>
      <c r="C3402" s="36"/>
      <c r="D3402" s="36"/>
      <c r="E3402" s="277"/>
      <c r="F3402" s="44"/>
      <c r="G3402" s="44"/>
      <c r="H3402" s="36"/>
      <c r="I3402" s="36"/>
      <c r="J3402" s="340"/>
      <c r="K3402" s="36"/>
      <c r="L3402" s="277"/>
      <c r="M3402" s="361"/>
      <c r="N3402" s="36"/>
    </row>
    <row r="3403" spans="1:14" ht="15.75" customHeight="1" x14ac:dyDescent="0.25">
      <c r="A3403" s="429"/>
      <c r="B3403" s="533"/>
      <c r="C3403" s="36"/>
      <c r="D3403" s="36"/>
      <c r="E3403" s="277"/>
      <c r="F3403" s="44"/>
      <c r="G3403" s="44"/>
      <c r="H3403" s="36"/>
      <c r="I3403" s="36"/>
      <c r="J3403" s="340"/>
      <c r="K3403" s="36"/>
      <c r="L3403" s="277"/>
      <c r="M3403" s="361"/>
      <c r="N3403" s="36"/>
    </row>
    <row r="3404" spans="1:14" ht="15.75" customHeight="1" x14ac:dyDescent="0.25">
      <c r="A3404" s="429"/>
      <c r="B3404" s="533"/>
      <c r="C3404" s="36"/>
      <c r="D3404" s="36"/>
      <c r="E3404" s="277"/>
      <c r="F3404" s="44"/>
      <c r="G3404" s="44"/>
      <c r="H3404" s="36"/>
      <c r="I3404" s="36"/>
      <c r="J3404" s="340"/>
      <c r="K3404" s="36"/>
      <c r="L3404" s="277"/>
      <c r="M3404" s="361"/>
      <c r="N3404" s="36"/>
    </row>
    <row r="3405" spans="1:14" ht="15.75" customHeight="1" x14ac:dyDescent="0.25">
      <c r="A3405" s="429"/>
      <c r="B3405" s="533"/>
      <c r="C3405" s="36"/>
      <c r="D3405" s="36"/>
      <c r="E3405" s="277"/>
      <c r="F3405" s="44"/>
      <c r="G3405" s="44"/>
      <c r="H3405" s="36"/>
      <c r="I3405" s="36"/>
      <c r="J3405" s="340"/>
      <c r="K3405" s="36"/>
      <c r="L3405" s="277"/>
      <c r="M3405" s="361"/>
      <c r="N3405" s="36"/>
    </row>
    <row r="3406" spans="1:14" ht="15.75" customHeight="1" x14ac:dyDescent="0.25">
      <c r="A3406" s="429"/>
      <c r="B3406" s="533"/>
      <c r="C3406" s="36"/>
      <c r="D3406" s="36"/>
      <c r="E3406" s="277"/>
      <c r="F3406" s="44"/>
      <c r="G3406" s="44"/>
      <c r="H3406" s="36"/>
      <c r="I3406" s="36"/>
      <c r="J3406" s="340"/>
      <c r="K3406" s="36"/>
      <c r="L3406" s="277"/>
      <c r="M3406" s="361"/>
      <c r="N3406" s="36"/>
    </row>
    <row r="3407" spans="1:14" ht="15.75" customHeight="1" x14ac:dyDescent="0.25">
      <c r="A3407" s="429"/>
      <c r="B3407" s="533"/>
      <c r="C3407" s="36"/>
      <c r="D3407" s="36"/>
      <c r="E3407" s="277"/>
      <c r="F3407" s="44"/>
      <c r="G3407" s="44"/>
      <c r="H3407" s="36"/>
      <c r="I3407" s="36"/>
      <c r="J3407" s="340"/>
      <c r="K3407" s="36"/>
      <c r="L3407" s="277"/>
      <c r="M3407" s="361"/>
      <c r="N3407" s="36"/>
    </row>
    <row r="3408" spans="1:14" ht="15.75" customHeight="1" x14ac:dyDescent="0.25">
      <c r="A3408" s="429"/>
      <c r="B3408" s="533"/>
      <c r="C3408" s="36"/>
      <c r="D3408" s="36"/>
      <c r="E3408" s="277"/>
      <c r="F3408" s="44"/>
      <c r="G3408" s="44"/>
      <c r="H3408" s="36"/>
      <c r="I3408" s="36"/>
      <c r="J3408" s="340"/>
      <c r="K3408" s="36"/>
      <c r="L3408" s="277"/>
      <c r="M3408" s="361"/>
      <c r="N3408" s="36"/>
    </row>
    <row r="3409" spans="1:14" ht="15.75" customHeight="1" x14ac:dyDescent="0.25">
      <c r="A3409" s="429"/>
      <c r="B3409" s="533"/>
      <c r="C3409" s="36"/>
      <c r="D3409" s="36"/>
      <c r="E3409" s="277"/>
      <c r="F3409" s="44"/>
      <c r="G3409" s="44"/>
      <c r="H3409" s="36"/>
      <c r="I3409" s="36"/>
      <c r="J3409" s="340"/>
      <c r="K3409" s="36"/>
      <c r="L3409" s="277"/>
      <c r="M3409" s="361"/>
      <c r="N3409" s="36"/>
    </row>
    <row r="3410" spans="1:14" ht="15.75" customHeight="1" x14ac:dyDescent="0.25">
      <c r="A3410" s="429"/>
      <c r="B3410" s="533"/>
      <c r="C3410" s="36"/>
      <c r="D3410" s="36"/>
      <c r="E3410" s="277"/>
      <c r="F3410" s="44"/>
      <c r="G3410" s="44"/>
      <c r="H3410" s="36"/>
      <c r="I3410" s="36"/>
      <c r="J3410" s="340"/>
      <c r="K3410" s="36"/>
      <c r="L3410" s="277"/>
      <c r="M3410" s="361"/>
      <c r="N3410" s="36"/>
    </row>
    <row r="3411" spans="1:14" ht="15.75" customHeight="1" x14ac:dyDescent="0.25">
      <c r="A3411" s="429"/>
      <c r="B3411" s="533"/>
      <c r="C3411" s="36"/>
      <c r="D3411" s="36"/>
      <c r="E3411" s="277"/>
      <c r="F3411" s="44"/>
      <c r="G3411" s="44"/>
      <c r="H3411" s="36"/>
      <c r="I3411" s="36"/>
      <c r="J3411" s="340"/>
      <c r="K3411" s="36"/>
      <c r="L3411" s="277"/>
      <c r="M3411" s="361"/>
      <c r="N3411" s="36"/>
    </row>
  </sheetData>
  <sortState xmlns:xlrd2="http://schemas.microsoft.com/office/spreadsheetml/2017/richdata2" ref="A7:O3146">
    <sortCondition ref="G992:G3144"/>
  </sortState>
  <mergeCells count="341">
    <mergeCell ref="G3252:K3252"/>
    <mergeCell ref="G3253:K3253"/>
    <mergeCell ref="G3254:I3254"/>
    <mergeCell ref="G3258:K3258"/>
    <mergeCell ref="G3259:K3259"/>
    <mergeCell ref="C3253:E3253"/>
    <mergeCell ref="C3252:E3252"/>
    <mergeCell ref="C3245:E3245"/>
    <mergeCell ref="C3244:E3244"/>
    <mergeCell ref="G3257:J3257"/>
    <mergeCell ref="G3244:J3244"/>
    <mergeCell ref="G3245:J3245"/>
    <mergeCell ref="B281:D281"/>
    <mergeCell ref="A672:A674"/>
    <mergeCell ref="B672:B674"/>
    <mergeCell ref="C672:C674"/>
    <mergeCell ref="D672:D674"/>
    <mergeCell ref="N672:N674"/>
    <mergeCell ref="A355:A356"/>
    <mergeCell ref="B355:B356"/>
    <mergeCell ref="C355:C356"/>
    <mergeCell ref="D355:D356"/>
    <mergeCell ref="N563:N573"/>
    <mergeCell ref="A369:A391"/>
    <mergeCell ref="B369:B391"/>
    <mergeCell ref="A465:A473"/>
    <mergeCell ref="B465:B473"/>
    <mergeCell ref="C465:C473"/>
    <mergeCell ref="D465:D473"/>
    <mergeCell ref="A423:A463"/>
    <mergeCell ref="B639:B641"/>
    <mergeCell ref="C639:C641"/>
    <mergeCell ref="D639:D641"/>
    <mergeCell ref="A602:A621"/>
    <mergeCell ref="A393:A421"/>
    <mergeCell ref="A475:A490"/>
    <mergeCell ref="N639:N641"/>
    <mergeCell ref="A643:A670"/>
    <mergeCell ref="N643:N670"/>
    <mergeCell ref="N992:N3144"/>
    <mergeCell ref="D992:D3144"/>
    <mergeCell ref="C992:C3144"/>
    <mergeCell ref="B992:B3144"/>
    <mergeCell ref="A992:A3144"/>
    <mergeCell ref="B675:D675"/>
    <mergeCell ref="D676:D678"/>
    <mergeCell ref="N750:N813"/>
    <mergeCell ref="N680:N685"/>
    <mergeCell ref="B686:D686"/>
    <mergeCell ref="A676:A678"/>
    <mergeCell ref="N676:N678"/>
    <mergeCell ref="A827:A883"/>
    <mergeCell ref="A885:A933"/>
    <mergeCell ref="B885:B933"/>
    <mergeCell ref="C885:C933"/>
    <mergeCell ref="D885:D933"/>
    <mergeCell ref="A945:A990"/>
    <mergeCell ref="A750:A813"/>
    <mergeCell ref="B750:B813"/>
    <mergeCell ref="C750:C813"/>
    <mergeCell ref="N885:N933"/>
    <mergeCell ref="A815:A825"/>
    <mergeCell ref="F3218:F3223"/>
    <mergeCell ref="F3224:F3225"/>
    <mergeCell ref="A935:A943"/>
    <mergeCell ref="B935:B943"/>
    <mergeCell ref="C935:C943"/>
    <mergeCell ref="D935:D943"/>
    <mergeCell ref="N935:N943"/>
    <mergeCell ref="B884:D884"/>
    <mergeCell ref="N827:N883"/>
    <mergeCell ref="B934:D934"/>
    <mergeCell ref="B944:D944"/>
    <mergeCell ref="D827:D883"/>
    <mergeCell ref="C827:C883"/>
    <mergeCell ref="B827:B883"/>
    <mergeCell ref="H3153:J3153"/>
    <mergeCell ref="B3146:D3146"/>
    <mergeCell ref="B3158:E3158"/>
    <mergeCell ref="A639:A641"/>
    <mergeCell ref="A680:A685"/>
    <mergeCell ref="B680:B685"/>
    <mergeCell ref="C680:C685"/>
    <mergeCell ref="D680:D685"/>
    <mergeCell ref="B642:D642"/>
    <mergeCell ref="B676:B678"/>
    <mergeCell ref="A687:A748"/>
    <mergeCell ref="B687:B748"/>
    <mergeCell ref="C687:C748"/>
    <mergeCell ref="D687:D748"/>
    <mergeCell ref="B679:D679"/>
    <mergeCell ref="C676:C678"/>
    <mergeCell ref="B643:B670"/>
    <mergeCell ref="C643:C670"/>
    <mergeCell ref="B270:B280"/>
    <mergeCell ref="N199:N203"/>
    <mergeCell ref="B205:B207"/>
    <mergeCell ref="A70:A106"/>
    <mergeCell ref="B70:B106"/>
    <mergeCell ref="C70:C106"/>
    <mergeCell ref="D70:D106"/>
    <mergeCell ref="N70:N106"/>
    <mergeCell ref="B107:D107"/>
    <mergeCell ref="A108:A128"/>
    <mergeCell ref="B108:B128"/>
    <mergeCell ref="C108:C128"/>
    <mergeCell ref="D108:D128"/>
    <mergeCell ref="N108:N128"/>
    <mergeCell ref="C270:C280"/>
    <mergeCell ref="D270:D280"/>
    <mergeCell ref="N270:N280"/>
    <mergeCell ref="N162:N165"/>
    <mergeCell ref="B166:D166"/>
    <mergeCell ref="A167:A169"/>
    <mergeCell ref="B167:B169"/>
    <mergeCell ref="C167:C169"/>
    <mergeCell ref="D167:D169"/>
    <mergeCell ref="N167:N169"/>
    <mergeCell ref="N63:N64"/>
    <mergeCell ref="B65:D65"/>
    <mergeCell ref="A66:A68"/>
    <mergeCell ref="B66:B68"/>
    <mergeCell ref="C66:C68"/>
    <mergeCell ref="D66:D68"/>
    <mergeCell ref="N66:N68"/>
    <mergeCell ref="A358:A367"/>
    <mergeCell ref="A514:A550"/>
    <mergeCell ref="A196:A197"/>
    <mergeCell ref="N205:N207"/>
    <mergeCell ref="B269:D269"/>
    <mergeCell ref="B491:D491"/>
    <mergeCell ref="B423:B463"/>
    <mergeCell ref="A282:A353"/>
    <mergeCell ref="B282:B353"/>
    <mergeCell ref="C282:C353"/>
    <mergeCell ref="D282:D353"/>
    <mergeCell ref="N282:N353"/>
    <mergeCell ref="B354:D354"/>
    <mergeCell ref="N355:N356"/>
    <mergeCell ref="B357:D357"/>
    <mergeCell ref="A270:A280"/>
    <mergeCell ref="A209:A268"/>
    <mergeCell ref="D209:D268"/>
    <mergeCell ref="N209:N268"/>
    <mergeCell ref="C196:C197"/>
    <mergeCell ref="B196:B197"/>
    <mergeCell ref="D196:D197"/>
    <mergeCell ref="B198:D198"/>
    <mergeCell ref="B199:B203"/>
    <mergeCell ref="C199:C203"/>
    <mergeCell ref="D199:D203"/>
    <mergeCell ref="D205:D207"/>
    <mergeCell ref="A1:A4"/>
    <mergeCell ref="B1:B4"/>
    <mergeCell ref="A63:A64"/>
    <mergeCell ref="B63:B64"/>
    <mergeCell ref="C63:C64"/>
    <mergeCell ref="D63:D64"/>
    <mergeCell ref="D7:D8"/>
    <mergeCell ref="C7:C8"/>
    <mergeCell ref="B9:B21"/>
    <mergeCell ref="C9:C21"/>
    <mergeCell ref="D9:D21"/>
    <mergeCell ref="B22:D22"/>
    <mergeCell ref="B23:B36"/>
    <mergeCell ref="C23:C36"/>
    <mergeCell ref="D23:D36"/>
    <mergeCell ref="B37:D37"/>
    <mergeCell ref="C1:L4"/>
    <mergeCell ref="F5:G5"/>
    <mergeCell ref="A7:A8"/>
    <mergeCell ref="M7:M8"/>
    <mergeCell ref="N7:N8"/>
    <mergeCell ref="L7:L8"/>
    <mergeCell ref="M5:N5"/>
    <mergeCell ref="C358:C367"/>
    <mergeCell ref="N171:N194"/>
    <mergeCell ref="F7:F8"/>
    <mergeCell ref="G7:G8"/>
    <mergeCell ref="H7:H8"/>
    <mergeCell ref="K7:K8"/>
    <mergeCell ref="I7:I8"/>
    <mergeCell ref="J7:J8"/>
    <mergeCell ref="E7:E8"/>
    <mergeCell ref="N9:N21"/>
    <mergeCell ref="N23:N36"/>
    <mergeCell ref="N358:N367"/>
    <mergeCell ref="N130:N151"/>
    <mergeCell ref="N196:N197"/>
    <mergeCell ref="N38:N61"/>
    <mergeCell ref="N157:N160"/>
    <mergeCell ref="N153:N155"/>
    <mergeCell ref="B204:D204"/>
    <mergeCell ref="C157:C160"/>
    <mergeCell ref="B129:D129"/>
    <mergeCell ref="D157:D160"/>
    <mergeCell ref="B161:D161"/>
    <mergeCell ref="B153:B155"/>
    <mergeCell ref="C153:C155"/>
    <mergeCell ref="D153:D155"/>
    <mergeCell ref="B156:D156"/>
    <mergeCell ref="D162:D165"/>
    <mergeCell ref="B170:D170"/>
    <mergeCell ref="B7:B8"/>
    <mergeCell ref="B38:B61"/>
    <mergeCell ref="B62:D62"/>
    <mergeCell ref="D130:D151"/>
    <mergeCell ref="N393:N421"/>
    <mergeCell ref="B475:B490"/>
    <mergeCell ref="C475:C490"/>
    <mergeCell ref="N475:N490"/>
    <mergeCell ref="B422:D422"/>
    <mergeCell ref="D358:D367"/>
    <mergeCell ref="D393:D421"/>
    <mergeCell ref="D475:D490"/>
    <mergeCell ref="N369:N391"/>
    <mergeCell ref="B392:D392"/>
    <mergeCell ref="B358:B367"/>
    <mergeCell ref="C393:C421"/>
    <mergeCell ref="B393:B421"/>
    <mergeCell ref="C369:C391"/>
    <mergeCell ref="B368:D368"/>
    <mergeCell ref="D369:D391"/>
    <mergeCell ref="C423:C463"/>
    <mergeCell ref="D423:D463"/>
    <mergeCell ref="N423:N463"/>
    <mergeCell ref="B464:D464"/>
    <mergeCell ref="N465:N473"/>
    <mergeCell ref="B474:D474"/>
    <mergeCell ref="A205:A207"/>
    <mergeCell ref="A38:A61"/>
    <mergeCell ref="A153:A155"/>
    <mergeCell ref="A157:A160"/>
    <mergeCell ref="A162:A165"/>
    <mergeCell ref="B162:B165"/>
    <mergeCell ref="C162:C165"/>
    <mergeCell ref="C205:C207"/>
    <mergeCell ref="B814:D814"/>
    <mergeCell ref="D643:D670"/>
    <mergeCell ref="B671:D671"/>
    <mergeCell ref="B574:D574"/>
    <mergeCell ref="B575:B576"/>
    <mergeCell ref="B157:B160"/>
    <mergeCell ref="C130:C151"/>
    <mergeCell ref="D171:D194"/>
    <mergeCell ref="B130:B151"/>
    <mergeCell ref="B152:D152"/>
    <mergeCell ref="B69:D69"/>
    <mergeCell ref="B195:D195"/>
    <mergeCell ref="B171:B194"/>
    <mergeCell ref="B208:D208"/>
    <mergeCell ref="B209:B268"/>
    <mergeCell ref="C209:C268"/>
    <mergeCell ref="A130:A151"/>
    <mergeCell ref="A171:A194"/>
    <mergeCell ref="C171:C194"/>
    <mergeCell ref="C38:C61"/>
    <mergeCell ref="D38:D61"/>
    <mergeCell ref="A9:A21"/>
    <mergeCell ref="A199:A203"/>
    <mergeCell ref="A23:A36"/>
    <mergeCell ref="G3251:J3251"/>
    <mergeCell ref="B563:B573"/>
    <mergeCell ref="C563:C573"/>
    <mergeCell ref="D563:D573"/>
    <mergeCell ref="B554:B561"/>
    <mergeCell ref="B622:D622"/>
    <mergeCell ref="C578:C581"/>
    <mergeCell ref="B634:D634"/>
    <mergeCell ref="B582:D582"/>
    <mergeCell ref="G3243:J3243"/>
    <mergeCell ref="B3145:D3145"/>
    <mergeCell ref="D623:D633"/>
    <mergeCell ref="C815:C825"/>
    <mergeCell ref="D815:D825"/>
    <mergeCell ref="C3243:E3243"/>
    <mergeCell ref="B602:B621"/>
    <mergeCell ref="N501:N512"/>
    <mergeCell ref="B492:B499"/>
    <mergeCell ref="N578:N581"/>
    <mergeCell ref="D578:D581"/>
    <mergeCell ref="N492:N499"/>
    <mergeCell ref="B500:D500"/>
    <mergeCell ref="C554:C561"/>
    <mergeCell ref="N554:N561"/>
    <mergeCell ref="D554:D561"/>
    <mergeCell ref="N575:N576"/>
    <mergeCell ref="D575:D576"/>
    <mergeCell ref="B562:D562"/>
    <mergeCell ref="C575:C576"/>
    <mergeCell ref="N533:N550"/>
    <mergeCell ref="N514:N532"/>
    <mergeCell ref="B578:B581"/>
    <mergeCell ref="B553:D553"/>
    <mergeCell ref="C492:C499"/>
    <mergeCell ref="D492:D499"/>
    <mergeCell ref="N602:N621"/>
    <mergeCell ref="N945:N990"/>
    <mergeCell ref="B991:D991"/>
    <mergeCell ref="B945:B990"/>
    <mergeCell ref="C945:C990"/>
    <mergeCell ref="D945:D990"/>
    <mergeCell ref="B826:D826"/>
    <mergeCell ref="N583:N600"/>
    <mergeCell ref="C602:C621"/>
    <mergeCell ref="D602:D621"/>
    <mergeCell ref="D583:D600"/>
    <mergeCell ref="C583:C600"/>
    <mergeCell ref="B583:B600"/>
    <mergeCell ref="B601:D601"/>
    <mergeCell ref="N687:N748"/>
    <mergeCell ref="N623:N633"/>
    <mergeCell ref="B815:B825"/>
    <mergeCell ref="N815:N825"/>
    <mergeCell ref="D750:D813"/>
    <mergeCell ref="B638:D638"/>
    <mergeCell ref="D635:D637"/>
    <mergeCell ref="N635:N637"/>
    <mergeCell ref="B749:D749"/>
    <mergeCell ref="B623:B633"/>
    <mergeCell ref="A492:A499"/>
    <mergeCell ref="B577:D577"/>
    <mergeCell ref="A635:A637"/>
    <mergeCell ref="B635:B637"/>
    <mergeCell ref="C635:C637"/>
    <mergeCell ref="A554:A561"/>
    <mergeCell ref="A575:A576"/>
    <mergeCell ref="A578:A581"/>
    <mergeCell ref="A583:A600"/>
    <mergeCell ref="A563:A573"/>
    <mergeCell ref="A623:A633"/>
    <mergeCell ref="A501:A512"/>
    <mergeCell ref="D514:D532"/>
    <mergeCell ref="B513:D513"/>
    <mergeCell ref="C514:C550"/>
    <mergeCell ref="B514:B550"/>
    <mergeCell ref="B501:B512"/>
    <mergeCell ref="C501:C512"/>
    <mergeCell ref="D501:D512"/>
    <mergeCell ref="D533:D550"/>
    <mergeCell ref="C623:C633"/>
  </mergeCells>
  <conditionalFormatting sqref="L501:L512">
    <cfRule type="duplicateValues" dxfId="0" priority="1"/>
  </conditionalFormatting>
  <pageMargins left="0.7" right="0.7" top="0.75" bottom="0.75" header="0.3" footer="0.3"/>
  <pageSetup scale="34" fitToHeight="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D21C7E-B8EE-4627-92AD-35DFB575B8DA}">
  <sheetPr codeName="Hoja35">
    <pageSetUpPr fitToPage="1"/>
  </sheetPr>
  <dimension ref="A1:P291"/>
  <sheetViews>
    <sheetView showGridLines="0" tabSelected="1" topLeftCell="E1" zoomScale="70" zoomScaleNormal="70" workbookViewId="0">
      <selection activeCell="S13" sqref="S13"/>
    </sheetView>
  </sheetViews>
  <sheetFormatPr baseColWidth="10" defaultColWidth="11.42578125" defaultRowHeight="15.75" customHeight="1" x14ac:dyDescent="0.25"/>
  <cols>
    <col min="1" max="1" width="13.28515625" style="419" customWidth="1"/>
    <col min="2" max="2" width="26.5703125" style="534" customWidth="1"/>
    <col min="3" max="3" width="34.140625" customWidth="1"/>
    <col min="4" max="4" width="20.85546875" customWidth="1"/>
    <col min="5" max="5" width="21.5703125" style="278" customWidth="1"/>
    <col min="6" max="6" width="44.140625" customWidth="1"/>
    <col min="7" max="7" width="30.7109375" customWidth="1"/>
    <col min="8" max="8" width="24.5703125" customWidth="1"/>
    <col min="9" max="9" width="29.140625" style="204" customWidth="1"/>
    <col min="10" max="10" width="16.140625" style="337" customWidth="1"/>
    <col min="11" max="11" width="18.42578125" customWidth="1"/>
    <col min="12" max="12" width="16.85546875" style="278" customWidth="1"/>
    <col min="13" max="13" width="28.85546875" style="359" customWidth="1"/>
    <col min="14" max="14" width="22" customWidth="1"/>
    <col min="15" max="15" width="14.85546875" customWidth="1"/>
    <col min="16" max="19" width="6.28515625" customWidth="1"/>
  </cols>
  <sheetData>
    <row r="1" spans="1:14" ht="15.75" customHeight="1" x14ac:dyDescent="0.25">
      <c r="A1" s="797"/>
      <c r="B1" s="798"/>
      <c r="C1" s="799"/>
      <c r="D1" s="797" t="s">
        <v>1252</v>
      </c>
      <c r="E1" s="798"/>
      <c r="F1" s="798"/>
      <c r="G1" s="798"/>
      <c r="H1" s="798"/>
      <c r="I1" s="798"/>
      <c r="J1" s="798"/>
      <c r="K1" s="798"/>
      <c r="L1" s="799"/>
      <c r="M1" s="808" t="s">
        <v>1255</v>
      </c>
      <c r="N1" s="809"/>
    </row>
    <row r="2" spans="1:14" ht="15.75" customHeight="1" x14ac:dyDescent="0.25">
      <c r="A2" s="800"/>
      <c r="B2" s="801"/>
      <c r="C2" s="802"/>
      <c r="D2" s="803"/>
      <c r="E2" s="804"/>
      <c r="F2" s="804"/>
      <c r="G2" s="804"/>
      <c r="H2" s="804"/>
      <c r="I2" s="804"/>
      <c r="J2" s="804"/>
      <c r="K2" s="804"/>
      <c r="L2" s="805"/>
      <c r="M2" s="808" t="s">
        <v>1253</v>
      </c>
      <c r="N2" s="809"/>
    </row>
    <row r="3" spans="1:14" ht="24" customHeight="1" x14ac:dyDescent="0.25">
      <c r="A3" s="800"/>
      <c r="B3" s="801"/>
      <c r="C3" s="802"/>
      <c r="D3" s="822" t="s">
        <v>1212</v>
      </c>
      <c r="E3" s="823"/>
      <c r="F3" s="823"/>
      <c r="G3" s="823"/>
      <c r="H3" s="823"/>
      <c r="I3" s="823"/>
      <c r="J3" s="823"/>
      <c r="K3" s="823"/>
      <c r="L3" s="824"/>
      <c r="M3" s="808" t="s">
        <v>1254</v>
      </c>
      <c r="N3" s="809"/>
    </row>
    <row r="4" spans="1:14" ht="31.5" customHeight="1" x14ac:dyDescent="0.25">
      <c r="A4" s="803"/>
      <c r="B4" s="804"/>
      <c r="C4" s="805"/>
      <c r="D4" s="822" t="s">
        <v>1213</v>
      </c>
      <c r="E4" s="823"/>
      <c r="F4" s="823"/>
      <c r="G4" s="823"/>
      <c r="H4" s="823"/>
      <c r="I4" s="823"/>
      <c r="J4" s="823"/>
      <c r="K4" s="823"/>
      <c r="L4" s="824"/>
      <c r="M4" s="810" t="s">
        <v>1214</v>
      </c>
      <c r="N4" s="811"/>
    </row>
    <row r="5" spans="1:14" ht="7.5" customHeight="1" x14ac:dyDescent="0.25">
      <c r="A5" s="554"/>
      <c r="B5" s="554"/>
      <c r="C5" s="555"/>
      <c r="D5" s="555"/>
      <c r="E5" s="555"/>
      <c r="F5" s="555"/>
      <c r="G5" s="555"/>
      <c r="H5" s="555"/>
      <c r="I5" s="555"/>
      <c r="J5" s="555"/>
      <c r="K5" s="555"/>
      <c r="L5" s="555"/>
      <c r="M5" s="556"/>
      <c r="N5" s="568"/>
    </row>
    <row r="6" spans="1:14" ht="25.5" customHeight="1" x14ac:dyDescent="0.25">
      <c r="A6" s="812" t="s">
        <v>1216</v>
      </c>
      <c r="B6" s="813"/>
      <c r="C6" s="814"/>
      <c r="D6" s="815"/>
      <c r="E6" s="816"/>
      <c r="F6" s="817" t="s">
        <v>1217</v>
      </c>
      <c r="G6" s="818"/>
      <c r="H6" s="819"/>
      <c r="I6" s="819"/>
      <c r="J6" s="820" t="s">
        <v>1218</v>
      </c>
      <c r="K6" s="821"/>
      <c r="L6" s="821"/>
      <c r="M6" s="806"/>
      <c r="N6" s="807"/>
    </row>
    <row r="7" spans="1:14" ht="3" customHeight="1" x14ac:dyDescent="0.25">
      <c r="A7" s="557"/>
      <c r="B7" s="558"/>
      <c r="C7" s="559"/>
      <c r="D7" s="559"/>
      <c r="E7" s="560"/>
      <c r="F7" s="561"/>
      <c r="G7" s="562"/>
      <c r="H7" s="563"/>
      <c r="I7" s="564"/>
      <c r="J7" s="565"/>
      <c r="K7" s="566"/>
      <c r="L7" s="553"/>
      <c r="M7" s="567"/>
      <c r="N7" s="81"/>
    </row>
    <row r="8" spans="1:14" ht="48.75" customHeight="1" x14ac:dyDescent="0.25">
      <c r="A8" s="838" t="s">
        <v>1219</v>
      </c>
      <c r="B8" s="825" t="s">
        <v>188</v>
      </c>
      <c r="C8" s="826" t="s">
        <v>1215</v>
      </c>
      <c r="D8" s="827" t="s">
        <v>7</v>
      </c>
      <c r="E8" s="826" t="s">
        <v>214</v>
      </c>
      <c r="F8" s="828" t="s">
        <v>8</v>
      </c>
      <c r="G8" s="827" t="s">
        <v>9</v>
      </c>
      <c r="H8" s="834" t="s">
        <v>10</v>
      </c>
      <c r="I8" s="835" t="s">
        <v>66</v>
      </c>
      <c r="J8" s="836" t="s">
        <v>1223</v>
      </c>
      <c r="K8" s="837" t="s">
        <v>215</v>
      </c>
      <c r="L8" s="827" t="s">
        <v>12</v>
      </c>
      <c r="M8" s="833" t="s">
        <v>216</v>
      </c>
      <c r="N8" s="827" t="s">
        <v>14</v>
      </c>
    </row>
    <row r="9" spans="1:14" ht="15.75" customHeight="1" x14ac:dyDescent="0.25">
      <c r="A9" s="838"/>
      <c r="B9" s="825"/>
      <c r="C9" s="826"/>
      <c r="D9" s="827"/>
      <c r="E9" s="826"/>
      <c r="F9" s="828"/>
      <c r="G9" s="827"/>
      <c r="H9" s="834"/>
      <c r="I9" s="835"/>
      <c r="J9" s="836"/>
      <c r="K9" s="837"/>
      <c r="L9" s="827"/>
      <c r="M9" s="833"/>
      <c r="N9" s="827"/>
    </row>
    <row r="10" spans="1:14" ht="15.75" customHeight="1" x14ac:dyDescent="0.25">
      <c r="A10" s="728"/>
      <c r="B10" s="744"/>
      <c r="C10" s="746"/>
      <c r="D10" s="730"/>
      <c r="E10" s="122"/>
      <c r="F10" s="205"/>
      <c r="G10" s="117"/>
      <c r="H10" s="378"/>
      <c r="I10" s="552"/>
      <c r="J10" s="219"/>
      <c r="K10" s="219"/>
      <c r="L10" s="367"/>
      <c r="M10" s="379"/>
      <c r="N10" s="702">
        <f>SUM(M10:M22)</f>
        <v>0</v>
      </c>
    </row>
    <row r="11" spans="1:14" ht="15.75" customHeight="1" x14ac:dyDescent="0.25">
      <c r="A11" s="728"/>
      <c r="B11" s="744"/>
      <c r="C11" s="746"/>
      <c r="D11" s="730"/>
      <c r="E11" s="122"/>
      <c r="F11" s="205"/>
      <c r="G11" s="117"/>
      <c r="H11" s="378"/>
      <c r="I11" s="380"/>
      <c r="J11" s="219"/>
      <c r="K11" s="219"/>
      <c r="L11" s="367"/>
      <c r="M11" s="379"/>
      <c r="N11" s="702"/>
    </row>
    <row r="12" spans="1:14" ht="15.75" customHeight="1" x14ac:dyDescent="0.25">
      <c r="A12" s="728"/>
      <c r="B12" s="744"/>
      <c r="C12" s="746"/>
      <c r="D12" s="730"/>
      <c r="E12" s="122"/>
      <c r="F12" s="205"/>
      <c r="G12" s="117"/>
      <c r="H12" s="378"/>
      <c r="I12" s="380"/>
      <c r="J12" s="219"/>
      <c r="K12" s="219"/>
      <c r="L12" s="367"/>
      <c r="M12" s="379"/>
      <c r="N12" s="702"/>
    </row>
    <row r="13" spans="1:14" ht="15.75" customHeight="1" x14ac:dyDescent="0.25">
      <c r="A13" s="728"/>
      <c r="B13" s="744"/>
      <c r="C13" s="746"/>
      <c r="D13" s="730"/>
      <c r="E13" s="263"/>
      <c r="F13" s="221"/>
      <c r="G13" s="222"/>
      <c r="H13" s="378"/>
      <c r="I13" s="380"/>
      <c r="J13" s="381"/>
      <c r="K13" s="219"/>
      <c r="L13" s="368"/>
      <c r="M13" s="346"/>
      <c r="N13" s="702"/>
    </row>
    <row r="14" spans="1:14" ht="15.75" customHeight="1" x14ac:dyDescent="0.25">
      <c r="A14" s="728"/>
      <c r="B14" s="744"/>
      <c r="C14" s="746"/>
      <c r="D14" s="730"/>
      <c r="E14" s="263"/>
      <c r="F14" s="221"/>
      <c r="G14" s="222"/>
      <c r="H14" s="378"/>
      <c r="I14" s="380"/>
      <c r="J14" s="381"/>
      <c r="K14" s="219"/>
      <c r="L14" s="368"/>
      <c r="M14" s="346"/>
      <c r="N14" s="702"/>
    </row>
    <row r="15" spans="1:14" ht="15.75" customHeight="1" x14ac:dyDescent="0.25">
      <c r="A15" s="728"/>
      <c r="B15" s="744"/>
      <c r="C15" s="746"/>
      <c r="D15" s="730"/>
      <c r="E15" s="263"/>
      <c r="F15" s="221"/>
      <c r="G15" s="222"/>
      <c r="H15" s="378"/>
      <c r="I15" s="380"/>
      <c r="J15" s="381"/>
      <c r="K15" s="219"/>
      <c r="L15" s="368"/>
      <c r="M15" s="346"/>
      <c r="N15" s="702"/>
    </row>
    <row r="16" spans="1:14" ht="15.75" customHeight="1" x14ac:dyDescent="0.25">
      <c r="A16" s="728"/>
      <c r="B16" s="744"/>
      <c r="C16" s="746"/>
      <c r="D16" s="730"/>
      <c r="E16" s="263"/>
      <c r="F16" s="221"/>
      <c r="G16" s="222"/>
      <c r="H16" s="378"/>
      <c r="I16" s="380"/>
      <c r="J16" s="381"/>
      <c r="K16" s="219"/>
      <c r="L16" s="368"/>
      <c r="M16" s="346"/>
      <c r="N16" s="702"/>
    </row>
    <row r="17" spans="1:15" ht="15.75" customHeight="1" x14ac:dyDescent="0.25">
      <c r="A17" s="728"/>
      <c r="B17" s="744"/>
      <c r="C17" s="746"/>
      <c r="D17" s="730"/>
      <c r="E17" s="263"/>
      <c r="F17" s="221"/>
      <c r="G17" s="222"/>
      <c r="H17" s="378"/>
      <c r="I17" s="380"/>
      <c r="J17" s="381"/>
      <c r="K17" s="219"/>
      <c r="L17" s="368"/>
      <c r="M17" s="346"/>
      <c r="N17" s="702"/>
    </row>
    <row r="18" spans="1:15" ht="15.75" customHeight="1" x14ac:dyDescent="0.25">
      <c r="A18" s="728"/>
      <c r="B18" s="744"/>
      <c r="C18" s="746"/>
      <c r="D18" s="730"/>
      <c r="E18" s="263"/>
      <c r="F18" s="221"/>
      <c r="G18" s="222"/>
      <c r="H18" s="378"/>
      <c r="I18" s="380"/>
      <c r="J18" s="381"/>
      <c r="K18" s="219"/>
      <c r="L18" s="368"/>
      <c r="M18" s="346"/>
      <c r="N18" s="702"/>
    </row>
    <row r="19" spans="1:15" ht="15.75" customHeight="1" x14ac:dyDescent="0.25">
      <c r="A19" s="728"/>
      <c r="B19" s="744"/>
      <c r="C19" s="746"/>
      <c r="D19" s="730"/>
      <c r="E19" s="263"/>
      <c r="F19" s="221"/>
      <c r="G19" s="222"/>
      <c r="H19" s="378"/>
      <c r="I19" s="380"/>
      <c r="J19" s="381"/>
      <c r="K19" s="219"/>
      <c r="L19" s="368"/>
      <c r="M19" s="346"/>
      <c r="N19" s="702"/>
    </row>
    <row r="20" spans="1:15" ht="15.75" customHeight="1" x14ac:dyDescent="0.25">
      <c r="A20" s="728"/>
      <c r="B20" s="744"/>
      <c r="C20" s="746"/>
      <c r="D20" s="730"/>
      <c r="E20" s="263"/>
      <c r="F20" s="221"/>
      <c r="G20" s="222"/>
      <c r="H20" s="378"/>
      <c r="I20" s="380"/>
      <c r="J20" s="381"/>
      <c r="K20" s="219"/>
      <c r="L20" s="368"/>
      <c r="M20" s="346"/>
      <c r="N20" s="702"/>
    </row>
    <row r="21" spans="1:15" ht="15.75" customHeight="1" x14ac:dyDescent="0.25">
      <c r="A21" s="728"/>
      <c r="B21" s="744"/>
      <c r="C21" s="746"/>
      <c r="D21" s="730"/>
      <c r="E21" s="263"/>
      <c r="F21" s="221"/>
      <c r="G21" s="222"/>
      <c r="H21" s="378"/>
      <c r="I21" s="380"/>
      <c r="J21" s="381"/>
      <c r="K21" s="219"/>
      <c r="L21" s="368"/>
      <c r="M21" s="346"/>
      <c r="N21" s="702"/>
    </row>
    <row r="22" spans="1:15" ht="15.75" customHeight="1" x14ac:dyDescent="0.25">
      <c r="A22" s="728"/>
      <c r="B22" s="744"/>
      <c r="C22" s="721"/>
      <c r="D22" s="730"/>
      <c r="E22" s="581"/>
      <c r="F22" s="582"/>
      <c r="G22" s="583"/>
      <c r="H22" s="607"/>
      <c r="I22" s="608"/>
      <c r="J22" s="609"/>
      <c r="K22" s="584"/>
      <c r="L22" s="585"/>
      <c r="M22" s="610"/>
      <c r="N22" s="702"/>
    </row>
    <row r="23" spans="1:15" ht="15.75" customHeight="1" x14ac:dyDescent="0.25">
      <c r="A23" s="830" t="s">
        <v>221</v>
      </c>
      <c r="B23" s="831"/>
      <c r="C23" s="831"/>
      <c r="D23" s="832"/>
      <c r="E23" s="592"/>
      <c r="F23" s="593"/>
      <c r="G23" s="593"/>
      <c r="H23" s="594">
        <f>SUM(H10:H22)</f>
        <v>0</v>
      </c>
      <c r="I23" s="595"/>
      <c r="J23" s="596"/>
      <c r="K23" s="597"/>
      <c r="L23" s="592"/>
      <c r="M23" s="594">
        <f>SUM(M10:M22)</f>
        <v>0</v>
      </c>
      <c r="N23" s="594">
        <f>SUM(N10)</f>
        <v>0</v>
      </c>
      <c r="O23" s="415"/>
    </row>
    <row r="24" spans="1:15" ht="15.75" customHeight="1" x14ac:dyDescent="0.25">
      <c r="A24" s="839"/>
      <c r="B24" s="840"/>
      <c r="C24" s="723"/>
      <c r="D24" s="841"/>
      <c r="E24" s="586"/>
      <c r="F24" s="587"/>
      <c r="G24" s="588"/>
      <c r="H24" s="589"/>
      <c r="I24" s="218"/>
      <c r="J24" s="435"/>
      <c r="K24" s="435"/>
      <c r="L24" s="590"/>
      <c r="M24" s="591"/>
      <c r="N24" s="829">
        <f>SUM(M24:M37)</f>
        <v>0</v>
      </c>
    </row>
    <row r="25" spans="1:15" ht="15.75" customHeight="1" x14ac:dyDescent="0.25">
      <c r="A25" s="728"/>
      <c r="B25" s="744"/>
      <c r="C25" s="746"/>
      <c r="D25" s="730"/>
      <c r="E25" s="263"/>
      <c r="F25" s="221"/>
      <c r="G25" s="222"/>
      <c r="H25" s="217"/>
      <c r="I25" s="220"/>
      <c r="J25" s="319"/>
      <c r="K25" s="219"/>
      <c r="L25" s="374"/>
      <c r="M25" s="346"/>
      <c r="N25" s="702"/>
    </row>
    <row r="26" spans="1:15" ht="15.75" customHeight="1" x14ac:dyDescent="0.25">
      <c r="A26" s="728"/>
      <c r="B26" s="744"/>
      <c r="C26" s="746"/>
      <c r="D26" s="730"/>
      <c r="E26" s="263"/>
      <c r="F26" s="221"/>
      <c r="G26" s="222"/>
      <c r="H26" s="217"/>
      <c r="I26" s="220"/>
      <c r="J26" s="319"/>
      <c r="K26" s="219"/>
      <c r="L26" s="374"/>
      <c r="M26" s="346"/>
      <c r="N26" s="702"/>
    </row>
    <row r="27" spans="1:15" ht="15.75" customHeight="1" x14ac:dyDescent="0.25">
      <c r="A27" s="728"/>
      <c r="B27" s="744"/>
      <c r="C27" s="746"/>
      <c r="D27" s="730"/>
      <c r="E27" s="263"/>
      <c r="F27" s="221"/>
      <c r="G27" s="222"/>
      <c r="H27" s="217"/>
      <c r="I27" s="220"/>
      <c r="J27" s="319"/>
      <c r="K27" s="219"/>
      <c r="L27" s="374"/>
      <c r="M27" s="346"/>
      <c r="N27" s="702"/>
    </row>
    <row r="28" spans="1:15" ht="15.75" customHeight="1" x14ac:dyDescent="0.25">
      <c r="A28" s="728"/>
      <c r="B28" s="744"/>
      <c r="C28" s="746"/>
      <c r="D28" s="730"/>
      <c r="E28" s="263"/>
      <c r="F28" s="221"/>
      <c r="G28" s="222"/>
      <c r="H28" s="217"/>
      <c r="I28" s="220"/>
      <c r="J28" s="319"/>
      <c r="K28" s="219"/>
      <c r="L28" s="374"/>
      <c r="M28" s="346"/>
      <c r="N28" s="702"/>
    </row>
    <row r="29" spans="1:15" ht="15.75" customHeight="1" x14ac:dyDescent="0.25">
      <c r="A29" s="728"/>
      <c r="B29" s="744"/>
      <c r="C29" s="746"/>
      <c r="D29" s="730"/>
      <c r="E29" s="263"/>
      <c r="F29" s="221"/>
      <c r="G29" s="222"/>
      <c r="H29" s="217"/>
      <c r="I29" s="220"/>
      <c r="J29" s="319"/>
      <c r="K29" s="219"/>
      <c r="L29" s="374"/>
      <c r="M29" s="346"/>
      <c r="N29" s="702"/>
    </row>
    <row r="30" spans="1:15" ht="15.75" customHeight="1" x14ac:dyDescent="0.25">
      <c r="A30" s="728"/>
      <c r="B30" s="744"/>
      <c r="C30" s="746"/>
      <c r="D30" s="730"/>
      <c r="E30" s="263"/>
      <c r="F30" s="221"/>
      <c r="G30" s="222"/>
      <c r="H30" s="217"/>
      <c r="I30" s="220"/>
      <c r="J30" s="319"/>
      <c r="K30" s="219"/>
      <c r="L30" s="374"/>
      <c r="M30" s="346"/>
      <c r="N30" s="702"/>
    </row>
    <row r="31" spans="1:15" ht="15.75" customHeight="1" x14ac:dyDescent="0.25">
      <c r="A31" s="728"/>
      <c r="B31" s="744"/>
      <c r="C31" s="746"/>
      <c r="D31" s="730"/>
      <c r="E31" s="263"/>
      <c r="F31" s="221"/>
      <c r="G31" s="222"/>
      <c r="H31" s="217"/>
      <c r="I31" s="220"/>
      <c r="J31" s="319"/>
      <c r="K31" s="219"/>
      <c r="L31" s="374"/>
      <c r="M31" s="346"/>
      <c r="N31" s="702"/>
    </row>
    <row r="32" spans="1:15" ht="15.75" customHeight="1" x14ac:dyDescent="0.25">
      <c r="A32" s="728"/>
      <c r="B32" s="744"/>
      <c r="C32" s="746"/>
      <c r="D32" s="730"/>
      <c r="E32" s="263"/>
      <c r="F32" s="221"/>
      <c r="G32" s="222"/>
      <c r="H32" s="217"/>
      <c r="I32" s="220"/>
      <c r="J32" s="319"/>
      <c r="K32" s="219"/>
      <c r="L32" s="374"/>
      <c r="M32" s="346"/>
      <c r="N32" s="702"/>
    </row>
    <row r="33" spans="1:15" ht="15.75" customHeight="1" x14ac:dyDescent="0.25">
      <c r="A33" s="728"/>
      <c r="B33" s="744"/>
      <c r="C33" s="746"/>
      <c r="D33" s="730"/>
      <c r="E33" s="263"/>
      <c r="F33" s="221"/>
      <c r="G33" s="222"/>
      <c r="H33" s="217"/>
      <c r="I33" s="220"/>
      <c r="J33" s="319"/>
      <c r="K33" s="219"/>
      <c r="L33" s="374"/>
      <c r="M33" s="346"/>
      <c r="N33" s="702"/>
    </row>
    <row r="34" spans="1:15" ht="15.75" customHeight="1" x14ac:dyDescent="0.25">
      <c r="A34" s="728"/>
      <c r="B34" s="744"/>
      <c r="C34" s="746"/>
      <c r="D34" s="730"/>
      <c r="E34" s="263"/>
      <c r="F34" s="221"/>
      <c r="G34" s="222"/>
      <c r="H34" s="217"/>
      <c r="I34" s="220"/>
      <c r="J34" s="319"/>
      <c r="K34" s="219"/>
      <c r="L34" s="374"/>
      <c r="M34" s="346"/>
      <c r="N34" s="702"/>
    </row>
    <row r="35" spans="1:15" ht="15.75" customHeight="1" x14ac:dyDescent="0.25">
      <c r="A35" s="728"/>
      <c r="B35" s="744"/>
      <c r="C35" s="746"/>
      <c r="D35" s="730"/>
      <c r="E35" s="263"/>
      <c r="F35" s="221"/>
      <c r="G35" s="222"/>
      <c r="H35" s="217"/>
      <c r="I35" s="220"/>
      <c r="J35" s="319"/>
      <c r="K35" s="219"/>
      <c r="L35" s="374"/>
      <c r="M35" s="346"/>
      <c r="N35" s="702"/>
    </row>
    <row r="36" spans="1:15" ht="15.75" customHeight="1" x14ac:dyDescent="0.25">
      <c r="A36" s="728"/>
      <c r="B36" s="744"/>
      <c r="C36" s="746"/>
      <c r="D36" s="730"/>
      <c r="E36" s="263"/>
      <c r="F36" s="221"/>
      <c r="G36" s="222"/>
      <c r="H36" s="217"/>
      <c r="I36" s="220"/>
      <c r="J36" s="319"/>
      <c r="K36" s="219"/>
      <c r="L36" s="374"/>
      <c r="M36" s="346"/>
      <c r="N36" s="702"/>
    </row>
    <row r="37" spans="1:15" ht="15.75" customHeight="1" x14ac:dyDescent="0.25">
      <c r="A37" s="728"/>
      <c r="B37" s="744"/>
      <c r="C37" s="746"/>
      <c r="D37" s="730"/>
      <c r="E37" s="263"/>
      <c r="F37" s="221"/>
      <c r="G37" s="222"/>
      <c r="H37" s="217"/>
      <c r="I37" s="220"/>
      <c r="J37" s="319"/>
      <c r="K37" s="219"/>
      <c r="L37" s="374"/>
      <c r="M37" s="446"/>
      <c r="N37" s="726"/>
    </row>
    <row r="38" spans="1:15" ht="15.75" customHeight="1" x14ac:dyDescent="0.25">
      <c r="A38" s="830" t="s">
        <v>221</v>
      </c>
      <c r="B38" s="831"/>
      <c r="C38" s="831"/>
      <c r="D38" s="832"/>
      <c r="E38" s="574"/>
      <c r="F38" s="575"/>
      <c r="G38" s="575"/>
      <c r="H38" s="576">
        <f>SUM(H24:H37)</f>
        <v>0</v>
      </c>
      <c r="I38" s="577"/>
      <c r="J38" s="578"/>
      <c r="K38" s="579"/>
      <c r="L38" s="580"/>
      <c r="M38" s="576">
        <f>SUM(M24:M37)</f>
        <v>0</v>
      </c>
      <c r="N38" s="576">
        <f>SUM(N24:N37)</f>
        <v>0</v>
      </c>
      <c r="O38" s="415"/>
    </row>
    <row r="39" spans="1:15" ht="15.75" customHeight="1" x14ac:dyDescent="0.25">
      <c r="A39" s="842" t="s">
        <v>550</v>
      </c>
      <c r="B39" s="842"/>
      <c r="C39" s="842"/>
      <c r="D39" s="842"/>
      <c r="E39" s="842"/>
      <c r="F39" s="842"/>
      <c r="G39" s="842"/>
      <c r="H39" s="842"/>
      <c r="I39" s="842"/>
      <c r="J39" s="842"/>
      <c r="K39" s="842"/>
      <c r="L39" s="842"/>
      <c r="M39" s="598">
        <f>+M23+M38</f>
        <v>0</v>
      </c>
      <c r="N39" s="599">
        <f>+N23+N38</f>
        <v>0</v>
      </c>
      <c r="O39" s="415"/>
    </row>
    <row r="40" spans="1:15" ht="15.75" customHeight="1" x14ac:dyDescent="0.25">
      <c r="A40" s="421"/>
      <c r="B40" s="525"/>
      <c r="C40" s="172"/>
      <c r="D40" s="172"/>
      <c r="E40" s="271"/>
      <c r="F40" s="173"/>
      <c r="G40" s="173"/>
      <c r="H40" s="174"/>
      <c r="I40" s="200"/>
      <c r="J40" s="335"/>
      <c r="K40" s="172"/>
      <c r="L40" s="271"/>
      <c r="M40" s="518" t="e">
        <f>+M39-#REF!</f>
        <v>#REF!</v>
      </c>
      <c r="N40" s="362">
        <f>+M39-N39</f>
        <v>0</v>
      </c>
    </row>
    <row r="41" spans="1:15" ht="15.75" customHeight="1" x14ac:dyDescent="0.25">
      <c r="A41" s="421"/>
      <c r="B41" s="525"/>
      <c r="C41" s="180"/>
      <c r="D41" s="180"/>
      <c r="E41" s="272"/>
      <c r="F41" s="196"/>
      <c r="G41" s="196"/>
      <c r="H41" s="198"/>
      <c r="I41" s="201"/>
      <c r="J41" s="335"/>
      <c r="K41" s="197"/>
      <c r="L41" s="272"/>
      <c r="M41" s="358"/>
      <c r="N41" s="412"/>
    </row>
    <row r="42" spans="1:15" ht="15.75" customHeight="1" x14ac:dyDescent="0.25">
      <c r="A42" s="422"/>
      <c r="B42" s="314"/>
      <c r="C42" s="10"/>
      <c r="D42" s="10"/>
      <c r="E42" s="273"/>
      <c r="F42" s="11"/>
      <c r="G42" s="11"/>
      <c r="H42" s="17"/>
      <c r="I42" s="202"/>
      <c r="J42" s="336"/>
      <c r="K42" s="12"/>
      <c r="L42" s="273"/>
      <c r="M42" s="17"/>
      <c r="N42" s="413"/>
    </row>
    <row r="43" spans="1:15" ht="15.75" customHeight="1" x14ac:dyDescent="0.25">
      <c r="A43" s="573" t="s">
        <v>1219</v>
      </c>
      <c r="B43" s="600" t="s">
        <v>44</v>
      </c>
      <c r="C43" s="602" t="s">
        <v>45</v>
      </c>
      <c r="D43" s="172"/>
      <c r="E43" s="271"/>
      <c r="G43" s="173"/>
      <c r="H43" s="16"/>
      <c r="I43" s="16"/>
      <c r="J43" s="336"/>
      <c r="K43" s="12"/>
      <c r="L43" s="409"/>
      <c r="M43" s="23"/>
      <c r="N43" s="412"/>
    </row>
    <row r="44" spans="1:15" ht="39" customHeight="1" x14ac:dyDescent="0.25">
      <c r="A44" s="489"/>
      <c r="B44" s="527" t="s">
        <v>1018</v>
      </c>
      <c r="C44" s="603"/>
      <c r="D44" s="172"/>
      <c r="E44" s="271"/>
      <c r="G44" s="173"/>
      <c r="H44" s="16"/>
      <c r="I44" s="16"/>
      <c r="J44" s="336"/>
      <c r="K44" s="12"/>
      <c r="L44" s="409"/>
      <c r="M44" s="23"/>
      <c r="N44" s="412"/>
    </row>
    <row r="45" spans="1:15" ht="35.25" customHeight="1" x14ac:dyDescent="0.25">
      <c r="A45" s="423"/>
      <c r="B45" s="528" t="s">
        <v>46</v>
      </c>
      <c r="C45" s="604"/>
      <c r="D45" s="36"/>
      <c r="E45" s="277"/>
      <c r="F45" s="316"/>
      <c r="G45" s="362"/>
      <c r="H45" s="296"/>
      <c r="I45" s="16"/>
      <c r="J45" s="336"/>
      <c r="K45" s="12"/>
      <c r="L45" s="409"/>
      <c r="M45" s="23"/>
      <c r="N45" s="412"/>
    </row>
    <row r="46" spans="1:15" ht="30.75" customHeight="1" x14ac:dyDescent="0.25">
      <c r="A46" s="423"/>
      <c r="B46" s="601"/>
      <c r="C46" s="604"/>
      <c r="D46" s="36"/>
      <c r="E46" s="277"/>
      <c r="F46" s="316"/>
      <c r="G46" s="279"/>
      <c r="H46" s="789"/>
      <c r="I46" s="789"/>
      <c r="J46" s="789"/>
      <c r="K46" s="294"/>
      <c r="L46" s="360"/>
      <c r="M46" s="23"/>
      <c r="N46" s="412"/>
    </row>
    <row r="47" spans="1:15" ht="15.75" customHeight="1" x14ac:dyDescent="0.25">
      <c r="A47" s="423"/>
      <c r="B47" s="528" t="s">
        <v>47</v>
      </c>
      <c r="C47" s="605"/>
      <c r="D47" s="36"/>
      <c r="E47" s="277"/>
      <c r="G47" s="279"/>
      <c r="H47" s="16"/>
      <c r="I47" s="295"/>
      <c r="J47" s="336"/>
      <c r="K47" s="10"/>
      <c r="L47" s="360"/>
      <c r="M47" s="17"/>
      <c r="N47" s="413"/>
    </row>
    <row r="48" spans="1:15" ht="24.75" customHeight="1" x14ac:dyDescent="0.25">
      <c r="A48" s="573"/>
      <c r="B48" s="600" t="s">
        <v>48</v>
      </c>
      <c r="C48" s="606">
        <f>+C45+C46+C44-C47</f>
        <v>0</v>
      </c>
      <c r="D48" s="172"/>
      <c r="E48" s="271"/>
      <c r="G48" s="280"/>
      <c r="H48" s="16"/>
      <c r="I48" s="16"/>
      <c r="J48" s="336"/>
      <c r="K48" s="13"/>
      <c r="L48" s="410"/>
      <c r="M48" s="17"/>
      <c r="N48" s="413"/>
    </row>
    <row r="49" spans="1:14" ht="15.75" customHeight="1" x14ac:dyDescent="0.25">
      <c r="A49" s="422"/>
      <c r="B49" s="314"/>
      <c r="C49" s="309"/>
      <c r="D49" s="10"/>
      <c r="E49" s="273"/>
      <c r="F49" s="28"/>
      <c r="G49" s="28"/>
      <c r="H49" s="29"/>
      <c r="I49" s="29"/>
      <c r="J49" s="336"/>
      <c r="K49" s="12"/>
      <c r="L49" s="273"/>
      <c r="M49" s="17"/>
      <c r="N49" s="413"/>
    </row>
    <row r="50" spans="1:14" ht="15.75" customHeight="1" x14ac:dyDescent="0.25">
      <c r="A50" s="422"/>
      <c r="B50" s="314"/>
      <c r="C50" s="10"/>
      <c r="D50" s="10"/>
      <c r="E50" s="273"/>
      <c r="F50" s="11"/>
      <c r="G50" s="11"/>
      <c r="H50" s="17"/>
      <c r="I50" s="202"/>
      <c r="J50" s="336"/>
      <c r="K50" s="12"/>
      <c r="L50" s="273"/>
      <c r="M50" s="17"/>
      <c r="N50" s="413"/>
    </row>
    <row r="51" spans="1:14" ht="15.75" customHeight="1" x14ac:dyDescent="0.25">
      <c r="A51" s="843" t="s">
        <v>49</v>
      </c>
      <c r="B51" s="843"/>
      <c r="C51" s="843"/>
      <c r="D51" s="843"/>
      <c r="E51" s="843"/>
      <c r="F51" s="843"/>
      <c r="G51" s="16"/>
      <c r="H51" s="19"/>
      <c r="I51" s="36"/>
      <c r="N51" s="316"/>
    </row>
    <row r="52" spans="1:14" ht="33" customHeight="1" x14ac:dyDescent="0.25">
      <c r="A52" s="612" t="s">
        <v>1219</v>
      </c>
      <c r="B52" s="613" t="s">
        <v>1245</v>
      </c>
      <c r="C52" s="614" t="s">
        <v>8</v>
      </c>
      <c r="D52" s="611" t="s">
        <v>9</v>
      </c>
      <c r="E52" s="611" t="s">
        <v>45</v>
      </c>
      <c r="F52" s="614" t="s">
        <v>52</v>
      </c>
      <c r="G52" s="16"/>
      <c r="H52" s="19"/>
      <c r="I52" s="36"/>
      <c r="N52" s="316"/>
    </row>
    <row r="53" spans="1:14" ht="15.75" customHeight="1" x14ac:dyDescent="0.25">
      <c r="A53" s="425"/>
      <c r="B53" s="33"/>
      <c r="C53" s="195"/>
      <c r="D53" s="195"/>
      <c r="E53" s="74"/>
      <c r="F53" s="195"/>
      <c r="G53" s="16"/>
      <c r="H53" s="19"/>
      <c r="I53" s="36"/>
      <c r="N53" s="316"/>
    </row>
    <row r="54" spans="1:14" ht="15.75" customHeight="1" x14ac:dyDescent="0.25">
      <c r="A54" s="425"/>
      <c r="B54" s="33"/>
      <c r="C54" s="221"/>
      <c r="D54" s="120"/>
      <c r="E54" s="74"/>
      <c r="F54" s="195"/>
      <c r="G54" s="16"/>
      <c r="H54" s="19"/>
      <c r="I54" s="36"/>
      <c r="N54" s="316"/>
    </row>
    <row r="55" spans="1:14" ht="15.75" customHeight="1" x14ac:dyDescent="0.25">
      <c r="A55" s="425"/>
      <c r="B55" s="33"/>
      <c r="C55" s="256"/>
      <c r="D55" s="120"/>
      <c r="E55" s="74"/>
      <c r="F55" s="195"/>
      <c r="G55" s="16"/>
      <c r="H55" s="19"/>
      <c r="I55" s="36"/>
      <c r="N55" s="316"/>
    </row>
    <row r="56" spans="1:14" ht="15.75" customHeight="1" x14ac:dyDescent="0.25">
      <c r="A56" s="425"/>
      <c r="B56" s="33"/>
      <c r="C56" s="221"/>
      <c r="D56" s="117"/>
      <c r="E56" s="74"/>
      <c r="F56" s="195"/>
      <c r="G56" s="16"/>
      <c r="H56" s="19"/>
      <c r="I56" s="36"/>
      <c r="N56" s="316"/>
    </row>
    <row r="57" spans="1:14" ht="15.75" customHeight="1" x14ac:dyDescent="0.25">
      <c r="A57" s="425"/>
      <c r="B57" s="33"/>
      <c r="C57" s="117"/>
      <c r="D57" s="117"/>
      <c r="E57" s="74"/>
      <c r="F57" s="195"/>
      <c r="G57" s="16"/>
      <c r="H57" s="19"/>
      <c r="I57" s="36"/>
      <c r="N57" s="316"/>
    </row>
    <row r="58" spans="1:14" ht="15.75" customHeight="1" x14ac:dyDescent="0.25">
      <c r="A58" s="425"/>
      <c r="B58" s="33"/>
      <c r="C58" s="117"/>
      <c r="D58" s="117"/>
      <c r="E58" s="74"/>
      <c r="F58" s="195"/>
      <c r="G58" s="16"/>
      <c r="H58" s="19"/>
      <c r="I58" s="36"/>
      <c r="N58" s="316"/>
    </row>
    <row r="59" spans="1:14" ht="15.75" customHeight="1" x14ac:dyDescent="0.25">
      <c r="A59" s="425"/>
      <c r="B59" s="33"/>
      <c r="C59" s="117"/>
      <c r="D59" s="120"/>
      <c r="E59" s="74"/>
      <c r="F59" s="195"/>
      <c r="G59" s="16"/>
      <c r="H59" s="19"/>
      <c r="I59" s="36"/>
      <c r="N59" s="316"/>
    </row>
    <row r="60" spans="1:14" ht="15.75" customHeight="1" x14ac:dyDescent="0.25">
      <c r="A60" s="425"/>
      <c r="B60" s="33"/>
      <c r="C60" s="117"/>
      <c r="D60" s="117"/>
      <c r="E60" s="74"/>
      <c r="F60" s="195"/>
      <c r="G60" s="16"/>
      <c r="H60" s="19"/>
      <c r="I60" s="36"/>
      <c r="N60" s="316"/>
    </row>
    <row r="61" spans="1:14" ht="15.75" customHeight="1" x14ac:dyDescent="0.25">
      <c r="A61" s="425"/>
      <c r="B61" s="33"/>
      <c r="C61" s="117"/>
      <c r="D61" s="117"/>
      <c r="E61" s="74"/>
      <c r="F61" s="195"/>
      <c r="G61" s="16"/>
      <c r="H61" s="19"/>
      <c r="I61" s="36"/>
      <c r="N61" s="316"/>
    </row>
    <row r="62" spans="1:14" ht="15.75" customHeight="1" x14ac:dyDescent="0.25">
      <c r="A62" s="425"/>
      <c r="B62" s="33"/>
      <c r="C62" s="117"/>
      <c r="D62" s="117"/>
      <c r="E62" s="74"/>
      <c r="F62" s="195"/>
      <c r="G62" s="16"/>
      <c r="H62" s="19"/>
      <c r="I62" s="36"/>
      <c r="N62" s="316"/>
    </row>
    <row r="63" spans="1:14" ht="15.75" customHeight="1" x14ac:dyDescent="0.25">
      <c r="A63" s="425"/>
      <c r="B63" s="33"/>
      <c r="C63" s="205"/>
      <c r="D63" s="117"/>
      <c r="E63" s="74"/>
      <c r="F63" s="195"/>
      <c r="G63" s="16"/>
      <c r="H63" s="19"/>
      <c r="I63" s="36"/>
      <c r="N63" s="316"/>
    </row>
    <row r="64" spans="1:14" ht="15.75" customHeight="1" x14ac:dyDescent="0.25">
      <c r="A64" s="425"/>
      <c r="B64" s="33"/>
      <c r="D64" s="117"/>
      <c r="E64" s="74"/>
      <c r="F64" s="195"/>
      <c r="G64" s="16"/>
      <c r="H64" s="19"/>
      <c r="I64" s="36"/>
      <c r="N64" s="316"/>
    </row>
    <row r="65" spans="1:16" ht="15.75" hidden="1" customHeight="1" x14ac:dyDescent="0.25">
      <c r="A65" s="425"/>
      <c r="B65" s="33"/>
      <c r="C65" s="117" t="s">
        <v>1199</v>
      </c>
      <c r="D65" s="117"/>
      <c r="E65" s="74"/>
      <c r="F65" s="34"/>
      <c r="G65" s="36"/>
      <c r="H65" s="37"/>
      <c r="I65" s="36"/>
      <c r="N65" s="316"/>
    </row>
    <row r="66" spans="1:16" ht="15.75" hidden="1" customHeight="1" x14ac:dyDescent="0.25">
      <c r="A66" s="425"/>
      <c r="B66" s="33"/>
      <c r="C66" s="117" t="s">
        <v>1199</v>
      </c>
      <c r="D66" s="117"/>
      <c r="E66" s="74"/>
      <c r="F66" s="34"/>
      <c r="G66" s="36"/>
      <c r="H66" s="37"/>
      <c r="I66" s="36"/>
      <c r="N66" s="316"/>
    </row>
    <row r="67" spans="1:16" ht="15.75" hidden="1" customHeight="1" x14ac:dyDescent="0.25">
      <c r="A67" s="425"/>
      <c r="B67" s="33"/>
      <c r="C67" s="117" t="s">
        <v>1199</v>
      </c>
      <c r="D67" s="241"/>
      <c r="E67" s="74"/>
      <c r="F67" s="34"/>
      <c r="G67" s="36"/>
      <c r="H67" s="37"/>
      <c r="I67" s="36"/>
      <c r="N67" s="316"/>
    </row>
    <row r="68" spans="1:16" ht="15.75" hidden="1" customHeight="1" x14ac:dyDescent="0.25">
      <c r="A68" s="425"/>
      <c r="B68" s="33"/>
      <c r="C68" s="117" t="s">
        <v>1199</v>
      </c>
      <c r="D68" s="120"/>
      <c r="E68" s="74"/>
      <c r="F68" s="34"/>
      <c r="G68" s="36"/>
      <c r="H68" s="37"/>
      <c r="I68" s="36"/>
      <c r="N68" s="316"/>
    </row>
    <row r="69" spans="1:16" ht="15.75" hidden="1" customHeight="1" x14ac:dyDescent="0.25">
      <c r="A69" s="425"/>
      <c r="B69" s="33"/>
      <c r="C69" s="117" t="s">
        <v>1199</v>
      </c>
      <c r="D69" s="241"/>
      <c r="E69" s="74"/>
      <c r="F69" s="34"/>
      <c r="G69" s="36"/>
      <c r="H69" s="277"/>
      <c r="I69" s="481"/>
      <c r="J69" s="482"/>
      <c r="K69" s="363"/>
      <c r="L69" s="364"/>
      <c r="M69" s="483"/>
      <c r="N69" s="484"/>
      <c r="O69" s="485"/>
      <c r="P69" s="486"/>
    </row>
    <row r="70" spans="1:16" ht="15.75" hidden="1" customHeight="1" x14ac:dyDescent="0.25">
      <c r="A70" s="460"/>
      <c r="B70" s="33"/>
      <c r="C70" s="117" t="s">
        <v>1199</v>
      </c>
      <c r="D70" s="117"/>
      <c r="E70" s="74"/>
      <c r="F70" s="34"/>
      <c r="G70" s="36"/>
      <c r="H70" s="37"/>
      <c r="I70" s="36"/>
      <c r="J70" s="487"/>
      <c r="N70" s="488"/>
    </row>
    <row r="71" spans="1:16" ht="15.75" hidden="1" customHeight="1" x14ac:dyDescent="0.25">
      <c r="A71" s="425"/>
      <c r="B71" s="33"/>
      <c r="C71" s="117" t="s">
        <v>1199</v>
      </c>
      <c r="D71" s="117"/>
      <c r="E71" s="74"/>
      <c r="F71" s="34"/>
      <c r="G71" s="36"/>
      <c r="H71" s="37"/>
      <c r="I71" s="36"/>
      <c r="N71" s="316"/>
    </row>
    <row r="72" spans="1:16" ht="15.75" hidden="1" customHeight="1" x14ac:dyDescent="0.25">
      <c r="A72" s="425"/>
      <c r="B72" s="33"/>
      <c r="C72" s="117" t="s">
        <v>1199</v>
      </c>
      <c r="D72" s="120"/>
      <c r="E72" s="74"/>
      <c r="F72" s="34"/>
      <c r="G72" s="36"/>
      <c r="H72" s="37"/>
      <c r="I72" s="36"/>
      <c r="N72" s="316"/>
    </row>
    <row r="73" spans="1:16" ht="15.75" hidden="1" customHeight="1" x14ac:dyDescent="0.25">
      <c r="A73" s="425"/>
      <c r="B73" s="33"/>
      <c r="C73" s="117" t="s">
        <v>1199</v>
      </c>
      <c r="D73" s="450"/>
      <c r="E73" s="74"/>
      <c r="F73" s="34"/>
      <c r="G73" s="36"/>
      <c r="H73" s="37"/>
      <c r="I73" s="36"/>
      <c r="N73" s="316"/>
    </row>
    <row r="74" spans="1:16" ht="15.75" hidden="1" customHeight="1" x14ac:dyDescent="0.25">
      <c r="A74" s="425"/>
      <c r="B74" s="33"/>
      <c r="C74" s="117" t="s">
        <v>1199</v>
      </c>
      <c r="D74" s="117"/>
      <c r="E74" s="74"/>
      <c r="F74" s="34"/>
      <c r="G74" s="36"/>
      <c r="H74" s="37"/>
      <c r="I74" s="36"/>
      <c r="N74" s="316"/>
    </row>
    <row r="75" spans="1:16" ht="15.75" hidden="1" customHeight="1" x14ac:dyDescent="0.25">
      <c r="A75" s="425"/>
      <c r="B75" s="33"/>
      <c r="C75" s="117" t="s">
        <v>1199</v>
      </c>
      <c r="D75" s="195"/>
      <c r="E75" s="74"/>
      <c r="F75" s="34"/>
      <c r="G75" s="36"/>
      <c r="H75" s="37"/>
      <c r="I75" s="36"/>
      <c r="N75" s="316"/>
    </row>
    <row r="76" spans="1:16" ht="15.75" hidden="1" customHeight="1" x14ac:dyDescent="0.25">
      <c r="A76" s="425"/>
      <c r="B76" s="33"/>
      <c r="C76" s="117" t="s">
        <v>1199</v>
      </c>
      <c r="D76" s="117"/>
      <c r="E76" s="74"/>
      <c r="F76" s="34"/>
      <c r="G76" s="36"/>
      <c r="H76" s="37"/>
      <c r="I76" s="36"/>
      <c r="N76" s="316"/>
    </row>
    <row r="77" spans="1:16" ht="15.75" hidden="1" customHeight="1" x14ac:dyDescent="0.25">
      <c r="A77" s="425"/>
      <c r="B77" s="33"/>
      <c r="C77" s="117" t="s">
        <v>1199</v>
      </c>
      <c r="D77" s="117"/>
      <c r="E77" s="74"/>
      <c r="F77" s="34"/>
      <c r="G77" s="36"/>
      <c r="H77" s="37"/>
      <c r="I77" s="36"/>
      <c r="N77" s="316"/>
    </row>
    <row r="78" spans="1:16" ht="15.75" hidden="1" customHeight="1" x14ac:dyDescent="0.25">
      <c r="A78" s="425"/>
      <c r="B78" s="33"/>
      <c r="C78" s="117" t="s">
        <v>1199</v>
      </c>
      <c r="D78" s="117"/>
      <c r="E78" s="74"/>
      <c r="F78" s="34"/>
      <c r="G78" s="36"/>
      <c r="H78" s="37"/>
      <c r="I78" s="36"/>
      <c r="N78" s="316"/>
    </row>
    <row r="79" spans="1:16" ht="15.75" hidden="1" customHeight="1" x14ac:dyDescent="0.25">
      <c r="A79" s="425"/>
      <c r="B79" s="33"/>
      <c r="C79" s="117" t="s">
        <v>1199</v>
      </c>
      <c r="D79" s="117"/>
      <c r="E79" s="74"/>
      <c r="F79" s="34"/>
      <c r="G79" s="36"/>
      <c r="H79" s="37"/>
      <c r="I79" s="36"/>
      <c r="N79" s="316"/>
    </row>
    <row r="80" spans="1:16" ht="15.75" hidden="1" customHeight="1" x14ac:dyDescent="0.25">
      <c r="A80" s="425"/>
      <c r="B80" s="33"/>
      <c r="C80" s="117" t="s">
        <v>1199</v>
      </c>
      <c r="D80" s="117"/>
      <c r="E80" s="74"/>
      <c r="F80" s="34"/>
      <c r="G80" s="36"/>
      <c r="H80" s="37"/>
      <c r="I80" s="36"/>
      <c r="N80" s="316"/>
    </row>
    <row r="81" spans="1:14" ht="15.75" hidden="1" customHeight="1" x14ac:dyDescent="0.25">
      <c r="A81" s="425"/>
      <c r="B81" s="33"/>
      <c r="C81" s="117" t="s">
        <v>1199</v>
      </c>
      <c r="D81" s="117"/>
      <c r="E81" s="74"/>
      <c r="F81" s="34"/>
      <c r="G81" s="36"/>
      <c r="H81" s="37"/>
      <c r="I81" s="36"/>
      <c r="N81" s="316"/>
    </row>
    <row r="82" spans="1:14" ht="15.75" hidden="1" customHeight="1" x14ac:dyDescent="0.25">
      <c r="A82" s="425"/>
      <c r="B82" s="33"/>
      <c r="C82" s="117" t="s">
        <v>1199</v>
      </c>
      <c r="D82" s="297"/>
      <c r="E82" s="74"/>
      <c r="F82" s="34"/>
      <c r="G82" s="36"/>
      <c r="H82" s="37"/>
      <c r="I82" s="36"/>
      <c r="N82" s="316"/>
    </row>
    <row r="83" spans="1:14" ht="15.75" hidden="1" customHeight="1" x14ac:dyDescent="0.25">
      <c r="A83" s="425"/>
      <c r="B83" s="33"/>
      <c r="C83" s="117" t="s">
        <v>1199</v>
      </c>
      <c r="D83" s="297"/>
      <c r="E83" s="104"/>
      <c r="F83" s="34"/>
      <c r="G83" s="36"/>
      <c r="H83" s="37"/>
      <c r="I83" s="36"/>
      <c r="N83" s="316"/>
    </row>
    <row r="84" spans="1:14" ht="15.75" hidden="1" customHeight="1" x14ac:dyDescent="0.25">
      <c r="A84" s="425"/>
      <c r="B84" s="33"/>
      <c r="C84" s="117" t="s">
        <v>1199</v>
      </c>
      <c r="D84" s="297"/>
      <c r="E84" s="104"/>
      <c r="F84" s="34"/>
      <c r="G84" s="36"/>
      <c r="H84" s="37"/>
      <c r="I84" s="36"/>
      <c r="N84" s="316"/>
    </row>
    <row r="85" spans="1:14" ht="15.75" hidden="1" customHeight="1" x14ac:dyDescent="0.25">
      <c r="A85" s="425"/>
      <c r="B85" s="33"/>
      <c r="C85" s="117" t="s">
        <v>1199</v>
      </c>
      <c r="D85" s="297"/>
      <c r="E85" s="74"/>
      <c r="F85" s="34"/>
      <c r="G85" s="36"/>
      <c r="H85" s="37"/>
      <c r="I85" s="36"/>
      <c r="N85" s="316"/>
    </row>
    <row r="86" spans="1:14" ht="15.75" hidden="1" customHeight="1" x14ac:dyDescent="0.25">
      <c r="A86" s="425"/>
      <c r="B86" s="33"/>
      <c r="C86" s="117" t="s">
        <v>1199</v>
      </c>
      <c r="D86" s="297"/>
      <c r="E86" s="74"/>
      <c r="F86" s="34"/>
      <c r="G86" s="36"/>
      <c r="H86" s="37"/>
      <c r="I86" s="36"/>
      <c r="N86" s="316"/>
    </row>
    <row r="87" spans="1:14" ht="15.75" hidden="1" customHeight="1" x14ac:dyDescent="0.25">
      <c r="A87" s="425"/>
      <c r="B87" s="530"/>
      <c r="C87" s="117" t="s">
        <v>1199</v>
      </c>
      <c r="D87" s="33"/>
      <c r="E87" s="74"/>
      <c r="F87" s="34"/>
      <c r="G87" s="36"/>
      <c r="H87" s="37"/>
      <c r="I87" s="36"/>
      <c r="N87" s="316"/>
    </row>
    <row r="88" spans="1:14" ht="15.75" hidden="1" customHeight="1" x14ac:dyDescent="0.25">
      <c r="A88" s="425"/>
      <c r="B88" s="530"/>
      <c r="C88" s="117" t="s">
        <v>1199</v>
      </c>
      <c r="D88" s="33"/>
      <c r="E88" s="74"/>
      <c r="F88" s="34"/>
      <c r="G88" s="36"/>
      <c r="H88" s="37"/>
      <c r="I88" s="36"/>
      <c r="N88" s="316"/>
    </row>
    <row r="89" spans="1:14" ht="15.75" hidden="1" customHeight="1" x14ac:dyDescent="0.25">
      <c r="A89" s="425"/>
      <c r="B89" s="530"/>
      <c r="C89" s="117" t="s">
        <v>1199</v>
      </c>
      <c r="D89" s="33"/>
      <c r="E89" s="74"/>
      <c r="F89" s="34"/>
      <c r="G89" s="36"/>
      <c r="H89" s="37"/>
      <c r="I89" s="36"/>
      <c r="N89" s="316"/>
    </row>
    <row r="90" spans="1:14" ht="15.75" hidden="1" customHeight="1" x14ac:dyDescent="0.25">
      <c r="A90" s="425"/>
      <c r="B90" s="530"/>
      <c r="C90" s="117" t="s">
        <v>1199</v>
      </c>
      <c r="D90" s="33"/>
      <c r="E90" s="74"/>
      <c r="F90" s="34"/>
      <c r="G90" s="36"/>
      <c r="H90" s="37"/>
      <c r="I90" s="36"/>
      <c r="N90" s="316"/>
    </row>
    <row r="91" spans="1:14" ht="15.75" hidden="1" customHeight="1" x14ac:dyDescent="0.25">
      <c r="A91" s="425"/>
      <c r="B91" s="530"/>
      <c r="C91" s="117" t="s">
        <v>1199</v>
      </c>
      <c r="D91" s="33"/>
      <c r="E91" s="74"/>
      <c r="F91" s="34"/>
      <c r="G91" s="36"/>
      <c r="H91" s="37"/>
      <c r="I91" s="36"/>
      <c r="N91" s="316"/>
    </row>
    <row r="92" spans="1:14" ht="28.5" hidden="1" customHeight="1" x14ac:dyDescent="0.25">
      <c r="A92" s="426"/>
      <c r="B92" s="530"/>
      <c r="C92" s="117" t="s">
        <v>1199</v>
      </c>
      <c r="D92" s="33"/>
      <c r="E92" s="74"/>
      <c r="F92" s="33"/>
      <c r="G92" s="36"/>
      <c r="H92" s="37"/>
      <c r="I92" s="36"/>
      <c r="N92" s="316"/>
    </row>
    <row r="93" spans="1:14" ht="30" hidden="1" customHeight="1" x14ac:dyDescent="0.25">
      <c r="A93" s="426"/>
      <c r="B93" s="530"/>
      <c r="C93" s="117" t="s">
        <v>1199</v>
      </c>
      <c r="D93" s="33"/>
      <c r="E93" s="74"/>
      <c r="F93" s="33"/>
      <c r="G93" s="36"/>
      <c r="H93" s="37"/>
      <c r="I93" s="36"/>
      <c r="N93" s="316"/>
    </row>
    <row r="94" spans="1:14" ht="15.75" hidden="1" customHeight="1" x14ac:dyDescent="0.25">
      <c r="A94" s="426"/>
      <c r="B94" s="531"/>
      <c r="C94" s="117" t="s">
        <v>1199</v>
      </c>
      <c r="D94" s="497"/>
      <c r="E94" s="498"/>
      <c r="F94" s="499"/>
      <c r="G94" s="36"/>
      <c r="H94" s="37"/>
      <c r="I94" s="36"/>
      <c r="N94" s="316"/>
    </row>
    <row r="95" spans="1:14" ht="15.75" hidden="1" customHeight="1" x14ac:dyDescent="0.25">
      <c r="A95" s="426"/>
      <c r="B95" s="531"/>
      <c r="C95" s="117" t="s">
        <v>1199</v>
      </c>
      <c r="D95" s="497"/>
      <c r="E95" s="498"/>
      <c r="F95" s="499"/>
      <c r="G95" s="36"/>
      <c r="H95" s="37"/>
      <c r="I95" s="36"/>
      <c r="N95" s="316"/>
    </row>
    <row r="96" spans="1:14" ht="27.75" hidden="1" customHeight="1" x14ac:dyDescent="0.25">
      <c r="A96" s="426"/>
      <c r="B96" s="531"/>
      <c r="C96" s="117" t="s">
        <v>1199</v>
      </c>
      <c r="D96" s="497"/>
      <c r="E96" s="498"/>
      <c r="F96" s="497"/>
      <c r="G96" s="36">
        <v>354294423</v>
      </c>
      <c r="H96" s="37"/>
      <c r="I96" s="36"/>
      <c r="N96" s="316"/>
    </row>
    <row r="97" spans="1:14" ht="26.25" hidden="1" customHeight="1" x14ac:dyDescent="0.25">
      <c r="A97" s="426"/>
      <c r="B97" s="530"/>
      <c r="C97" s="117" t="s">
        <v>1199</v>
      </c>
      <c r="D97" s="33"/>
      <c r="E97" s="74"/>
      <c r="F97" s="34"/>
      <c r="G97" s="36"/>
      <c r="H97" s="37"/>
      <c r="I97" s="36"/>
      <c r="N97" s="316"/>
    </row>
    <row r="98" spans="1:14" ht="15.75" hidden="1" customHeight="1" x14ac:dyDescent="0.25">
      <c r="A98" s="426"/>
      <c r="B98" s="530"/>
      <c r="C98" s="117" t="s">
        <v>1199</v>
      </c>
      <c r="D98" s="33"/>
      <c r="E98" s="74"/>
      <c r="F98" s="786"/>
      <c r="G98" s="36"/>
      <c r="H98" s="37"/>
      <c r="I98" s="36"/>
      <c r="N98" s="316"/>
    </row>
    <row r="99" spans="1:14" ht="15.75" hidden="1" customHeight="1" x14ac:dyDescent="0.25">
      <c r="A99" s="426"/>
      <c r="B99" s="530"/>
      <c r="C99" s="117" t="s">
        <v>1199</v>
      </c>
      <c r="D99" s="33"/>
      <c r="E99" s="74"/>
      <c r="F99" s="787"/>
      <c r="G99" s="36"/>
      <c r="H99" s="37"/>
      <c r="I99" s="36"/>
      <c r="N99" s="316"/>
    </row>
    <row r="100" spans="1:14" ht="15.75" hidden="1" customHeight="1" x14ac:dyDescent="0.25">
      <c r="A100" s="426"/>
      <c r="B100" s="530"/>
      <c r="C100" s="117" t="s">
        <v>1199</v>
      </c>
      <c r="D100" s="33"/>
      <c r="E100" s="74"/>
      <c r="F100" s="787"/>
      <c r="G100" s="36"/>
      <c r="H100" s="37"/>
      <c r="I100" s="36"/>
      <c r="N100" s="316"/>
    </row>
    <row r="101" spans="1:14" ht="15.75" hidden="1" customHeight="1" x14ac:dyDescent="0.25">
      <c r="A101" s="426"/>
      <c r="B101" s="530"/>
      <c r="C101" s="117" t="s">
        <v>1199</v>
      </c>
      <c r="D101" s="33"/>
      <c r="E101" s="74"/>
      <c r="F101" s="787"/>
      <c r="G101" s="36"/>
      <c r="H101" s="37"/>
      <c r="I101" s="36"/>
      <c r="N101" s="316"/>
    </row>
    <row r="102" spans="1:14" ht="15.75" hidden="1" customHeight="1" x14ac:dyDescent="0.25">
      <c r="A102" s="426"/>
      <c r="B102" s="530"/>
      <c r="C102" s="117" t="s">
        <v>1199</v>
      </c>
      <c r="D102" s="33"/>
      <c r="E102" s="74"/>
      <c r="F102" s="787"/>
      <c r="G102" s="36"/>
      <c r="H102" s="37"/>
      <c r="I102" s="36"/>
      <c r="N102" s="316"/>
    </row>
    <row r="103" spans="1:14" ht="15.75" hidden="1" customHeight="1" x14ac:dyDescent="0.25">
      <c r="A103" s="426"/>
      <c r="B103" s="530"/>
      <c r="C103" s="117" t="s">
        <v>1199</v>
      </c>
      <c r="D103" s="33"/>
      <c r="E103" s="74"/>
      <c r="F103" s="788"/>
      <c r="G103" s="36"/>
      <c r="H103" s="37"/>
      <c r="I103" s="36"/>
      <c r="N103" s="316"/>
    </row>
    <row r="104" spans="1:14" ht="15.75" hidden="1" customHeight="1" x14ac:dyDescent="0.25">
      <c r="A104" s="426"/>
      <c r="B104" s="530"/>
      <c r="C104" s="117" t="s">
        <v>1199</v>
      </c>
      <c r="D104" s="33"/>
      <c r="E104" s="74"/>
      <c r="F104" s="786"/>
      <c r="G104" s="36"/>
      <c r="H104" s="37"/>
      <c r="I104" s="36"/>
      <c r="N104" s="316"/>
    </row>
    <row r="105" spans="1:14" ht="15.75" hidden="1" customHeight="1" x14ac:dyDescent="0.25">
      <c r="A105" s="426"/>
      <c r="B105" s="530"/>
      <c r="C105" s="117" t="s">
        <v>1199</v>
      </c>
      <c r="D105" s="33"/>
      <c r="E105" s="74"/>
      <c r="F105" s="788"/>
      <c r="G105" s="36"/>
      <c r="H105" s="37"/>
      <c r="I105" s="36"/>
      <c r="N105" s="316"/>
    </row>
    <row r="106" spans="1:14" ht="15.75" hidden="1" customHeight="1" x14ac:dyDescent="0.25">
      <c r="A106" s="426"/>
      <c r="B106" s="531"/>
      <c r="C106" s="117" t="s">
        <v>1199</v>
      </c>
      <c r="D106" s="497"/>
      <c r="E106" s="498"/>
      <c r="F106" s="499"/>
      <c r="G106" s="36"/>
      <c r="H106" s="37"/>
      <c r="I106" s="36"/>
      <c r="N106" s="316"/>
    </row>
    <row r="107" spans="1:14" ht="15.75" hidden="1" customHeight="1" x14ac:dyDescent="0.25">
      <c r="A107" s="426"/>
      <c r="B107" s="530"/>
      <c r="C107" s="117" t="s">
        <v>1199</v>
      </c>
      <c r="D107" s="33"/>
      <c r="E107" s="74"/>
      <c r="F107" s="34"/>
      <c r="G107" s="36"/>
      <c r="H107" s="37"/>
      <c r="I107" s="36"/>
      <c r="N107" s="316"/>
    </row>
    <row r="108" spans="1:14" ht="15.75" hidden="1" customHeight="1" x14ac:dyDescent="0.25">
      <c r="A108" s="426"/>
      <c r="B108" s="530"/>
      <c r="C108" s="117" t="s">
        <v>1199</v>
      </c>
      <c r="D108" s="33"/>
      <c r="E108" s="74"/>
      <c r="F108" s="34"/>
      <c r="G108" s="36"/>
      <c r="H108" s="37"/>
      <c r="I108" s="36"/>
      <c r="N108" s="316"/>
    </row>
    <row r="109" spans="1:14" ht="15.75" hidden="1" customHeight="1" x14ac:dyDescent="0.25">
      <c r="A109" s="426"/>
      <c r="B109" s="530"/>
      <c r="C109" s="117" t="s">
        <v>1199</v>
      </c>
      <c r="D109" s="33"/>
      <c r="E109" s="74"/>
      <c r="F109" s="34"/>
      <c r="G109" s="36"/>
      <c r="H109" s="37"/>
      <c r="I109" s="36"/>
      <c r="N109" s="316"/>
    </row>
    <row r="110" spans="1:14" ht="15.75" hidden="1" customHeight="1" x14ac:dyDescent="0.25">
      <c r="A110" s="426"/>
      <c r="B110" s="530"/>
      <c r="C110" s="117" t="s">
        <v>1199</v>
      </c>
      <c r="D110" s="33"/>
      <c r="E110" s="74"/>
      <c r="F110" s="34"/>
      <c r="G110" s="36"/>
      <c r="H110" s="37"/>
      <c r="I110" s="36"/>
      <c r="N110" s="316"/>
    </row>
    <row r="111" spans="1:14" ht="15.75" hidden="1" customHeight="1" x14ac:dyDescent="0.25">
      <c r="A111" s="426"/>
      <c r="B111" s="530"/>
      <c r="C111" s="117" t="s">
        <v>1199</v>
      </c>
      <c r="D111" s="33"/>
      <c r="E111" s="74"/>
      <c r="F111" s="34"/>
      <c r="G111" s="36"/>
      <c r="H111" s="37"/>
      <c r="I111" s="36"/>
      <c r="N111" s="316"/>
    </row>
    <row r="112" spans="1:14" ht="15.75" hidden="1" customHeight="1" x14ac:dyDescent="0.25">
      <c r="A112" s="426"/>
      <c r="B112" s="530"/>
      <c r="C112" s="117" t="s">
        <v>1199</v>
      </c>
      <c r="D112" s="33"/>
      <c r="E112" s="74"/>
      <c r="F112" s="34"/>
      <c r="G112" s="36"/>
      <c r="H112" s="37"/>
      <c r="I112" s="36"/>
      <c r="N112" s="316"/>
    </row>
    <row r="113" spans="1:14" ht="15.75" hidden="1" customHeight="1" x14ac:dyDescent="0.25">
      <c r="A113" s="426"/>
      <c r="B113" s="530"/>
      <c r="C113" s="117" t="s">
        <v>1199</v>
      </c>
      <c r="D113" s="33"/>
      <c r="E113" s="74"/>
      <c r="F113" s="34"/>
      <c r="G113" s="36"/>
      <c r="H113" s="37"/>
      <c r="I113" s="36"/>
      <c r="N113" s="316"/>
    </row>
    <row r="114" spans="1:14" ht="15.75" hidden="1" customHeight="1" x14ac:dyDescent="0.25">
      <c r="A114" s="426"/>
      <c r="B114" s="530"/>
      <c r="C114" s="117" t="s">
        <v>1199</v>
      </c>
      <c r="D114" s="33"/>
      <c r="E114" s="74"/>
      <c r="F114" s="34"/>
      <c r="G114" s="36"/>
      <c r="H114" s="37"/>
      <c r="I114" s="36"/>
      <c r="N114" s="316"/>
    </row>
    <row r="115" spans="1:14" ht="15.75" hidden="1" customHeight="1" x14ac:dyDescent="0.25">
      <c r="A115" s="426"/>
      <c r="B115" s="615"/>
      <c r="C115" s="117" t="s">
        <v>1199</v>
      </c>
      <c r="D115" s="33"/>
      <c r="E115" s="74"/>
      <c r="F115" s="34"/>
      <c r="G115" s="36"/>
      <c r="H115" s="37"/>
      <c r="I115" s="36"/>
      <c r="N115" s="316"/>
    </row>
    <row r="116" spans="1:14" ht="51.75" customHeight="1" x14ac:dyDescent="0.25">
      <c r="A116" s="844" t="s">
        <v>54</v>
      </c>
      <c r="B116" s="844"/>
      <c r="C116" s="312"/>
      <c r="D116" s="312"/>
      <c r="E116" s="313">
        <f>+SUM(E53:E115)</f>
        <v>0</v>
      </c>
      <c r="F116" s="53"/>
      <c r="G116" s="16"/>
      <c r="H116" s="19"/>
      <c r="I116" s="16"/>
      <c r="N116" s="316"/>
    </row>
    <row r="117" spans="1:14" ht="15.75" customHeight="1" x14ac:dyDescent="0.25">
      <c r="A117" s="427"/>
      <c r="B117" s="314"/>
      <c r="C117" s="314"/>
      <c r="D117" s="314"/>
      <c r="E117" s="13">
        <f>C48-E116</f>
        <v>0</v>
      </c>
      <c r="F117" s="11"/>
      <c r="G117" s="39"/>
      <c r="H117" s="40"/>
      <c r="I117" s="203"/>
      <c r="J117" s="338"/>
      <c r="K117" s="41"/>
      <c r="L117" s="276"/>
      <c r="M117" s="23"/>
      <c r="N117" s="296"/>
    </row>
    <row r="118" spans="1:14" ht="15.75" customHeight="1" x14ac:dyDescent="0.25">
      <c r="A118" s="427"/>
      <c r="B118" s="38"/>
      <c r="C118" s="38"/>
      <c r="D118" s="38"/>
      <c r="E118" s="516">
        <v>225841729</v>
      </c>
      <c r="F118" s="39"/>
      <c r="G118" s="39"/>
      <c r="H118" s="40"/>
      <c r="I118" s="203"/>
      <c r="J118" s="338"/>
      <c r="K118" s="41"/>
      <c r="L118" s="276"/>
      <c r="M118" s="23"/>
      <c r="N118" s="296"/>
    </row>
    <row r="119" spans="1:14" ht="15.75" customHeight="1" x14ac:dyDescent="0.25">
      <c r="A119" s="427"/>
      <c r="B119" s="38"/>
      <c r="C119" s="38"/>
      <c r="D119" s="38"/>
      <c r="E119" s="516">
        <v>225154849</v>
      </c>
      <c r="F119" s="39"/>
      <c r="G119" s="39"/>
      <c r="H119" s="40"/>
      <c r="I119" s="203"/>
      <c r="J119" s="338"/>
      <c r="K119" s="41"/>
      <c r="L119" s="276"/>
      <c r="M119" s="23"/>
      <c r="N119" s="296"/>
    </row>
    <row r="120" spans="1:14" ht="15.75" customHeight="1" x14ac:dyDescent="0.25">
      <c r="A120" s="427"/>
      <c r="B120" s="38"/>
      <c r="C120" s="38"/>
      <c r="D120" s="38"/>
      <c r="E120" s="517">
        <v>8541</v>
      </c>
      <c r="F120" s="39"/>
      <c r="G120" s="39"/>
      <c r="H120" s="40"/>
      <c r="I120" s="203"/>
      <c r="J120" s="338"/>
      <c r="K120" s="41"/>
      <c r="L120" s="276"/>
      <c r="M120" s="23"/>
      <c r="N120" s="296"/>
    </row>
    <row r="121" spans="1:14" ht="15.75" customHeight="1" x14ac:dyDescent="0.25">
      <c r="A121" s="427"/>
      <c r="B121" s="38"/>
      <c r="C121" s="38"/>
      <c r="D121" s="38"/>
      <c r="E121" s="275"/>
      <c r="F121" s="39"/>
      <c r="G121" s="39"/>
      <c r="H121" s="40"/>
      <c r="I121" s="203"/>
      <c r="J121" s="338"/>
      <c r="K121" s="41"/>
      <c r="L121" s="276"/>
      <c r="M121" s="23"/>
      <c r="N121" s="296"/>
    </row>
    <row r="122" spans="1:14" ht="15.75" customHeight="1" x14ac:dyDescent="0.25">
      <c r="A122" s="428"/>
      <c r="B122" s="532"/>
      <c r="C122" s="16"/>
      <c r="D122" s="16"/>
      <c r="E122" s="276"/>
      <c r="F122" s="28"/>
      <c r="G122" s="28"/>
      <c r="H122" s="23"/>
      <c r="I122" s="23"/>
      <c r="J122" s="339"/>
      <c r="K122" s="16"/>
      <c r="L122" s="276"/>
      <c r="M122" s="23"/>
      <c r="N122" s="296"/>
    </row>
    <row r="123" spans="1:14" ht="15.75" customHeight="1" x14ac:dyDescent="0.25">
      <c r="A123" s="428"/>
      <c r="B123" s="532"/>
      <c r="C123" s="628" t="s">
        <v>55</v>
      </c>
      <c r="D123" s="628"/>
      <c r="E123" s="628"/>
      <c r="G123" s="621" t="s">
        <v>55</v>
      </c>
      <c r="H123" s="621"/>
      <c r="I123" s="622"/>
      <c r="J123" s="622"/>
      <c r="K123" s="307"/>
      <c r="N123" s="316"/>
    </row>
    <row r="124" spans="1:14" ht="15.75" customHeight="1" x14ac:dyDescent="0.25">
      <c r="A124" s="428"/>
      <c r="B124" s="532"/>
      <c r="C124" s="623" t="s">
        <v>1230</v>
      </c>
      <c r="D124" s="623"/>
      <c r="E124" s="623"/>
      <c r="G124" s="625" t="s">
        <v>1230</v>
      </c>
      <c r="H124" s="625"/>
      <c r="I124" s="624"/>
      <c r="J124" s="624"/>
      <c r="N124" s="316"/>
    </row>
    <row r="125" spans="1:14" ht="15.75" customHeight="1" x14ac:dyDescent="0.25">
      <c r="A125" s="428"/>
      <c r="B125" s="532"/>
      <c r="C125" s="626" t="s">
        <v>553</v>
      </c>
      <c r="D125" s="626"/>
      <c r="E125" s="626"/>
      <c r="G125" s="627" t="s">
        <v>554</v>
      </c>
      <c r="H125" s="627"/>
      <c r="I125" s="624"/>
      <c r="J125" s="624"/>
      <c r="N125" s="316"/>
    </row>
    <row r="126" spans="1:14" ht="15.75" customHeight="1" x14ac:dyDescent="0.25">
      <c r="A126" s="428"/>
      <c r="B126" s="532"/>
      <c r="C126" s="16"/>
      <c r="D126" s="16"/>
      <c r="E126" s="276"/>
      <c r="F126" s="293"/>
      <c r="G126" s="293"/>
      <c r="J126" s="339"/>
      <c r="K126" s="16"/>
      <c r="N126" s="414"/>
    </row>
    <row r="127" spans="1:14" ht="15.75" customHeight="1" x14ac:dyDescent="0.25">
      <c r="A127" s="428"/>
      <c r="B127" s="532"/>
      <c r="C127" s="16"/>
      <c r="D127" s="16"/>
      <c r="E127" s="276"/>
      <c r="F127" s="293"/>
      <c r="G127" s="293"/>
      <c r="J127" s="339"/>
      <c r="K127" s="16"/>
      <c r="N127" s="414"/>
    </row>
    <row r="128" spans="1:14" ht="15.75" customHeight="1" x14ac:dyDescent="0.25">
      <c r="A128" s="428"/>
      <c r="B128" s="532"/>
      <c r="C128" s="16"/>
      <c r="D128" s="16"/>
      <c r="E128" s="276"/>
      <c r="F128" s="293"/>
      <c r="G128" s="293"/>
      <c r="J128" s="339"/>
      <c r="K128" s="16"/>
      <c r="N128" s="414"/>
    </row>
    <row r="129" spans="1:14" ht="15.75" customHeight="1" x14ac:dyDescent="0.25">
      <c r="A129" s="428"/>
      <c r="B129" s="532"/>
      <c r="C129" s="16"/>
      <c r="D129" s="16"/>
      <c r="E129" s="276"/>
      <c r="F129" s="293"/>
      <c r="G129" s="293"/>
      <c r="J129" s="339"/>
      <c r="K129" s="16"/>
      <c r="N129" s="414"/>
    </row>
    <row r="130" spans="1:14" ht="15.75" customHeight="1" x14ac:dyDescent="0.25">
      <c r="A130" s="428"/>
      <c r="B130" s="532"/>
      <c r="C130" s="16"/>
      <c r="D130" s="16"/>
      <c r="E130" s="276"/>
      <c r="F130" s="293"/>
      <c r="G130" s="293"/>
      <c r="J130" s="339"/>
      <c r="K130" s="16"/>
      <c r="N130" s="414"/>
    </row>
    <row r="131" spans="1:14" ht="15.75" customHeight="1" x14ac:dyDescent="0.25">
      <c r="A131" s="428"/>
      <c r="B131" s="532"/>
      <c r="C131" s="16"/>
      <c r="D131" s="16"/>
      <c r="E131" s="276"/>
      <c r="F131" s="293"/>
      <c r="G131" s="731"/>
      <c r="H131" s="731"/>
      <c r="I131" s="731"/>
      <c r="J131" s="731"/>
      <c r="K131" s="16"/>
      <c r="N131" s="414"/>
    </row>
    <row r="132" spans="1:14" ht="15.75" customHeight="1" x14ac:dyDescent="0.25">
      <c r="A132" s="428"/>
      <c r="B132" s="532"/>
      <c r="C132" s="795" t="s">
        <v>1230</v>
      </c>
      <c r="D132" s="795"/>
      <c r="E132" s="796"/>
      <c r="F132" s="293"/>
      <c r="G132" s="795" t="s">
        <v>1230</v>
      </c>
      <c r="H132" s="795"/>
      <c r="I132" s="795"/>
      <c r="J132" s="795"/>
      <c r="K132" s="795"/>
      <c r="N132" s="414"/>
    </row>
    <row r="133" spans="1:14" ht="15.75" customHeight="1" x14ac:dyDescent="0.25">
      <c r="A133" s="428"/>
      <c r="B133" s="532"/>
      <c r="C133" s="627" t="s">
        <v>555</v>
      </c>
      <c r="D133" s="627"/>
      <c r="E133" s="624"/>
      <c r="F133" s="293"/>
      <c r="G133" s="627" t="s">
        <v>1205</v>
      </c>
      <c r="H133" s="627"/>
      <c r="I133" s="627"/>
      <c r="J133" s="627"/>
      <c r="K133" s="627"/>
      <c r="N133" s="414"/>
    </row>
    <row r="134" spans="1:14" ht="15.75" customHeight="1" x14ac:dyDescent="0.25">
      <c r="A134" s="428"/>
      <c r="B134" s="532"/>
      <c r="C134" s="16"/>
      <c r="D134" s="16"/>
      <c r="E134" s="276"/>
      <c r="F134" s="293"/>
      <c r="G134" s="625"/>
      <c r="H134" s="625"/>
      <c r="I134" s="624"/>
      <c r="J134" s="501"/>
      <c r="K134" s="16"/>
      <c r="N134" s="414"/>
    </row>
    <row r="135" spans="1:14" ht="15.75" customHeight="1" x14ac:dyDescent="0.25">
      <c r="A135" s="428"/>
      <c r="B135" s="532"/>
      <c r="C135" s="16"/>
      <c r="D135" s="16"/>
      <c r="E135" s="276"/>
      <c r="F135" s="293"/>
      <c r="G135" s="293"/>
      <c r="J135" s="339"/>
      <c r="K135" s="16"/>
      <c r="N135" s="414"/>
    </row>
    <row r="136" spans="1:14" ht="15.75" customHeight="1" x14ac:dyDescent="0.25">
      <c r="A136" s="428"/>
      <c r="B136" s="532"/>
      <c r="C136" s="16"/>
      <c r="D136" s="16"/>
      <c r="E136" s="276"/>
      <c r="F136" s="293"/>
      <c r="G136" s="293"/>
      <c r="J136" s="339"/>
      <c r="K136" s="16"/>
      <c r="N136" s="414"/>
    </row>
    <row r="137" spans="1:14" ht="15.75" customHeight="1" x14ac:dyDescent="0.25">
      <c r="A137" s="428"/>
      <c r="B137" s="532"/>
      <c r="C137" s="16"/>
      <c r="D137" s="16"/>
      <c r="E137" s="276"/>
      <c r="F137" s="293"/>
      <c r="G137" s="731"/>
      <c r="H137" s="731"/>
      <c r="I137" s="731"/>
      <c r="J137" s="731"/>
      <c r="K137" s="16"/>
      <c r="N137" s="414"/>
    </row>
    <row r="138" spans="1:14" ht="15.75" customHeight="1" x14ac:dyDescent="0.25">
      <c r="A138" s="428"/>
      <c r="B138" s="532"/>
      <c r="C138" s="16"/>
      <c r="D138" s="16"/>
      <c r="E138" s="276"/>
      <c r="F138" s="293"/>
      <c r="G138" s="795" t="s">
        <v>1230</v>
      </c>
      <c r="H138" s="795"/>
      <c r="I138" s="795"/>
      <c r="J138" s="795"/>
      <c r="K138" s="795"/>
      <c r="N138" s="414"/>
    </row>
    <row r="139" spans="1:14" ht="15.75" customHeight="1" x14ac:dyDescent="0.25">
      <c r="A139" s="428"/>
      <c r="B139" s="532"/>
      <c r="C139" s="16"/>
      <c r="D139" s="16"/>
      <c r="E139" s="276"/>
      <c r="F139" s="293"/>
      <c r="G139" s="627" t="s">
        <v>1207</v>
      </c>
      <c r="H139" s="627"/>
      <c r="I139" s="627"/>
      <c r="J139" s="627"/>
      <c r="K139" s="627"/>
      <c r="N139" s="414"/>
    </row>
    <row r="140" spans="1:14" ht="15.75" customHeight="1" x14ac:dyDescent="0.25">
      <c r="A140" s="428"/>
      <c r="B140" s="532"/>
      <c r="C140" s="16"/>
      <c r="D140" s="16"/>
      <c r="E140" s="276"/>
      <c r="F140" s="293"/>
      <c r="G140" s="293"/>
      <c r="J140" s="339"/>
      <c r="K140" s="16"/>
      <c r="N140" s="414"/>
    </row>
    <row r="141" spans="1:14" ht="15.75" customHeight="1" x14ac:dyDescent="0.25">
      <c r="A141" s="428"/>
      <c r="B141" s="532"/>
      <c r="C141" s="16"/>
      <c r="D141" s="16"/>
      <c r="E141" s="276"/>
      <c r="F141" s="293"/>
      <c r="G141" s="293"/>
      <c r="J141" s="339"/>
      <c r="K141" s="16"/>
      <c r="N141" s="414"/>
    </row>
    <row r="142" spans="1:14" ht="15.75" customHeight="1" x14ac:dyDescent="0.25">
      <c r="A142" s="428"/>
      <c r="B142" s="532"/>
      <c r="C142" s="16"/>
      <c r="D142" s="16"/>
      <c r="E142" s="276"/>
      <c r="F142" s="293"/>
      <c r="G142" s="293"/>
      <c r="J142" s="339"/>
      <c r="K142" s="16"/>
      <c r="N142" s="414"/>
    </row>
    <row r="143" spans="1:14" ht="15.75" customHeight="1" x14ac:dyDescent="0.25">
      <c r="A143" s="428"/>
      <c r="B143" s="532"/>
      <c r="C143" s="16"/>
      <c r="D143" s="16"/>
      <c r="E143" s="276"/>
      <c r="F143" s="28"/>
      <c r="G143" s="28"/>
      <c r="H143" s="16"/>
      <c r="I143" s="16"/>
      <c r="J143" s="339"/>
      <c r="K143" s="16"/>
      <c r="L143" s="276"/>
      <c r="M143" s="23"/>
      <c r="N143" s="16"/>
    </row>
    <row r="144" spans="1:14" ht="15.75" customHeight="1" x14ac:dyDescent="0.25">
      <c r="A144" s="428"/>
      <c r="B144" s="532"/>
      <c r="C144" s="16"/>
      <c r="D144" s="16"/>
      <c r="E144" s="276"/>
      <c r="F144" s="28"/>
      <c r="G144" s="28"/>
      <c r="H144" s="16"/>
      <c r="I144" s="16"/>
      <c r="J144" s="339"/>
      <c r="K144" s="16"/>
      <c r="L144" s="276"/>
      <c r="M144" s="23"/>
      <c r="N144" s="16"/>
    </row>
    <row r="145" spans="1:14" ht="15.75" customHeight="1" x14ac:dyDescent="0.25">
      <c r="A145" s="428"/>
      <c r="B145" s="532"/>
      <c r="C145" s="16"/>
      <c r="D145" s="16"/>
      <c r="E145" s="276"/>
      <c r="F145" s="28"/>
      <c r="G145" s="28"/>
      <c r="H145" s="16"/>
      <c r="I145" s="16"/>
      <c r="J145" s="339"/>
      <c r="K145" s="16"/>
      <c r="L145" s="276"/>
      <c r="M145" s="23"/>
      <c r="N145" s="16"/>
    </row>
    <row r="146" spans="1:14" ht="15.75" customHeight="1" x14ac:dyDescent="0.25">
      <c r="A146" s="428"/>
      <c r="B146" s="532"/>
      <c r="C146" s="16"/>
      <c r="D146" s="16"/>
      <c r="E146" s="276"/>
      <c r="F146" s="28"/>
      <c r="G146" s="28"/>
      <c r="H146" s="16"/>
      <c r="I146" s="16"/>
      <c r="J146" s="339"/>
      <c r="K146" s="16"/>
      <c r="L146" s="276"/>
      <c r="M146" s="23"/>
      <c r="N146" s="16"/>
    </row>
    <row r="147" spans="1:14" ht="15.75" customHeight="1" x14ac:dyDescent="0.25">
      <c r="A147" s="428"/>
      <c r="B147" s="532"/>
      <c r="C147" s="16"/>
      <c r="D147" s="16"/>
      <c r="E147" s="276"/>
      <c r="F147" s="28"/>
      <c r="G147" s="28"/>
      <c r="H147" s="16"/>
      <c r="I147" s="16"/>
      <c r="J147" s="339"/>
      <c r="K147" s="16"/>
      <c r="L147" s="276"/>
      <c r="M147" s="23"/>
      <c r="N147" s="16"/>
    </row>
    <row r="148" spans="1:14" ht="15.75" customHeight="1" x14ac:dyDescent="0.25">
      <c r="A148" s="428"/>
      <c r="B148" s="532"/>
      <c r="C148" s="16"/>
      <c r="D148" s="16"/>
      <c r="E148" s="276"/>
      <c r="F148" s="28"/>
      <c r="G148" s="28"/>
      <c r="H148" s="16"/>
      <c r="I148" s="16"/>
      <c r="J148" s="339"/>
      <c r="K148" s="16"/>
      <c r="L148" s="276"/>
      <c r="M148" s="23"/>
      <c r="N148" s="16"/>
    </row>
    <row r="149" spans="1:14" ht="15.75" customHeight="1" x14ac:dyDescent="0.25">
      <c r="A149" s="428"/>
      <c r="B149" s="532"/>
      <c r="C149" s="16"/>
      <c r="D149" s="16"/>
      <c r="E149" s="276"/>
      <c r="F149" s="28"/>
      <c r="G149" s="28"/>
      <c r="H149" s="16"/>
      <c r="I149" s="16"/>
      <c r="J149" s="339"/>
      <c r="K149" s="16"/>
      <c r="L149" s="276"/>
      <c r="M149" s="23"/>
      <c r="N149" s="16"/>
    </row>
    <row r="150" spans="1:14" ht="15.75" customHeight="1" x14ac:dyDescent="0.25">
      <c r="A150" s="428"/>
      <c r="B150" s="532"/>
      <c r="C150" s="16"/>
      <c r="D150" s="16"/>
      <c r="E150" s="276"/>
      <c r="F150" s="28"/>
      <c r="G150" s="28"/>
      <c r="H150" s="16"/>
      <c r="I150" s="16"/>
      <c r="J150" s="339"/>
      <c r="K150" s="16"/>
      <c r="L150" s="276"/>
      <c r="M150" s="23"/>
      <c r="N150" s="16"/>
    </row>
    <row r="151" spans="1:14" ht="15.75" customHeight="1" x14ac:dyDescent="0.25">
      <c r="A151" s="428"/>
      <c r="B151" s="532"/>
      <c r="C151" s="16"/>
      <c r="D151" s="16"/>
      <c r="E151" s="276"/>
      <c r="F151" s="28"/>
      <c r="G151" s="28"/>
      <c r="H151" s="16"/>
      <c r="I151" s="16"/>
      <c r="J151" s="339"/>
      <c r="K151" s="16"/>
      <c r="L151" s="276"/>
      <c r="M151" s="23"/>
      <c r="N151" s="16"/>
    </row>
    <row r="152" spans="1:14" ht="15.75" customHeight="1" x14ac:dyDescent="0.25">
      <c r="A152" s="428"/>
      <c r="B152" s="532"/>
      <c r="C152" s="16"/>
      <c r="D152" s="16"/>
      <c r="E152" s="276"/>
      <c r="F152" s="28"/>
      <c r="G152" s="28"/>
      <c r="H152" s="16"/>
      <c r="I152" s="16"/>
      <c r="J152" s="339"/>
      <c r="K152" s="16"/>
      <c r="L152" s="276"/>
      <c r="M152" s="23"/>
      <c r="N152" s="16"/>
    </row>
    <row r="153" spans="1:14" ht="15.75" customHeight="1" x14ac:dyDescent="0.25">
      <c r="A153" s="428"/>
      <c r="B153" s="532"/>
      <c r="C153" s="16"/>
      <c r="D153" s="16"/>
      <c r="E153" s="276"/>
      <c r="F153" s="28"/>
      <c r="G153" s="28"/>
      <c r="H153" s="16"/>
      <c r="I153" s="16"/>
      <c r="J153" s="339"/>
      <c r="K153" s="16"/>
      <c r="L153" s="276"/>
      <c r="M153" s="23"/>
      <c r="N153" s="16"/>
    </row>
    <row r="154" spans="1:14" ht="15.75" customHeight="1" x14ac:dyDescent="0.25">
      <c r="A154" s="428"/>
      <c r="B154" s="532"/>
      <c r="C154" s="16"/>
      <c r="D154" s="16"/>
      <c r="E154" s="276"/>
      <c r="F154" s="28"/>
      <c r="G154" s="28"/>
      <c r="H154" s="16"/>
      <c r="I154" s="16"/>
      <c r="J154" s="339"/>
      <c r="K154" s="16"/>
      <c r="L154" s="276"/>
      <c r="M154" s="23"/>
      <c r="N154" s="16"/>
    </row>
    <row r="155" spans="1:14" ht="15.75" customHeight="1" x14ac:dyDescent="0.25">
      <c r="A155" s="428"/>
      <c r="B155" s="532"/>
      <c r="C155" s="16"/>
      <c r="D155" s="16"/>
      <c r="E155" s="276"/>
      <c r="F155" s="28"/>
      <c r="G155" s="28"/>
      <c r="H155" s="16"/>
      <c r="I155" s="16"/>
      <c r="J155" s="339"/>
      <c r="K155" s="16"/>
      <c r="L155" s="276"/>
      <c r="M155" s="23"/>
      <c r="N155" s="16"/>
    </row>
    <row r="156" spans="1:14" ht="15.75" customHeight="1" x14ac:dyDescent="0.25">
      <c r="A156" s="428"/>
      <c r="B156" s="532"/>
      <c r="C156" s="16"/>
      <c r="D156" s="16"/>
      <c r="E156" s="276"/>
      <c r="F156" s="28"/>
      <c r="G156" s="28"/>
      <c r="H156" s="16"/>
      <c r="I156" s="16"/>
      <c r="J156" s="339"/>
      <c r="K156" s="16"/>
      <c r="L156" s="276"/>
      <c r="M156" s="23"/>
      <c r="N156" s="16"/>
    </row>
    <row r="157" spans="1:14" ht="15.75" customHeight="1" x14ac:dyDescent="0.25">
      <c r="A157" s="428"/>
      <c r="B157" s="532"/>
      <c r="C157" s="16"/>
      <c r="D157" s="16"/>
      <c r="E157" s="276"/>
      <c r="F157" s="28"/>
      <c r="G157" s="28"/>
      <c r="H157" s="16"/>
      <c r="I157" s="16"/>
      <c r="J157" s="339"/>
      <c r="K157" s="16"/>
      <c r="L157" s="276"/>
      <c r="M157" s="23"/>
      <c r="N157" s="16"/>
    </row>
    <row r="158" spans="1:14" ht="15.75" customHeight="1" x14ac:dyDescent="0.25">
      <c r="A158" s="428"/>
      <c r="B158" s="532"/>
      <c r="C158" s="16"/>
      <c r="D158" s="16"/>
      <c r="E158" s="276"/>
      <c r="F158" s="28"/>
      <c r="G158" s="28"/>
      <c r="H158" s="16"/>
      <c r="I158" s="16"/>
      <c r="J158" s="339"/>
      <c r="K158" s="16"/>
      <c r="L158" s="276"/>
      <c r="M158" s="23"/>
      <c r="N158" s="16"/>
    </row>
    <row r="159" spans="1:14" ht="15.75" customHeight="1" x14ac:dyDescent="0.25">
      <c r="A159" s="428"/>
      <c r="B159" s="532"/>
      <c r="C159" s="16"/>
      <c r="D159" s="16"/>
      <c r="E159" s="276"/>
      <c r="F159" s="28"/>
      <c r="G159" s="28"/>
      <c r="H159" s="16"/>
      <c r="I159" s="16"/>
      <c r="J159" s="339"/>
      <c r="K159" s="16"/>
      <c r="L159" s="276"/>
      <c r="M159" s="23"/>
      <c r="N159" s="16"/>
    </row>
    <row r="160" spans="1:14" ht="15.75" customHeight="1" x14ac:dyDescent="0.25">
      <c r="A160" s="428"/>
      <c r="B160" s="532"/>
      <c r="C160" s="16"/>
      <c r="D160" s="16"/>
      <c r="E160" s="276"/>
      <c r="F160" s="28"/>
      <c r="G160" s="28"/>
      <c r="H160" s="16"/>
      <c r="I160" s="16"/>
      <c r="J160" s="339"/>
      <c r="K160" s="16"/>
      <c r="L160" s="276"/>
      <c r="M160" s="23"/>
      <c r="N160" s="16"/>
    </row>
    <row r="161" spans="1:14" ht="15.75" customHeight="1" x14ac:dyDescent="0.25">
      <c r="A161" s="428"/>
      <c r="B161" s="532"/>
      <c r="C161" s="16"/>
      <c r="D161" s="16"/>
      <c r="E161" s="276"/>
      <c r="F161" s="28"/>
      <c r="G161" s="28"/>
      <c r="H161" s="16"/>
      <c r="I161" s="16"/>
      <c r="J161" s="339"/>
      <c r="K161" s="16"/>
      <c r="L161" s="276"/>
      <c r="M161" s="23"/>
      <c r="N161" s="16"/>
    </row>
    <row r="162" spans="1:14" ht="15.75" customHeight="1" x14ac:dyDescent="0.25">
      <c r="A162" s="428"/>
      <c r="B162" s="532"/>
      <c r="C162" s="16"/>
      <c r="D162" s="16"/>
      <c r="E162" s="276"/>
      <c r="F162" s="28"/>
      <c r="G162" s="28"/>
      <c r="H162" s="16"/>
      <c r="I162" s="16"/>
      <c r="J162" s="339"/>
      <c r="K162" s="16"/>
      <c r="L162" s="276"/>
      <c r="M162" s="23"/>
      <c r="N162" s="16"/>
    </row>
    <row r="163" spans="1:14" ht="15.75" customHeight="1" x14ac:dyDescent="0.25">
      <c r="A163" s="428"/>
      <c r="B163" s="532"/>
      <c r="C163" s="16"/>
      <c r="D163" s="16"/>
      <c r="E163" s="276"/>
      <c r="F163" s="28"/>
      <c r="G163" s="28"/>
      <c r="H163" s="16"/>
      <c r="I163" s="16"/>
      <c r="J163" s="339"/>
      <c r="K163" s="16"/>
      <c r="L163" s="276"/>
      <c r="M163" s="23"/>
      <c r="N163" s="16"/>
    </row>
    <row r="164" spans="1:14" ht="15.75" customHeight="1" x14ac:dyDescent="0.25">
      <c r="A164" s="428"/>
      <c r="B164" s="532"/>
      <c r="C164" s="16"/>
      <c r="D164" s="16"/>
      <c r="E164" s="276"/>
      <c r="F164" s="28"/>
      <c r="G164" s="28"/>
      <c r="H164" s="16"/>
      <c r="I164" s="16"/>
      <c r="J164" s="339"/>
      <c r="K164" s="16"/>
      <c r="L164" s="276"/>
      <c r="M164" s="23"/>
      <c r="N164" s="16"/>
    </row>
    <row r="165" spans="1:14" ht="15.75" customHeight="1" x14ac:dyDescent="0.25">
      <c r="A165" s="428"/>
      <c r="B165" s="532"/>
      <c r="C165" s="16"/>
      <c r="D165" s="16"/>
      <c r="E165" s="276"/>
      <c r="F165" s="28"/>
      <c r="G165" s="28"/>
      <c r="H165" s="16"/>
      <c r="I165" s="16"/>
      <c r="J165" s="339"/>
      <c r="K165" s="16"/>
      <c r="L165" s="276"/>
      <c r="M165" s="23"/>
      <c r="N165" s="16"/>
    </row>
    <row r="166" spans="1:14" ht="15.75" customHeight="1" x14ac:dyDescent="0.25">
      <c r="A166" s="428"/>
      <c r="B166" s="532"/>
      <c r="C166" s="16"/>
      <c r="D166" s="16"/>
      <c r="E166" s="276"/>
      <c r="F166" s="28"/>
      <c r="G166" s="28"/>
      <c r="H166" s="16"/>
      <c r="I166" s="16"/>
      <c r="J166" s="339"/>
      <c r="K166" s="16"/>
      <c r="L166" s="276"/>
      <c r="M166" s="23"/>
      <c r="N166" s="16"/>
    </row>
    <row r="167" spans="1:14" ht="15.75" customHeight="1" x14ac:dyDescent="0.25">
      <c r="A167" s="428"/>
      <c r="B167" s="532"/>
      <c r="C167" s="16"/>
      <c r="D167" s="16"/>
      <c r="E167" s="276"/>
      <c r="F167" s="28"/>
      <c r="G167" s="28"/>
      <c r="H167" s="16"/>
      <c r="I167" s="16"/>
      <c r="J167" s="339"/>
      <c r="K167" s="16"/>
      <c r="L167" s="276"/>
      <c r="M167" s="23"/>
      <c r="N167" s="16"/>
    </row>
    <row r="168" spans="1:14" ht="15.75" customHeight="1" x14ac:dyDescent="0.25">
      <c r="A168" s="428"/>
      <c r="B168" s="532"/>
      <c r="C168" s="16"/>
      <c r="D168" s="16"/>
      <c r="E168" s="276"/>
      <c r="F168" s="28"/>
      <c r="G168" s="28"/>
      <c r="H168" s="16"/>
      <c r="I168" s="16"/>
      <c r="J168" s="339"/>
      <c r="K168" s="16"/>
      <c r="L168" s="276"/>
      <c r="M168" s="23"/>
      <c r="N168" s="16"/>
    </row>
    <row r="169" spans="1:14" ht="15.75" customHeight="1" x14ac:dyDescent="0.25">
      <c r="A169" s="428"/>
      <c r="B169" s="532"/>
      <c r="C169" s="16"/>
      <c r="D169" s="16"/>
      <c r="E169" s="276"/>
      <c r="F169" s="28"/>
      <c r="G169" s="28"/>
      <c r="H169" s="16"/>
      <c r="I169" s="16"/>
      <c r="J169" s="339"/>
      <c r="K169" s="16"/>
      <c r="L169" s="276"/>
      <c r="M169" s="23"/>
      <c r="N169" s="16"/>
    </row>
    <row r="170" spans="1:14" ht="15.75" customHeight="1" x14ac:dyDescent="0.25">
      <c r="A170" s="428"/>
      <c r="B170" s="532"/>
      <c r="C170" s="16"/>
      <c r="D170" s="16"/>
      <c r="E170" s="276"/>
      <c r="F170" s="28"/>
      <c r="G170" s="28"/>
      <c r="H170" s="16"/>
      <c r="I170" s="16"/>
      <c r="J170" s="339"/>
      <c r="K170" s="16"/>
      <c r="L170" s="276"/>
      <c r="M170" s="23"/>
      <c r="N170" s="16"/>
    </row>
    <row r="171" spans="1:14" ht="15.75" customHeight="1" x14ac:dyDescent="0.25">
      <c r="A171" s="428"/>
      <c r="B171" s="532"/>
      <c r="C171" s="16"/>
      <c r="D171" s="16"/>
      <c r="E171" s="276"/>
      <c r="F171" s="28"/>
      <c r="G171" s="28"/>
      <c r="H171" s="16"/>
      <c r="I171" s="16"/>
      <c r="J171" s="339"/>
      <c r="K171" s="16"/>
      <c r="L171" s="276"/>
      <c r="M171" s="23"/>
      <c r="N171" s="16"/>
    </row>
    <row r="172" spans="1:14" ht="15.75" customHeight="1" x14ac:dyDescent="0.25">
      <c r="A172" s="428"/>
      <c r="B172" s="532"/>
      <c r="C172" s="16"/>
      <c r="D172" s="16"/>
      <c r="E172" s="276"/>
      <c r="F172" s="28"/>
      <c r="G172" s="28"/>
      <c r="H172" s="16"/>
      <c r="I172" s="16"/>
      <c r="J172" s="339"/>
      <c r="K172" s="16"/>
      <c r="L172" s="276"/>
      <c r="M172" s="23"/>
      <c r="N172" s="16"/>
    </row>
    <row r="173" spans="1:14" ht="15.75" customHeight="1" x14ac:dyDescent="0.25">
      <c r="A173" s="428"/>
      <c r="B173" s="532"/>
      <c r="C173" s="16"/>
      <c r="D173" s="16"/>
      <c r="E173" s="276"/>
      <c r="F173" s="28"/>
      <c r="G173" s="28"/>
      <c r="H173" s="16"/>
      <c r="I173" s="16"/>
      <c r="J173" s="339"/>
      <c r="K173" s="16"/>
      <c r="L173" s="276"/>
      <c r="M173" s="23"/>
      <c r="N173" s="16"/>
    </row>
    <row r="174" spans="1:14" ht="15.75" customHeight="1" x14ac:dyDescent="0.25">
      <c r="A174" s="428"/>
      <c r="B174" s="532"/>
      <c r="C174" s="16"/>
      <c r="D174" s="16"/>
      <c r="E174" s="276"/>
      <c r="F174" s="28"/>
      <c r="G174" s="28"/>
      <c r="H174" s="16"/>
      <c r="I174" s="16"/>
      <c r="J174" s="339"/>
      <c r="K174" s="16"/>
      <c r="L174" s="276"/>
      <c r="M174" s="23"/>
      <c r="N174" s="16"/>
    </row>
    <row r="175" spans="1:14" ht="15.75" customHeight="1" x14ac:dyDescent="0.25">
      <c r="A175" s="428"/>
      <c r="B175" s="532"/>
      <c r="C175" s="16"/>
      <c r="D175" s="16"/>
      <c r="E175" s="276"/>
      <c r="F175" s="28"/>
      <c r="G175" s="28"/>
      <c r="H175" s="16"/>
      <c r="I175" s="16"/>
      <c r="J175" s="339"/>
      <c r="K175" s="16"/>
      <c r="L175" s="276"/>
      <c r="M175" s="23"/>
      <c r="N175" s="16"/>
    </row>
    <row r="176" spans="1:14" ht="15.75" customHeight="1" x14ac:dyDescent="0.25">
      <c r="A176" s="428"/>
      <c r="B176" s="532"/>
      <c r="C176" s="16"/>
      <c r="D176" s="16"/>
      <c r="E176" s="276"/>
      <c r="F176" s="28"/>
      <c r="G176" s="28"/>
      <c r="H176" s="16"/>
      <c r="I176" s="16"/>
      <c r="J176" s="339"/>
      <c r="K176" s="16"/>
      <c r="L176" s="276"/>
      <c r="M176" s="23"/>
      <c r="N176" s="16"/>
    </row>
    <row r="177" spans="1:14" ht="15.75" customHeight="1" x14ac:dyDescent="0.25">
      <c r="A177" s="428"/>
      <c r="B177" s="532"/>
      <c r="C177" s="16"/>
      <c r="D177" s="16"/>
      <c r="E177" s="276"/>
      <c r="F177" s="28"/>
      <c r="G177" s="28"/>
      <c r="H177" s="16"/>
      <c r="I177" s="16"/>
      <c r="J177" s="339"/>
      <c r="K177" s="16"/>
      <c r="L177" s="276"/>
      <c r="M177" s="23"/>
      <c r="N177" s="16"/>
    </row>
    <row r="178" spans="1:14" ht="15.75" customHeight="1" x14ac:dyDescent="0.25">
      <c r="A178" s="428"/>
      <c r="B178" s="532"/>
      <c r="C178" s="16"/>
      <c r="D178" s="16"/>
      <c r="E178" s="276"/>
      <c r="F178" s="28"/>
      <c r="G178" s="28"/>
      <c r="H178" s="16"/>
      <c r="I178" s="16"/>
      <c r="J178" s="339"/>
      <c r="K178" s="16"/>
      <c r="L178" s="276"/>
      <c r="M178" s="23"/>
      <c r="N178" s="16"/>
    </row>
    <row r="179" spans="1:14" ht="15.75" customHeight="1" x14ac:dyDescent="0.25">
      <c r="A179" s="428"/>
      <c r="B179" s="532"/>
      <c r="C179" s="16"/>
      <c r="D179" s="16"/>
      <c r="E179" s="276"/>
      <c r="F179" s="28"/>
      <c r="G179" s="28"/>
      <c r="H179" s="16"/>
      <c r="I179" s="16"/>
      <c r="J179" s="339"/>
      <c r="K179" s="16"/>
      <c r="L179" s="276"/>
      <c r="M179" s="23"/>
      <c r="N179" s="16"/>
    </row>
    <row r="180" spans="1:14" ht="15.75" customHeight="1" x14ac:dyDescent="0.25">
      <c r="A180" s="428"/>
      <c r="B180" s="532"/>
      <c r="C180" s="16"/>
      <c r="D180" s="16"/>
      <c r="E180" s="276"/>
      <c r="F180" s="28"/>
      <c r="G180" s="28"/>
      <c r="H180" s="16"/>
      <c r="I180" s="16"/>
      <c r="J180" s="339"/>
      <c r="K180" s="16"/>
      <c r="L180" s="276"/>
      <c r="M180" s="23"/>
      <c r="N180" s="16"/>
    </row>
    <row r="181" spans="1:14" ht="15.75" customHeight="1" x14ac:dyDescent="0.25">
      <c r="A181" s="428"/>
      <c r="B181" s="532"/>
      <c r="C181" s="16"/>
      <c r="D181" s="16"/>
      <c r="E181" s="276"/>
      <c r="F181" s="28"/>
      <c r="G181" s="28"/>
      <c r="H181" s="16"/>
      <c r="I181" s="16"/>
      <c r="J181" s="339"/>
      <c r="K181" s="16"/>
      <c r="L181" s="276"/>
      <c r="M181" s="23"/>
      <c r="N181" s="16"/>
    </row>
    <row r="182" spans="1:14" ht="15.75" customHeight="1" x14ac:dyDescent="0.25">
      <c r="A182" s="428"/>
      <c r="B182" s="532"/>
      <c r="C182" s="16"/>
      <c r="D182" s="16"/>
      <c r="E182" s="276"/>
      <c r="F182" s="28"/>
      <c r="G182" s="28"/>
      <c r="H182" s="16"/>
      <c r="I182" s="16"/>
      <c r="J182" s="339"/>
      <c r="K182" s="16"/>
      <c r="L182" s="276"/>
      <c r="M182" s="23"/>
      <c r="N182" s="16"/>
    </row>
    <row r="183" spans="1:14" ht="15.75" customHeight="1" x14ac:dyDescent="0.25">
      <c r="A183" s="428"/>
      <c r="B183" s="532"/>
      <c r="C183" s="16"/>
      <c r="D183" s="16"/>
      <c r="E183" s="276"/>
      <c r="F183" s="28"/>
      <c r="G183" s="28"/>
      <c r="H183" s="16"/>
      <c r="I183" s="16"/>
      <c r="J183" s="339"/>
      <c r="K183" s="16"/>
      <c r="L183" s="276"/>
      <c r="M183" s="23"/>
      <c r="N183" s="16"/>
    </row>
    <row r="184" spans="1:14" ht="15.75" customHeight="1" x14ac:dyDescent="0.25">
      <c r="A184" s="428"/>
      <c r="B184" s="532"/>
      <c r="C184" s="16"/>
      <c r="D184" s="16"/>
      <c r="E184" s="276"/>
      <c r="F184" s="28"/>
      <c r="G184" s="28"/>
      <c r="H184" s="16"/>
      <c r="I184" s="16"/>
      <c r="J184" s="339"/>
      <c r="K184" s="16"/>
      <c r="L184" s="276"/>
      <c r="M184" s="23"/>
      <c r="N184" s="16"/>
    </row>
    <row r="185" spans="1:14" ht="15.75" customHeight="1" x14ac:dyDescent="0.25">
      <c r="A185" s="428"/>
      <c r="B185" s="532"/>
      <c r="C185" s="16"/>
      <c r="D185" s="16"/>
      <c r="E185" s="276"/>
      <c r="F185" s="28"/>
      <c r="G185" s="28"/>
      <c r="H185" s="16"/>
      <c r="I185" s="16"/>
      <c r="J185" s="339"/>
      <c r="K185" s="16"/>
      <c r="L185" s="276"/>
      <c r="M185" s="23"/>
      <c r="N185" s="16"/>
    </row>
    <row r="186" spans="1:14" ht="15.75" customHeight="1" x14ac:dyDescent="0.25">
      <c r="A186" s="428"/>
      <c r="B186" s="532"/>
      <c r="C186" s="16"/>
      <c r="D186" s="16"/>
      <c r="E186" s="276"/>
      <c r="F186" s="28"/>
      <c r="G186" s="28"/>
      <c r="H186" s="16"/>
      <c r="I186" s="16"/>
      <c r="J186" s="339"/>
      <c r="K186" s="16"/>
      <c r="L186" s="276"/>
      <c r="M186" s="23"/>
      <c r="N186" s="16"/>
    </row>
    <row r="187" spans="1:14" ht="15.75" customHeight="1" x14ac:dyDescent="0.25">
      <c r="A187" s="428"/>
      <c r="B187" s="532"/>
      <c r="C187" s="16"/>
      <c r="D187" s="16"/>
      <c r="E187" s="276"/>
      <c r="F187" s="28"/>
      <c r="G187" s="28"/>
      <c r="H187" s="16"/>
      <c r="I187" s="16"/>
      <c r="J187" s="339"/>
      <c r="K187" s="16"/>
      <c r="L187" s="276"/>
      <c r="M187" s="23"/>
      <c r="N187" s="16"/>
    </row>
    <row r="188" spans="1:14" ht="15.75" customHeight="1" x14ac:dyDescent="0.25">
      <c r="A188" s="428"/>
      <c r="B188" s="532"/>
      <c r="C188" s="16"/>
      <c r="D188" s="16"/>
      <c r="E188" s="276"/>
      <c r="F188" s="28"/>
      <c r="G188" s="28"/>
      <c r="H188" s="16"/>
      <c r="I188" s="16"/>
      <c r="J188" s="339"/>
      <c r="K188" s="16"/>
      <c r="L188" s="276"/>
      <c r="M188" s="23"/>
      <c r="N188" s="16"/>
    </row>
    <row r="189" spans="1:14" ht="15.75" customHeight="1" x14ac:dyDescent="0.25">
      <c r="A189" s="428"/>
      <c r="B189" s="532"/>
      <c r="C189" s="16"/>
      <c r="D189" s="16"/>
      <c r="E189" s="276"/>
      <c r="F189" s="28"/>
      <c r="G189" s="28"/>
      <c r="H189" s="16"/>
      <c r="I189" s="16"/>
      <c r="J189" s="339"/>
      <c r="K189" s="16"/>
      <c r="L189" s="276"/>
      <c r="M189" s="23"/>
      <c r="N189" s="16"/>
    </row>
    <row r="190" spans="1:14" ht="15.75" customHeight="1" x14ac:dyDescent="0.25">
      <c r="A190" s="428"/>
      <c r="B190" s="532"/>
      <c r="C190" s="16"/>
      <c r="D190" s="16"/>
      <c r="E190" s="276"/>
      <c r="F190" s="28"/>
      <c r="G190" s="28"/>
      <c r="H190" s="16"/>
      <c r="I190" s="16"/>
      <c r="J190" s="339"/>
      <c r="K190" s="16"/>
      <c r="L190" s="276"/>
      <c r="M190" s="23"/>
      <c r="N190" s="16"/>
    </row>
    <row r="191" spans="1:14" ht="15.75" customHeight="1" x14ac:dyDescent="0.25">
      <c r="A191" s="428"/>
      <c r="B191" s="532"/>
      <c r="C191" s="16"/>
      <c r="D191" s="16"/>
      <c r="E191" s="276"/>
      <c r="F191" s="28"/>
      <c r="G191" s="28"/>
      <c r="H191" s="16"/>
      <c r="I191" s="16"/>
      <c r="J191" s="339"/>
      <c r="K191" s="16"/>
      <c r="L191" s="276"/>
      <c r="M191" s="23"/>
      <c r="N191" s="16"/>
    </row>
    <row r="192" spans="1:14" ht="15.75" customHeight="1" x14ac:dyDescent="0.25">
      <c r="A192" s="428"/>
      <c r="B192" s="532"/>
      <c r="C192" s="16"/>
      <c r="D192" s="16"/>
      <c r="E192" s="276"/>
      <c r="F192" s="28"/>
      <c r="G192" s="28"/>
      <c r="H192" s="16"/>
      <c r="I192" s="16"/>
      <c r="J192" s="339"/>
      <c r="K192" s="16"/>
      <c r="L192" s="276"/>
      <c r="M192" s="23"/>
      <c r="N192" s="16"/>
    </row>
    <row r="193" spans="1:14" ht="15.75" customHeight="1" x14ac:dyDescent="0.25">
      <c r="A193" s="428"/>
      <c r="B193" s="532"/>
      <c r="C193" s="16"/>
      <c r="D193" s="16"/>
      <c r="E193" s="276"/>
      <c r="F193" s="28"/>
      <c r="G193" s="28"/>
      <c r="H193" s="16"/>
      <c r="I193" s="16"/>
      <c r="J193" s="339"/>
      <c r="K193" s="16"/>
      <c r="L193" s="276"/>
      <c r="M193" s="23"/>
      <c r="N193" s="16"/>
    </row>
    <row r="194" spans="1:14" ht="15.75" customHeight="1" x14ac:dyDescent="0.25">
      <c r="A194" s="428"/>
      <c r="B194" s="532"/>
      <c r="C194" s="16"/>
      <c r="D194" s="16"/>
      <c r="E194" s="276"/>
      <c r="F194" s="28"/>
      <c r="G194" s="28"/>
      <c r="H194" s="16"/>
      <c r="I194" s="16"/>
      <c r="J194" s="339"/>
      <c r="K194" s="16"/>
      <c r="L194" s="276"/>
      <c r="M194" s="23"/>
      <c r="N194" s="16"/>
    </row>
    <row r="195" spans="1:14" ht="15.75" customHeight="1" x14ac:dyDescent="0.25">
      <c r="A195" s="428"/>
      <c r="B195" s="532"/>
      <c r="C195" s="16"/>
      <c r="D195" s="16"/>
      <c r="E195" s="276"/>
      <c r="F195" s="28"/>
      <c r="G195" s="28"/>
      <c r="H195" s="16"/>
      <c r="I195" s="16"/>
      <c r="J195" s="339"/>
      <c r="K195" s="16"/>
      <c r="L195" s="276"/>
      <c r="M195" s="23"/>
      <c r="N195" s="16"/>
    </row>
    <row r="196" spans="1:14" ht="15.75" customHeight="1" x14ac:dyDescent="0.25">
      <c r="A196" s="428"/>
      <c r="B196" s="532"/>
      <c r="C196" s="16"/>
      <c r="D196" s="16"/>
      <c r="E196" s="276"/>
      <c r="F196" s="28"/>
      <c r="G196" s="28"/>
      <c r="H196" s="16"/>
      <c r="I196" s="16"/>
      <c r="J196" s="339"/>
      <c r="K196" s="16"/>
      <c r="L196" s="276"/>
      <c r="M196" s="23"/>
      <c r="N196" s="16"/>
    </row>
    <row r="197" spans="1:14" ht="15.75" customHeight="1" x14ac:dyDescent="0.25">
      <c r="A197" s="428"/>
      <c r="B197" s="532"/>
      <c r="C197" s="16"/>
      <c r="D197" s="16"/>
      <c r="E197" s="276"/>
      <c r="F197" s="28"/>
      <c r="G197" s="28"/>
      <c r="H197" s="16"/>
      <c r="I197" s="16"/>
      <c r="J197" s="339"/>
      <c r="K197" s="16"/>
      <c r="L197" s="276"/>
      <c r="M197" s="23"/>
      <c r="N197" s="16"/>
    </row>
    <row r="198" spans="1:14" ht="15.75" customHeight="1" x14ac:dyDescent="0.25">
      <c r="A198" s="428"/>
      <c r="B198" s="532"/>
      <c r="C198" s="16"/>
      <c r="D198" s="16"/>
      <c r="E198" s="276"/>
      <c r="F198" s="28"/>
      <c r="G198" s="28"/>
      <c r="H198" s="16"/>
      <c r="I198" s="16"/>
      <c r="J198" s="339"/>
      <c r="K198" s="16"/>
      <c r="L198" s="276"/>
      <c r="M198" s="23"/>
      <c r="N198" s="16"/>
    </row>
    <row r="199" spans="1:14" ht="15.75" customHeight="1" x14ac:dyDescent="0.25">
      <c r="A199" s="428"/>
      <c r="B199" s="532"/>
      <c r="C199" s="16"/>
      <c r="D199" s="16"/>
      <c r="E199" s="276"/>
      <c r="F199" s="28"/>
      <c r="G199" s="28"/>
      <c r="H199" s="16"/>
      <c r="I199" s="16"/>
      <c r="J199" s="339"/>
      <c r="K199" s="16"/>
      <c r="L199" s="276"/>
      <c r="M199" s="23"/>
      <c r="N199" s="16"/>
    </row>
    <row r="200" spans="1:14" ht="15.75" customHeight="1" x14ac:dyDescent="0.25">
      <c r="A200" s="428"/>
      <c r="B200" s="532"/>
      <c r="C200" s="16"/>
      <c r="D200" s="16"/>
      <c r="E200" s="276"/>
      <c r="F200" s="28"/>
      <c r="G200" s="28"/>
      <c r="H200" s="16"/>
      <c r="I200" s="16"/>
      <c r="J200" s="339"/>
      <c r="K200" s="16"/>
      <c r="L200" s="276"/>
      <c r="M200" s="23"/>
      <c r="N200" s="16"/>
    </row>
    <row r="201" spans="1:14" ht="15.75" customHeight="1" x14ac:dyDescent="0.25">
      <c r="A201" s="428"/>
      <c r="B201" s="532"/>
      <c r="C201" s="16"/>
      <c r="D201" s="16"/>
      <c r="E201" s="276"/>
      <c r="F201" s="28"/>
      <c r="G201" s="28"/>
      <c r="H201" s="16"/>
      <c r="I201" s="16"/>
      <c r="J201" s="339"/>
      <c r="K201" s="16"/>
      <c r="L201" s="276"/>
      <c r="M201" s="23"/>
      <c r="N201" s="16"/>
    </row>
    <row r="202" spans="1:14" ht="15.75" customHeight="1" x14ac:dyDescent="0.25">
      <c r="A202" s="428"/>
      <c r="B202" s="532"/>
      <c r="C202" s="16"/>
      <c r="D202" s="16"/>
      <c r="E202" s="276"/>
      <c r="F202" s="28"/>
      <c r="G202" s="28"/>
      <c r="H202" s="16"/>
      <c r="I202" s="16"/>
      <c r="J202" s="339"/>
      <c r="K202" s="16"/>
      <c r="L202" s="276"/>
      <c r="M202" s="23"/>
      <c r="N202" s="16"/>
    </row>
    <row r="203" spans="1:14" ht="15.75" customHeight="1" x14ac:dyDescent="0.25">
      <c r="A203" s="429"/>
      <c r="B203" s="533"/>
      <c r="C203" s="36"/>
      <c r="D203" s="36"/>
      <c r="E203" s="277"/>
      <c r="F203" s="44"/>
      <c r="G203" s="44"/>
      <c r="H203" s="36"/>
      <c r="I203" s="36"/>
      <c r="J203" s="340"/>
      <c r="K203" s="36"/>
      <c r="L203" s="277"/>
      <c r="M203" s="361"/>
      <c r="N203" s="36"/>
    </row>
    <row r="204" spans="1:14" ht="15.75" customHeight="1" x14ac:dyDescent="0.25">
      <c r="A204" s="429"/>
      <c r="B204" s="533"/>
      <c r="C204" s="36"/>
      <c r="D204" s="36"/>
      <c r="E204" s="277"/>
      <c r="F204" s="44"/>
      <c r="G204" s="44"/>
      <c r="H204" s="36"/>
      <c r="I204" s="36"/>
      <c r="J204" s="340"/>
      <c r="K204" s="36"/>
      <c r="L204" s="277"/>
      <c r="M204" s="361"/>
      <c r="N204" s="36"/>
    </row>
    <row r="205" spans="1:14" ht="15.75" customHeight="1" x14ac:dyDescent="0.25">
      <c r="A205" s="429"/>
      <c r="B205" s="533"/>
      <c r="C205" s="36"/>
      <c r="D205" s="36"/>
      <c r="E205" s="277"/>
      <c r="F205" s="44"/>
      <c r="G205" s="44"/>
      <c r="H205" s="36"/>
      <c r="I205" s="36"/>
      <c r="J205" s="340"/>
      <c r="K205" s="36"/>
      <c r="L205" s="277"/>
      <c r="M205" s="361"/>
      <c r="N205" s="36"/>
    </row>
    <row r="206" spans="1:14" ht="15.75" customHeight="1" x14ac:dyDescent="0.25">
      <c r="A206" s="429"/>
      <c r="B206" s="533"/>
      <c r="C206" s="36"/>
      <c r="D206" s="36"/>
      <c r="E206" s="277"/>
      <c r="F206" s="44"/>
      <c r="G206" s="44"/>
      <c r="H206" s="36"/>
      <c r="I206" s="36"/>
      <c r="J206" s="340"/>
      <c r="K206" s="36"/>
      <c r="L206" s="277"/>
      <c r="M206" s="361"/>
      <c r="N206" s="36"/>
    </row>
    <row r="207" spans="1:14" ht="15.75" customHeight="1" x14ac:dyDescent="0.25">
      <c r="A207" s="429"/>
      <c r="B207" s="533"/>
      <c r="C207" s="36"/>
      <c r="D207" s="36"/>
      <c r="E207" s="277"/>
      <c r="F207" s="44"/>
      <c r="G207" s="44"/>
      <c r="H207" s="36"/>
      <c r="I207" s="36"/>
      <c r="J207" s="340"/>
      <c r="K207" s="36"/>
      <c r="L207" s="277"/>
      <c r="M207" s="361"/>
      <c r="N207" s="36"/>
    </row>
    <row r="208" spans="1:14" ht="15.75" customHeight="1" x14ac:dyDescent="0.25">
      <c r="A208" s="429"/>
      <c r="B208" s="533"/>
      <c r="C208" s="36"/>
      <c r="D208" s="36"/>
      <c r="E208" s="277"/>
      <c r="F208" s="44"/>
      <c r="G208" s="44"/>
      <c r="H208" s="36"/>
      <c r="I208" s="36"/>
      <c r="J208" s="340"/>
      <c r="K208" s="36"/>
      <c r="L208" s="277"/>
      <c r="M208" s="361"/>
      <c r="N208" s="36"/>
    </row>
    <row r="209" spans="1:14" ht="15.75" customHeight="1" x14ac:dyDescent="0.25">
      <c r="A209" s="429"/>
      <c r="B209" s="533"/>
      <c r="C209" s="36"/>
      <c r="D209" s="36"/>
      <c r="E209" s="277"/>
      <c r="F209" s="44"/>
      <c r="G209" s="44"/>
      <c r="H209" s="36"/>
      <c r="I209" s="36"/>
      <c r="J209" s="340"/>
      <c r="K209" s="36"/>
      <c r="L209" s="277"/>
      <c r="M209" s="361"/>
      <c r="N209" s="36"/>
    </row>
    <row r="210" spans="1:14" ht="15.75" customHeight="1" x14ac:dyDescent="0.25">
      <c r="A210" s="429"/>
      <c r="B210" s="533"/>
      <c r="C210" s="36"/>
      <c r="D210" s="36"/>
      <c r="E210" s="277"/>
      <c r="F210" s="44"/>
      <c r="G210" s="44"/>
      <c r="H210" s="36"/>
      <c r="I210" s="36"/>
      <c r="J210" s="340"/>
      <c r="K210" s="36"/>
      <c r="L210" s="277"/>
      <c r="M210" s="361"/>
      <c r="N210" s="36"/>
    </row>
    <row r="211" spans="1:14" ht="15.75" customHeight="1" x14ac:dyDescent="0.25">
      <c r="A211" s="429"/>
      <c r="B211" s="533"/>
      <c r="C211" s="36"/>
      <c r="D211" s="36"/>
      <c r="E211" s="277"/>
      <c r="F211" s="44"/>
      <c r="G211" s="44"/>
      <c r="H211" s="36"/>
      <c r="I211" s="36"/>
      <c r="J211" s="340"/>
      <c r="K211" s="36"/>
      <c r="L211" s="277"/>
      <c r="M211" s="361"/>
      <c r="N211" s="36"/>
    </row>
    <row r="212" spans="1:14" ht="15.75" customHeight="1" x14ac:dyDescent="0.25">
      <c r="A212" s="429"/>
      <c r="B212" s="533"/>
      <c r="C212" s="36"/>
      <c r="D212" s="36"/>
      <c r="E212" s="277"/>
      <c r="F212" s="44"/>
      <c r="G212" s="44"/>
      <c r="H212" s="36"/>
      <c r="I212" s="36"/>
      <c r="J212" s="340"/>
      <c r="K212" s="36"/>
      <c r="L212" s="277"/>
      <c r="M212" s="361"/>
      <c r="N212" s="36"/>
    </row>
    <row r="213" spans="1:14" ht="15.75" customHeight="1" x14ac:dyDescent="0.25">
      <c r="A213" s="429"/>
      <c r="B213" s="533"/>
      <c r="C213" s="36"/>
      <c r="D213" s="36"/>
      <c r="E213" s="277"/>
      <c r="F213" s="44"/>
      <c r="G213" s="44"/>
      <c r="H213" s="36"/>
      <c r="I213" s="36"/>
      <c r="J213" s="340"/>
      <c r="K213" s="36"/>
      <c r="L213" s="277"/>
      <c r="M213" s="361"/>
      <c r="N213" s="36"/>
    </row>
    <row r="214" spans="1:14" ht="15.75" customHeight="1" x14ac:dyDescent="0.25">
      <c r="A214" s="429"/>
      <c r="B214" s="533"/>
      <c r="C214" s="36"/>
      <c r="D214" s="36"/>
      <c r="E214" s="277"/>
      <c r="F214" s="44"/>
      <c r="G214" s="44"/>
      <c r="H214" s="36"/>
      <c r="I214" s="36"/>
      <c r="J214" s="340"/>
      <c r="K214" s="36"/>
      <c r="L214" s="277"/>
      <c r="M214" s="361"/>
      <c r="N214" s="36"/>
    </row>
    <row r="215" spans="1:14" ht="15.75" customHeight="1" x14ac:dyDescent="0.25">
      <c r="A215" s="429"/>
      <c r="B215" s="533"/>
      <c r="C215" s="36"/>
      <c r="D215" s="36"/>
      <c r="E215" s="277"/>
      <c r="F215" s="44"/>
      <c r="G215" s="44"/>
      <c r="H215" s="36"/>
      <c r="I215" s="36"/>
      <c r="J215" s="340"/>
      <c r="K215" s="36"/>
      <c r="L215" s="277"/>
      <c r="M215" s="361"/>
      <c r="N215" s="36"/>
    </row>
    <row r="216" spans="1:14" ht="15.75" customHeight="1" x14ac:dyDescent="0.25">
      <c r="A216" s="429"/>
      <c r="B216" s="533"/>
      <c r="C216" s="36"/>
      <c r="D216" s="36"/>
      <c r="E216" s="277"/>
      <c r="F216" s="44"/>
      <c r="G216" s="44"/>
      <c r="H216" s="36"/>
      <c r="I216" s="36"/>
      <c r="J216" s="340"/>
      <c r="K216" s="36"/>
      <c r="L216" s="277"/>
      <c r="M216" s="361"/>
      <c r="N216" s="36"/>
    </row>
    <row r="217" spans="1:14" ht="15.75" customHeight="1" x14ac:dyDescent="0.25">
      <c r="A217" s="429"/>
      <c r="B217" s="533"/>
      <c r="C217" s="36"/>
      <c r="D217" s="36"/>
      <c r="E217" s="277"/>
      <c r="F217" s="44"/>
      <c r="G217" s="44"/>
      <c r="H217" s="36"/>
      <c r="I217" s="36"/>
      <c r="J217" s="340"/>
      <c r="K217" s="36"/>
      <c r="L217" s="277"/>
      <c r="M217" s="361"/>
      <c r="N217" s="36"/>
    </row>
    <row r="218" spans="1:14" ht="15.75" customHeight="1" x14ac:dyDescent="0.25">
      <c r="A218" s="429"/>
      <c r="B218" s="533"/>
      <c r="C218" s="36"/>
      <c r="D218" s="36"/>
      <c r="E218" s="277"/>
      <c r="F218" s="44"/>
      <c r="G218" s="44"/>
      <c r="H218" s="36"/>
      <c r="I218" s="36"/>
      <c r="J218" s="340"/>
      <c r="K218" s="36"/>
      <c r="L218" s="277"/>
      <c r="M218" s="361"/>
      <c r="N218" s="36"/>
    </row>
    <row r="219" spans="1:14" ht="15.75" customHeight="1" x14ac:dyDescent="0.25">
      <c r="A219" s="429"/>
      <c r="B219" s="533"/>
      <c r="C219" s="36"/>
      <c r="D219" s="36"/>
      <c r="E219" s="277"/>
      <c r="F219" s="44"/>
      <c r="G219" s="44"/>
      <c r="H219" s="36"/>
      <c r="I219" s="36"/>
      <c r="J219" s="340"/>
      <c r="K219" s="36"/>
      <c r="L219" s="277"/>
      <c r="M219" s="361"/>
      <c r="N219" s="36"/>
    </row>
    <row r="220" spans="1:14" ht="15.75" customHeight="1" x14ac:dyDescent="0.25">
      <c r="A220" s="429"/>
      <c r="B220" s="533"/>
      <c r="C220" s="36"/>
      <c r="D220" s="36"/>
      <c r="E220" s="277"/>
      <c r="F220" s="44"/>
      <c r="G220" s="44"/>
      <c r="H220" s="36"/>
      <c r="I220" s="36"/>
      <c r="J220" s="340"/>
      <c r="K220" s="36"/>
      <c r="L220" s="277"/>
      <c r="M220" s="361"/>
      <c r="N220" s="36"/>
    </row>
    <row r="221" spans="1:14" ht="15.75" customHeight="1" x14ac:dyDescent="0.25">
      <c r="A221" s="429"/>
      <c r="B221" s="533"/>
      <c r="C221" s="36"/>
      <c r="D221" s="36"/>
      <c r="E221" s="277"/>
      <c r="F221" s="44"/>
      <c r="G221" s="44"/>
      <c r="H221" s="36"/>
      <c r="I221" s="36"/>
      <c r="J221" s="340"/>
      <c r="K221" s="36"/>
      <c r="L221" s="277"/>
      <c r="M221" s="361"/>
      <c r="N221" s="36"/>
    </row>
    <row r="222" spans="1:14" ht="15.75" customHeight="1" x14ac:dyDescent="0.25">
      <c r="A222" s="429"/>
      <c r="B222" s="533"/>
      <c r="C222" s="36"/>
      <c r="D222" s="36"/>
      <c r="E222" s="277"/>
      <c r="F222" s="44"/>
      <c r="G222" s="44"/>
      <c r="H222" s="36"/>
      <c r="I222" s="36"/>
      <c r="J222" s="340"/>
      <c r="K222" s="36"/>
      <c r="L222" s="277"/>
      <c r="M222" s="361"/>
      <c r="N222" s="36"/>
    </row>
    <row r="223" spans="1:14" ht="15.75" customHeight="1" x14ac:dyDescent="0.25">
      <c r="A223" s="429"/>
      <c r="B223" s="533"/>
      <c r="C223" s="36"/>
      <c r="D223" s="36"/>
      <c r="E223" s="277"/>
      <c r="F223" s="44"/>
      <c r="G223" s="44"/>
      <c r="H223" s="36"/>
      <c r="I223" s="36"/>
      <c r="J223" s="340"/>
      <c r="K223" s="36"/>
      <c r="L223" s="277"/>
      <c r="M223" s="361"/>
      <c r="N223" s="36"/>
    </row>
    <row r="224" spans="1:14" ht="15.75" customHeight="1" x14ac:dyDescent="0.25">
      <c r="A224" s="429"/>
      <c r="B224" s="533"/>
      <c r="C224" s="36"/>
      <c r="D224" s="36"/>
      <c r="E224" s="277"/>
      <c r="F224" s="44"/>
      <c r="G224" s="44"/>
      <c r="H224" s="36"/>
      <c r="I224" s="36"/>
      <c r="J224" s="340"/>
      <c r="K224" s="36"/>
      <c r="L224" s="277"/>
      <c r="M224" s="361"/>
      <c r="N224" s="36"/>
    </row>
    <row r="225" spans="1:14" ht="15.75" customHeight="1" x14ac:dyDescent="0.25">
      <c r="A225" s="429"/>
      <c r="B225" s="533"/>
      <c r="C225" s="36"/>
      <c r="D225" s="36"/>
      <c r="E225" s="277"/>
      <c r="F225" s="44"/>
      <c r="G225" s="44"/>
      <c r="H225" s="36"/>
      <c r="I225" s="36"/>
      <c r="J225" s="340"/>
      <c r="K225" s="36"/>
      <c r="L225" s="277"/>
      <c r="M225" s="361"/>
      <c r="N225" s="36"/>
    </row>
    <row r="226" spans="1:14" ht="15.75" customHeight="1" x14ac:dyDescent="0.25">
      <c r="A226" s="429"/>
      <c r="B226" s="533"/>
      <c r="C226" s="36"/>
      <c r="D226" s="36"/>
      <c r="E226" s="277"/>
      <c r="F226" s="44"/>
      <c r="G226" s="44"/>
      <c r="H226" s="36"/>
      <c r="I226" s="36"/>
      <c r="J226" s="340"/>
      <c r="K226" s="36"/>
      <c r="L226" s="277"/>
      <c r="M226" s="361"/>
      <c r="N226" s="36"/>
    </row>
    <row r="227" spans="1:14" ht="15.75" customHeight="1" x14ac:dyDescent="0.25">
      <c r="A227" s="429"/>
      <c r="B227" s="533"/>
      <c r="C227" s="36"/>
      <c r="D227" s="36"/>
      <c r="E227" s="277"/>
      <c r="F227" s="44"/>
      <c r="G227" s="44"/>
      <c r="H227" s="36"/>
      <c r="I227" s="36"/>
      <c r="J227" s="340"/>
      <c r="K227" s="36"/>
      <c r="L227" s="277"/>
      <c r="M227" s="361"/>
      <c r="N227" s="36"/>
    </row>
    <row r="228" spans="1:14" ht="15.75" customHeight="1" x14ac:dyDescent="0.25">
      <c r="A228" s="429"/>
      <c r="B228" s="533"/>
      <c r="C228" s="36"/>
      <c r="D228" s="36"/>
      <c r="E228" s="277"/>
      <c r="F228" s="44"/>
      <c r="G228" s="44"/>
      <c r="H228" s="36"/>
      <c r="I228" s="36"/>
      <c r="J228" s="340"/>
      <c r="K228" s="36"/>
      <c r="L228" s="277"/>
      <c r="M228" s="361"/>
      <c r="N228" s="36"/>
    </row>
    <row r="229" spans="1:14" ht="15.75" customHeight="1" x14ac:dyDescent="0.25">
      <c r="A229" s="429"/>
      <c r="B229" s="533"/>
      <c r="C229" s="36"/>
      <c r="D229" s="36"/>
      <c r="E229" s="277"/>
      <c r="F229" s="44"/>
      <c r="G229" s="44"/>
      <c r="H229" s="36"/>
      <c r="I229" s="36"/>
      <c r="J229" s="340"/>
      <c r="K229" s="36"/>
      <c r="L229" s="277"/>
      <c r="M229" s="361"/>
      <c r="N229" s="36"/>
    </row>
    <row r="230" spans="1:14" ht="15.75" customHeight="1" x14ac:dyDescent="0.25">
      <c r="A230" s="429"/>
      <c r="B230" s="533"/>
      <c r="C230" s="36"/>
      <c r="D230" s="36"/>
      <c r="E230" s="277"/>
      <c r="F230" s="44"/>
      <c r="G230" s="44"/>
      <c r="H230" s="36"/>
      <c r="I230" s="36"/>
      <c r="J230" s="340"/>
      <c r="K230" s="36"/>
      <c r="L230" s="277"/>
      <c r="M230" s="361"/>
      <c r="N230" s="36"/>
    </row>
    <row r="231" spans="1:14" ht="15.75" customHeight="1" x14ac:dyDescent="0.25">
      <c r="A231" s="429"/>
      <c r="B231" s="533"/>
      <c r="C231" s="36"/>
      <c r="D231" s="36"/>
      <c r="E231" s="277"/>
      <c r="F231" s="44"/>
      <c r="G231" s="44"/>
      <c r="H231" s="36"/>
      <c r="I231" s="36"/>
      <c r="J231" s="340"/>
      <c r="K231" s="36"/>
      <c r="L231" s="277"/>
      <c r="M231" s="361"/>
      <c r="N231" s="36"/>
    </row>
    <row r="232" spans="1:14" ht="15.75" customHeight="1" x14ac:dyDescent="0.25">
      <c r="A232" s="429"/>
      <c r="B232" s="533"/>
      <c r="C232" s="36"/>
      <c r="D232" s="36"/>
      <c r="E232" s="277"/>
      <c r="F232" s="44"/>
      <c r="G232" s="44"/>
      <c r="H232" s="36"/>
      <c r="I232" s="36"/>
      <c r="J232" s="340"/>
      <c r="K232" s="36"/>
      <c r="L232" s="277"/>
      <c r="M232" s="361"/>
      <c r="N232" s="36"/>
    </row>
    <row r="233" spans="1:14" ht="15.75" customHeight="1" x14ac:dyDescent="0.25">
      <c r="A233" s="429"/>
      <c r="B233" s="533"/>
      <c r="C233" s="36"/>
      <c r="D233" s="36"/>
      <c r="E233" s="277"/>
      <c r="F233" s="44"/>
      <c r="G233" s="44"/>
      <c r="H233" s="36"/>
      <c r="I233" s="36"/>
      <c r="J233" s="340"/>
      <c r="K233" s="36"/>
      <c r="L233" s="277"/>
      <c r="M233" s="361"/>
      <c r="N233" s="36"/>
    </row>
    <row r="234" spans="1:14" ht="15.75" customHeight="1" x14ac:dyDescent="0.25">
      <c r="A234" s="429"/>
      <c r="B234" s="533"/>
      <c r="C234" s="36"/>
      <c r="D234" s="36"/>
      <c r="E234" s="277"/>
      <c r="F234" s="44"/>
      <c r="G234" s="44"/>
      <c r="H234" s="36"/>
      <c r="I234" s="36"/>
      <c r="J234" s="340"/>
      <c r="K234" s="36"/>
      <c r="L234" s="277"/>
      <c r="M234" s="361"/>
      <c r="N234" s="36"/>
    </row>
    <row r="235" spans="1:14" ht="15.75" customHeight="1" x14ac:dyDescent="0.25">
      <c r="A235" s="429"/>
      <c r="B235" s="533"/>
      <c r="C235" s="36"/>
      <c r="D235" s="36"/>
      <c r="E235" s="277"/>
      <c r="F235" s="44"/>
      <c r="G235" s="44"/>
      <c r="H235" s="36"/>
      <c r="I235" s="36"/>
      <c r="J235" s="340"/>
      <c r="K235" s="36"/>
      <c r="L235" s="277"/>
      <c r="M235" s="361"/>
      <c r="N235" s="36"/>
    </row>
    <row r="236" spans="1:14" ht="15.75" customHeight="1" x14ac:dyDescent="0.25">
      <c r="A236" s="429"/>
      <c r="B236" s="533"/>
      <c r="C236" s="36"/>
      <c r="D236" s="36"/>
      <c r="E236" s="277"/>
      <c r="F236" s="44"/>
      <c r="G236" s="44"/>
      <c r="H236" s="36"/>
      <c r="I236" s="36"/>
      <c r="J236" s="340"/>
      <c r="K236" s="36"/>
      <c r="L236" s="277"/>
      <c r="M236" s="361"/>
      <c r="N236" s="36"/>
    </row>
    <row r="237" spans="1:14" ht="15.75" customHeight="1" x14ac:dyDescent="0.25">
      <c r="A237" s="429"/>
      <c r="B237" s="533"/>
      <c r="C237" s="36"/>
      <c r="D237" s="36"/>
      <c r="E237" s="277"/>
      <c r="F237" s="44"/>
      <c r="G237" s="44"/>
      <c r="H237" s="36"/>
      <c r="I237" s="36"/>
      <c r="J237" s="340"/>
      <c r="K237" s="36"/>
      <c r="L237" s="277"/>
      <c r="M237" s="361"/>
      <c r="N237" s="36"/>
    </row>
    <row r="238" spans="1:14" ht="15.75" customHeight="1" x14ac:dyDescent="0.25">
      <c r="A238" s="429"/>
      <c r="B238" s="533"/>
      <c r="C238" s="36"/>
      <c r="D238" s="36"/>
      <c r="E238" s="277"/>
      <c r="F238" s="44"/>
      <c r="G238" s="44"/>
      <c r="H238" s="36"/>
      <c r="I238" s="36"/>
      <c r="J238" s="340"/>
      <c r="K238" s="36"/>
      <c r="L238" s="277"/>
      <c r="M238" s="361"/>
      <c r="N238" s="36"/>
    </row>
    <row r="239" spans="1:14" ht="15.75" customHeight="1" x14ac:dyDescent="0.25">
      <c r="A239" s="429"/>
      <c r="B239" s="533"/>
      <c r="C239" s="36"/>
      <c r="D239" s="36"/>
      <c r="E239" s="277"/>
      <c r="F239" s="44"/>
      <c r="G239" s="44"/>
      <c r="H239" s="36"/>
      <c r="I239" s="36"/>
      <c r="J239" s="340"/>
      <c r="K239" s="36"/>
      <c r="L239" s="277"/>
      <c r="M239" s="361"/>
      <c r="N239" s="36"/>
    </row>
    <row r="240" spans="1:14" ht="15.75" customHeight="1" x14ac:dyDescent="0.25">
      <c r="A240" s="429"/>
      <c r="B240" s="533"/>
      <c r="C240" s="36"/>
      <c r="D240" s="36"/>
      <c r="E240" s="277"/>
      <c r="F240" s="44"/>
      <c r="G240" s="44"/>
      <c r="H240" s="36"/>
      <c r="I240" s="36"/>
      <c r="J240" s="340"/>
      <c r="K240" s="36"/>
      <c r="L240" s="277"/>
      <c r="M240" s="361"/>
      <c r="N240" s="36"/>
    </row>
    <row r="241" spans="1:14" ht="15.75" customHeight="1" x14ac:dyDescent="0.25">
      <c r="A241" s="429"/>
      <c r="B241" s="533"/>
      <c r="C241" s="36"/>
      <c r="D241" s="36"/>
      <c r="E241" s="277"/>
      <c r="F241" s="44"/>
      <c r="G241" s="44"/>
      <c r="H241" s="36"/>
      <c r="I241" s="36"/>
      <c r="J241" s="340"/>
      <c r="K241" s="36"/>
      <c r="L241" s="277"/>
      <c r="M241" s="361"/>
      <c r="N241" s="36"/>
    </row>
    <row r="242" spans="1:14" ht="15.75" customHeight="1" x14ac:dyDescent="0.25">
      <c r="A242" s="429"/>
      <c r="B242" s="533"/>
      <c r="C242" s="36"/>
      <c r="D242" s="36"/>
      <c r="E242" s="277"/>
      <c r="F242" s="44"/>
      <c r="G242" s="44"/>
      <c r="H242" s="36"/>
      <c r="I242" s="36"/>
      <c r="J242" s="340"/>
      <c r="K242" s="36"/>
      <c r="L242" s="277"/>
      <c r="M242" s="361"/>
      <c r="N242" s="36"/>
    </row>
    <row r="243" spans="1:14" ht="15.75" customHeight="1" x14ac:dyDescent="0.25">
      <c r="A243" s="429"/>
      <c r="B243" s="533"/>
      <c r="C243" s="36"/>
      <c r="D243" s="36"/>
      <c r="E243" s="277"/>
      <c r="F243" s="44"/>
      <c r="G243" s="44"/>
      <c r="H243" s="36"/>
      <c r="I243" s="36"/>
      <c r="J243" s="340"/>
      <c r="K243" s="36"/>
      <c r="L243" s="277"/>
      <c r="M243" s="361"/>
      <c r="N243" s="36"/>
    </row>
    <row r="244" spans="1:14" ht="15.75" customHeight="1" x14ac:dyDescent="0.25">
      <c r="A244" s="429"/>
      <c r="B244" s="533"/>
      <c r="C244" s="36"/>
      <c r="D244" s="36"/>
      <c r="E244" s="277"/>
      <c r="F244" s="44"/>
      <c r="G244" s="44"/>
      <c r="H244" s="36"/>
      <c r="I244" s="36"/>
      <c r="J244" s="340"/>
      <c r="K244" s="36"/>
      <c r="L244" s="277"/>
      <c r="M244" s="361"/>
      <c r="N244" s="36"/>
    </row>
    <row r="245" spans="1:14" ht="15.75" customHeight="1" x14ac:dyDescent="0.25">
      <c r="A245" s="429"/>
      <c r="B245" s="533"/>
      <c r="C245" s="36"/>
      <c r="D245" s="36"/>
      <c r="E245" s="277"/>
      <c r="F245" s="44"/>
      <c r="G245" s="44"/>
      <c r="H245" s="36"/>
      <c r="I245" s="36"/>
      <c r="J245" s="340"/>
      <c r="K245" s="36"/>
      <c r="L245" s="277"/>
      <c r="M245" s="361"/>
      <c r="N245" s="36"/>
    </row>
    <row r="246" spans="1:14" ht="15.75" customHeight="1" x14ac:dyDescent="0.25">
      <c r="A246" s="429"/>
      <c r="B246" s="533"/>
      <c r="C246" s="36"/>
      <c r="D246" s="36"/>
      <c r="E246" s="277"/>
      <c r="F246" s="44"/>
      <c r="G246" s="44"/>
      <c r="H246" s="36"/>
      <c r="I246" s="36"/>
      <c r="J246" s="340"/>
      <c r="K246" s="36"/>
      <c r="L246" s="277"/>
      <c r="M246" s="361"/>
      <c r="N246" s="36"/>
    </row>
    <row r="247" spans="1:14" ht="15.75" customHeight="1" x14ac:dyDescent="0.25">
      <c r="A247" s="429"/>
      <c r="B247" s="533"/>
      <c r="C247" s="36"/>
      <c r="D247" s="36"/>
      <c r="E247" s="277"/>
      <c r="F247" s="44"/>
      <c r="G247" s="44"/>
      <c r="H247" s="36"/>
      <c r="I247" s="36"/>
      <c r="J247" s="340"/>
      <c r="K247" s="36"/>
      <c r="L247" s="277"/>
      <c r="M247" s="361"/>
      <c r="N247" s="36"/>
    </row>
    <row r="248" spans="1:14" ht="15.75" customHeight="1" x14ac:dyDescent="0.25">
      <c r="A248" s="429"/>
      <c r="B248" s="533"/>
      <c r="C248" s="36"/>
      <c r="D248" s="36"/>
      <c r="E248" s="277"/>
      <c r="F248" s="44"/>
      <c r="G248" s="44"/>
      <c r="H248" s="36"/>
      <c r="I248" s="36"/>
      <c r="J248" s="340"/>
      <c r="K248" s="36"/>
      <c r="L248" s="277"/>
      <c r="M248" s="361"/>
      <c r="N248" s="36"/>
    </row>
    <row r="249" spans="1:14" ht="15.75" customHeight="1" x14ac:dyDescent="0.25">
      <c r="A249" s="429"/>
      <c r="B249" s="533"/>
      <c r="C249" s="36"/>
      <c r="D249" s="36"/>
      <c r="E249" s="277"/>
      <c r="F249" s="44"/>
      <c r="G249" s="44"/>
      <c r="H249" s="36"/>
      <c r="I249" s="36"/>
      <c r="J249" s="340"/>
      <c r="K249" s="36"/>
      <c r="L249" s="277"/>
      <c r="M249" s="361"/>
      <c r="N249" s="36"/>
    </row>
    <row r="250" spans="1:14" ht="15.75" customHeight="1" x14ac:dyDescent="0.25">
      <c r="A250" s="429"/>
      <c r="B250" s="533"/>
      <c r="C250" s="36"/>
      <c r="D250" s="36"/>
      <c r="E250" s="277"/>
      <c r="F250" s="44"/>
      <c r="G250" s="44"/>
      <c r="H250" s="36"/>
      <c r="I250" s="36"/>
      <c r="J250" s="340"/>
      <c r="K250" s="36"/>
      <c r="L250" s="277"/>
      <c r="M250" s="361"/>
      <c r="N250" s="36"/>
    </row>
    <row r="251" spans="1:14" ht="15.75" customHeight="1" x14ac:dyDescent="0.25">
      <c r="A251" s="429"/>
      <c r="B251" s="533"/>
      <c r="C251" s="36"/>
      <c r="D251" s="36"/>
      <c r="E251" s="277"/>
      <c r="F251" s="44"/>
      <c r="G251" s="44"/>
      <c r="H251" s="36"/>
      <c r="I251" s="36"/>
      <c r="J251" s="340"/>
      <c r="K251" s="36"/>
      <c r="L251" s="277"/>
      <c r="M251" s="361"/>
      <c r="N251" s="36"/>
    </row>
    <row r="252" spans="1:14" ht="15.75" customHeight="1" x14ac:dyDescent="0.25">
      <c r="A252" s="429"/>
      <c r="B252" s="533"/>
      <c r="C252" s="36"/>
      <c r="D252" s="36"/>
      <c r="E252" s="277"/>
      <c r="F252" s="44"/>
      <c r="G252" s="44"/>
      <c r="H252" s="36"/>
      <c r="I252" s="36"/>
      <c r="J252" s="340"/>
      <c r="K252" s="36"/>
      <c r="L252" s="277"/>
      <c r="M252" s="361"/>
      <c r="N252" s="36"/>
    </row>
    <row r="253" spans="1:14" ht="15.75" customHeight="1" x14ac:dyDescent="0.25">
      <c r="A253" s="429"/>
      <c r="B253" s="533"/>
      <c r="C253" s="36"/>
      <c r="D253" s="36"/>
      <c r="E253" s="277"/>
      <c r="F253" s="44"/>
      <c r="G253" s="44"/>
      <c r="H253" s="36"/>
      <c r="I253" s="36"/>
      <c r="J253" s="340"/>
      <c r="K253" s="36"/>
      <c r="L253" s="277"/>
      <c r="M253" s="361"/>
      <c r="N253" s="36"/>
    </row>
    <row r="254" spans="1:14" ht="15.75" customHeight="1" x14ac:dyDescent="0.25">
      <c r="A254" s="429"/>
      <c r="B254" s="533"/>
      <c r="C254" s="36"/>
      <c r="D254" s="36"/>
      <c r="E254" s="277"/>
      <c r="F254" s="44"/>
      <c r="G254" s="44"/>
      <c r="H254" s="36"/>
      <c r="I254" s="36"/>
      <c r="J254" s="340"/>
      <c r="K254" s="36"/>
      <c r="L254" s="277"/>
      <c r="M254" s="361"/>
      <c r="N254" s="36"/>
    </row>
    <row r="255" spans="1:14" ht="15.75" customHeight="1" x14ac:dyDescent="0.25">
      <c r="A255" s="429"/>
      <c r="B255" s="533"/>
      <c r="C255" s="36"/>
      <c r="D255" s="36"/>
      <c r="E255" s="277"/>
      <c r="F255" s="44"/>
      <c r="G255" s="44"/>
      <c r="H255" s="36"/>
      <c r="I255" s="36"/>
      <c r="J255" s="340"/>
      <c r="K255" s="36"/>
      <c r="L255" s="277"/>
      <c r="M255" s="361"/>
      <c r="N255" s="36"/>
    </row>
    <row r="256" spans="1:14" ht="15.75" customHeight="1" x14ac:dyDescent="0.25">
      <c r="A256" s="429"/>
      <c r="B256" s="533"/>
      <c r="C256" s="36"/>
      <c r="D256" s="36"/>
      <c r="E256" s="277"/>
      <c r="F256" s="44"/>
      <c r="G256" s="44"/>
      <c r="H256" s="36"/>
      <c r="I256" s="36"/>
      <c r="J256" s="340"/>
      <c r="K256" s="36"/>
      <c r="L256" s="277"/>
      <c r="M256" s="361"/>
      <c r="N256" s="36"/>
    </row>
    <row r="257" spans="1:14" ht="15.75" customHeight="1" x14ac:dyDescent="0.25">
      <c r="A257" s="429"/>
      <c r="B257" s="533"/>
      <c r="C257" s="36"/>
      <c r="D257" s="36"/>
      <c r="E257" s="277"/>
      <c r="F257" s="44"/>
      <c r="G257" s="44"/>
      <c r="H257" s="36"/>
      <c r="I257" s="36"/>
      <c r="J257" s="340"/>
      <c r="K257" s="36"/>
      <c r="L257" s="277"/>
      <c r="M257" s="361"/>
      <c r="N257" s="36"/>
    </row>
    <row r="258" spans="1:14" ht="15.75" customHeight="1" x14ac:dyDescent="0.25">
      <c r="A258" s="429"/>
      <c r="B258" s="533"/>
      <c r="C258" s="36"/>
      <c r="D258" s="36"/>
      <c r="E258" s="277"/>
      <c r="F258" s="44"/>
      <c r="G258" s="44"/>
      <c r="H258" s="36"/>
      <c r="I258" s="36"/>
      <c r="J258" s="340"/>
      <c r="K258" s="36"/>
      <c r="L258" s="277"/>
      <c r="M258" s="361"/>
      <c r="N258" s="36"/>
    </row>
    <row r="259" spans="1:14" ht="15.75" customHeight="1" x14ac:dyDescent="0.25">
      <c r="A259" s="429"/>
      <c r="B259" s="533"/>
      <c r="C259" s="36"/>
      <c r="D259" s="36"/>
      <c r="E259" s="277"/>
      <c r="F259" s="44"/>
      <c r="G259" s="44"/>
      <c r="H259" s="36"/>
      <c r="I259" s="36"/>
      <c r="J259" s="340"/>
      <c r="K259" s="36"/>
      <c r="L259" s="277"/>
      <c r="M259" s="361"/>
      <c r="N259" s="36"/>
    </row>
    <row r="260" spans="1:14" ht="15.75" customHeight="1" x14ac:dyDescent="0.25">
      <c r="A260" s="429"/>
      <c r="B260" s="533"/>
      <c r="C260" s="36"/>
      <c r="D260" s="36"/>
      <c r="E260" s="277"/>
      <c r="F260" s="44"/>
      <c r="G260" s="44"/>
      <c r="H260" s="36"/>
      <c r="I260" s="36"/>
      <c r="J260" s="340"/>
      <c r="K260" s="36"/>
      <c r="L260" s="277"/>
      <c r="M260" s="361"/>
      <c r="N260" s="36"/>
    </row>
    <row r="261" spans="1:14" ht="15.75" customHeight="1" x14ac:dyDescent="0.25">
      <c r="A261" s="429"/>
      <c r="B261" s="533"/>
      <c r="C261" s="36"/>
      <c r="D261" s="36"/>
      <c r="E261" s="277"/>
      <c r="F261" s="44"/>
      <c r="G261" s="44"/>
      <c r="H261" s="36"/>
      <c r="I261" s="36"/>
      <c r="J261" s="340"/>
      <c r="K261" s="36"/>
      <c r="L261" s="277"/>
      <c r="M261" s="361"/>
      <c r="N261" s="36"/>
    </row>
    <row r="262" spans="1:14" ht="15.75" customHeight="1" x14ac:dyDescent="0.25">
      <c r="A262" s="429"/>
      <c r="B262" s="533"/>
      <c r="C262" s="36"/>
      <c r="D262" s="36"/>
      <c r="E262" s="277"/>
      <c r="F262" s="44"/>
      <c r="G262" s="44"/>
      <c r="H262" s="36"/>
      <c r="I262" s="36"/>
      <c r="J262" s="340"/>
      <c r="K262" s="36"/>
      <c r="L262" s="277"/>
      <c r="M262" s="361"/>
      <c r="N262" s="36"/>
    </row>
    <row r="263" spans="1:14" ht="15.75" customHeight="1" x14ac:dyDescent="0.25">
      <c r="A263" s="429"/>
      <c r="B263" s="533"/>
      <c r="C263" s="36"/>
      <c r="D263" s="36"/>
      <c r="E263" s="277"/>
      <c r="F263" s="44"/>
      <c r="G263" s="44"/>
      <c r="H263" s="36"/>
      <c r="I263" s="36"/>
      <c r="J263" s="340"/>
      <c r="K263" s="36"/>
      <c r="L263" s="277"/>
      <c r="M263" s="361"/>
      <c r="N263" s="36"/>
    </row>
    <row r="264" spans="1:14" ht="15.75" customHeight="1" x14ac:dyDescent="0.25">
      <c r="A264" s="429"/>
      <c r="B264" s="533"/>
      <c r="C264" s="36"/>
      <c r="D264" s="36"/>
      <c r="E264" s="277"/>
      <c r="F264" s="44"/>
      <c r="G264" s="44"/>
      <c r="H264" s="36"/>
      <c r="I264" s="36"/>
      <c r="J264" s="340"/>
      <c r="K264" s="36"/>
      <c r="L264" s="277"/>
      <c r="M264" s="361"/>
      <c r="N264" s="36"/>
    </row>
    <row r="265" spans="1:14" ht="15.75" customHeight="1" x14ac:dyDescent="0.25">
      <c r="A265" s="429"/>
      <c r="B265" s="533"/>
      <c r="C265" s="36"/>
      <c r="D265" s="36"/>
      <c r="E265" s="277"/>
      <c r="F265" s="44"/>
      <c r="G265" s="44"/>
      <c r="H265" s="36"/>
      <c r="I265" s="36"/>
      <c r="J265" s="340"/>
      <c r="K265" s="36"/>
      <c r="L265" s="277"/>
      <c r="M265" s="361"/>
      <c r="N265" s="36"/>
    </row>
    <row r="266" spans="1:14" ht="15.75" customHeight="1" x14ac:dyDescent="0.25">
      <c r="A266" s="429"/>
      <c r="B266" s="533"/>
      <c r="C266" s="36"/>
      <c r="D266" s="36"/>
      <c r="E266" s="277"/>
      <c r="F266" s="44"/>
      <c r="G266" s="44"/>
      <c r="H266" s="36"/>
      <c r="I266" s="36"/>
      <c r="J266" s="340"/>
      <c r="K266" s="36"/>
      <c r="L266" s="277"/>
      <c r="M266" s="361"/>
      <c r="N266" s="36"/>
    </row>
    <row r="267" spans="1:14" ht="15.75" customHeight="1" x14ac:dyDescent="0.25">
      <c r="A267" s="429"/>
      <c r="B267" s="533"/>
      <c r="C267" s="36"/>
      <c r="D267" s="36"/>
      <c r="E267" s="277"/>
      <c r="F267" s="44"/>
      <c r="G267" s="44"/>
      <c r="H267" s="36"/>
      <c r="I267" s="36"/>
      <c r="J267" s="340"/>
      <c r="K267" s="36"/>
      <c r="L267" s="277"/>
      <c r="M267" s="361"/>
      <c r="N267" s="36"/>
    </row>
    <row r="268" spans="1:14" ht="15.75" customHeight="1" x14ac:dyDescent="0.25">
      <c r="A268" s="429"/>
      <c r="B268" s="533"/>
      <c r="C268" s="36"/>
      <c r="D268" s="36"/>
      <c r="E268" s="277"/>
      <c r="F268" s="44"/>
      <c r="G268" s="44"/>
      <c r="H268" s="36"/>
      <c r="I268" s="36"/>
      <c r="J268" s="340"/>
      <c r="K268" s="36"/>
      <c r="L268" s="277"/>
      <c r="M268" s="361"/>
      <c r="N268" s="36"/>
    </row>
    <row r="269" spans="1:14" ht="15.75" customHeight="1" x14ac:dyDescent="0.25">
      <c r="A269" s="429"/>
      <c r="B269" s="533"/>
      <c r="C269" s="36"/>
      <c r="D269" s="36"/>
      <c r="E269" s="277"/>
      <c r="F269" s="44"/>
      <c r="G269" s="44"/>
      <c r="H269" s="36"/>
      <c r="I269" s="36"/>
      <c r="J269" s="340"/>
      <c r="K269" s="36"/>
      <c r="L269" s="277"/>
      <c r="M269" s="361"/>
      <c r="N269" s="36"/>
    </row>
    <row r="270" spans="1:14" ht="15.75" customHeight="1" x14ac:dyDescent="0.25">
      <c r="A270" s="429"/>
      <c r="B270" s="533"/>
      <c r="C270" s="36"/>
      <c r="D270" s="36"/>
      <c r="E270" s="277"/>
      <c r="F270" s="44"/>
      <c r="G270" s="44"/>
      <c r="H270" s="36"/>
      <c r="I270" s="36"/>
      <c r="J270" s="340"/>
      <c r="K270" s="36"/>
      <c r="L270" s="277"/>
      <c r="M270" s="361"/>
      <c r="N270" s="36"/>
    </row>
    <row r="271" spans="1:14" ht="15.75" customHeight="1" x14ac:dyDescent="0.25">
      <c r="A271" s="429"/>
      <c r="B271" s="533"/>
      <c r="C271" s="36"/>
      <c r="D271" s="36"/>
      <c r="E271" s="277"/>
      <c r="F271" s="44"/>
      <c r="G271" s="44"/>
      <c r="H271" s="36"/>
      <c r="I271" s="36"/>
      <c r="J271" s="340"/>
      <c r="K271" s="36"/>
      <c r="L271" s="277"/>
      <c r="M271" s="361"/>
      <c r="N271" s="36"/>
    </row>
    <row r="272" spans="1:14" ht="15.75" customHeight="1" x14ac:dyDescent="0.25">
      <c r="A272" s="429"/>
      <c r="B272" s="533"/>
      <c r="C272" s="36"/>
      <c r="D272" s="36"/>
      <c r="E272" s="277"/>
      <c r="F272" s="44"/>
      <c r="G272" s="44"/>
      <c r="H272" s="36"/>
      <c r="I272" s="36"/>
      <c r="J272" s="340"/>
      <c r="K272" s="36"/>
      <c r="L272" s="277"/>
      <c r="M272" s="361"/>
      <c r="N272" s="36"/>
    </row>
    <row r="273" spans="1:14" ht="15.75" customHeight="1" x14ac:dyDescent="0.25">
      <c r="A273" s="429"/>
      <c r="B273" s="533"/>
      <c r="C273" s="36"/>
      <c r="D273" s="36"/>
      <c r="E273" s="277"/>
      <c r="F273" s="44"/>
      <c r="G273" s="44"/>
      <c r="H273" s="36"/>
      <c r="I273" s="36"/>
      <c r="J273" s="340"/>
      <c r="K273" s="36"/>
      <c r="L273" s="277"/>
      <c r="M273" s="361"/>
      <c r="N273" s="36"/>
    </row>
    <row r="274" spans="1:14" ht="15.75" customHeight="1" x14ac:dyDescent="0.25">
      <c r="A274" s="429"/>
      <c r="B274" s="533"/>
      <c r="C274" s="36"/>
      <c r="D274" s="36"/>
      <c r="E274" s="277"/>
      <c r="F274" s="44"/>
      <c r="G274" s="44"/>
      <c r="H274" s="36"/>
      <c r="I274" s="36"/>
      <c r="J274" s="340"/>
      <c r="K274" s="36"/>
      <c r="L274" s="277"/>
      <c r="M274" s="361"/>
      <c r="N274" s="36"/>
    </row>
    <row r="275" spans="1:14" ht="15.75" customHeight="1" x14ac:dyDescent="0.25">
      <c r="A275" s="429"/>
      <c r="B275" s="533"/>
      <c r="C275" s="36"/>
      <c r="D275" s="36"/>
      <c r="E275" s="277"/>
      <c r="F275" s="44"/>
      <c r="G275" s="44"/>
      <c r="H275" s="36"/>
      <c r="I275" s="36"/>
      <c r="J275" s="340"/>
      <c r="K275" s="36"/>
      <c r="L275" s="277"/>
      <c r="M275" s="361"/>
      <c r="N275" s="36"/>
    </row>
    <row r="276" spans="1:14" ht="15.75" customHeight="1" x14ac:dyDescent="0.25">
      <c r="A276" s="429"/>
      <c r="B276" s="533"/>
      <c r="C276" s="36"/>
      <c r="D276" s="36"/>
      <c r="E276" s="277"/>
      <c r="F276" s="44"/>
      <c r="G276" s="44"/>
      <c r="H276" s="36"/>
      <c r="I276" s="36"/>
      <c r="J276" s="340"/>
      <c r="K276" s="36"/>
      <c r="L276" s="277"/>
      <c r="M276" s="361"/>
      <c r="N276" s="36"/>
    </row>
    <row r="277" spans="1:14" ht="15.75" customHeight="1" x14ac:dyDescent="0.25">
      <c r="A277" s="429"/>
      <c r="B277" s="533"/>
      <c r="C277" s="36"/>
      <c r="D277" s="36"/>
      <c r="E277" s="277"/>
      <c r="F277" s="44"/>
      <c r="G277" s="44"/>
      <c r="H277" s="36"/>
      <c r="I277" s="36"/>
      <c r="J277" s="340"/>
      <c r="K277" s="36"/>
      <c r="L277" s="277"/>
      <c r="M277" s="361"/>
      <c r="N277" s="36"/>
    </row>
    <row r="278" spans="1:14" ht="15.75" customHeight="1" x14ac:dyDescent="0.25">
      <c r="A278" s="429"/>
      <c r="B278" s="533"/>
      <c r="C278" s="36"/>
      <c r="D278" s="36"/>
      <c r="E278" s="277"/>
      <c r="F278" s="44"/>
      <c r="G278" s="44"/>
      <c r="H278" s="36"/>
      <c r="I278" s="36"/>
      <c r="J278" s="340"/>
      <c r="K278" s="36"/>
      <c r="L278" s="277"/>
      <c r="M278" s="361"/>
      <c r="N278" s="36"/>
    </row>
    <row r="279" spans="1:14" ht="15.75" customHeight="1" x14ac:dyDescent="0.25">
      <c r="A279" s="429"/>
      <c r="B279" s="533"/>
      <c r="C279" s="36"/>
      <c r="D279" s="36"/>
      <c r="E279" s="277"/>
      <c r="F279" s="44"/>
      <c r="G279" s="44"/>
      <c r="H279" s="36"/>
      <c r="I279" s="36"/>
      <c r="J279" s="340"/>
      <c r="K279" s="36"/>
      <c r="L279" s="277"/>
      <c r="M279" s="361"/>
      <c r="N279" s="36"/>
    </row>
    <row r="280" spans="1:14" ht="15.75" customHeight="1" x14ac:dyDescent="0.25">
      <c r="A280" s="429"/>
      <c r="B280" s="533"/>
      <c r="C280" s="36"/>
      <c r="D280" s="36"/>
      <c r="E280" s="277"/>
      <c r="F280" s="44"/>
      <c r="G280" s="44"/>
      <c r="H280" s="36"/>
      <c r="I280" s="36"/>
      <c r="J280" s="340"/>
      <c r="K280" s="36"/>
      <c r="L280" s="277"/>
      <c r="M280" s="361"/>
      <c r="N280" s="36"/>
    </row>
    <row r="281" spans="1:14" ht="15.75" customHeight="1" x14ac:dyDescent="0.25">
      <c r="A281" s="429"/>
      <c r="B281" s="533"/>
      <c r="C281" s="36"/>
      <c r="D281" s="36"/>
      <c r="E281" s="277"/>
      <c r="F281" s="44"/>
      <c r="G281" s="44"/>
      <c r="H281" s="36"/>
      <c r="I281" s="36"/>
      <c r="J281" s="340"/>
      <c r="K281" s="36"/>
      <c r="L281" s="277"/>
      <c r="M281" s="361"/>
      <c r="N281" s="36"/>
    </row>
    <row r="282" spans="1:14" ht="15.75" customHeight="1" x14ac:dyDescent="0.25">
      <c r="A282" s="429"/>
      <c r="B282" s="533"/>
      <c r="C282" s="36"/>
      <c r="D282" s="36"/>
      <c r="E282" s="277"/>
      <c r="F282" s="44"/>
      <c r="G282" s="44"/>
      <c r="H282" s="36"/>
      <c r="I282" s="36"/>
      <c r="J282" s="340"/>
      <c r="K282" s="36"/>
      <c r="L282" s="277"/>
      <c r="M282" s="361"/>
      <c r="N282" s="36"/>
    </row>
    <row r="283" spans="1:14" ht="15.75" customHeight="1" x14ac:dyDescent="0.25">
      <c r="A283" s="429"/>
      <c r="B283" s="533"/>
      <c r="C283" s="36"/>
      <c r="D283" s="36"/>
      <c r="E283" s="277"/>
      <c r="F283" s="44"/>
      <c r="G283" s="44"/>
      <c r="H283" s="36"/>
      <c r="I283" s="36"/>
      <c r="J283" s="340"/>
      <c r="K283" s="36"/>
      <c r="L283" s="277"/>
      <c r="M283" s="361"/>
      <c r="N283" s="36"/>
    </row>
    <row r="284" spans="1:14" ht="15.75" customHeight="1" x14ac:dyDescent="0.25">
      <c r="A284" s="429"/>
      <c r="B284" s="533"/>
      <c r="C284" s="36"/>
      <c r="D284" s="36"/>
      <c r="E284" s="277"/>
      <c r="F284" s="44"/>
      <c r="G284" s="44"/>
      <c r="H284" s="36"/>
      <c r="I284" s="36"/>
      <c r="J284" s="340"/>
      <c r="K284" s="36"/>
      <c r="L284" s="277"/>
      <c r="M284" s="361"/>
      <c r="N284" s="36"/>
    </row>
    <row r="285" spans="1:14" ht="15.75" customHeight="1" x14ac:dyDescent="0.25">
      <c r="A285" s="429"/>
      <c r="B285" s="533"/>
      <c r="C285" s="36"/>
      <c r="D285" s="36"/>
      <c r="E285" s="277"/>
      <c r="F285" s="44"/>
      <c r="G285" s="44"/>
      <c r="H285" s="36"/>
      <c r="I285" s="36"/>
      <c r="J285" s="340"/>
      <c r="K285" s="36"/>
      <c r="L285" s="277"/>
      <c r="M285" s="361"/>
      <c r="N285" s="36"/>
    </row>
    <row r="286" spans="1:14" ht="15.75" customHeight="1" x14ac:dyDescent="0.25">
      <c r="A286" s="429"/>
      <c r="B286" s="533"/>
      <c r="C286" s="36"/>
      <c r="D286" s="36"/>
      <c r="E286" s="277"/>
      <c r="F286" s="44"/>
      <c r="G286" s="44"/>
      <c r="H286" s="36"/>
      <c r="I286" s="36"/>
      <c r="J286" s="340"/>
      <c r="K286" s="36"/>
      <c r="L286" s="277"/>
      <c r="M286" s="361"/>
      <c r="N286" s="36"/>
    </row>
    <row r="287" spans="1:14" ht="15.75" customHeight="1" x14ac:dyDescent="0.25">
      <c r="A287" s="429"/>
      <c r="B287" s="533"/>
      <c r="C287" s="36"/>
      <c r="D287" s="36"/>
      <c r="E287" s="277"/>
      <c r="F287" s="44"/>
      <c r="G287" s="44"/>
      <c r="H287" s="36"/>
      <c r="I287" s="36"/>
      <c r="J287" s="340"/>
      <c r="K287" s="36"/>
      <c r="L287" s="277"/>
      <c r="M287" s="361"/>
      <c r="N287" s="36"/>
    </row>
    <row r="288" spans="1:14" ht="15.75" customHeight="1" x14ac:dyDescent="0.25">
      <c r="A288" s="429"/>
      <c r="B288" s="533"/>
      <c r="C288" s="36"/>
      <c r="D288" s="36"/>
      <c r="E288" s="277"/>
      <c r="F288" s="44"/>
      <c r="G288" s="44"/>
      <c r="H288" s="36"/>
      <c r="I288" s="36"/>
      <c r="J288" s="340"/>
      <c r="K288" s="36"/>
      <c r="L288" s="277"/>
      <c r="M288" s="361"/>
      <c r="N288" s="36"/>
    </row>
    <row r="289" spans="1:14" ht="15.75" customHeight="1" x14ac:dyDescent="0.25">
      <c r="A289" s="429"/>
      <c r="B289" s="533"/>
      <c r="C289" s="36"/>
      <c r="D289" s="36"/>
      <c r="E289" s="277"/>
      <c r="F289" s="44"/>
      <c r="G289" s="44"/>
      <c r="H289" s="36"/>
      <c r="I289" s="36"/>
      <c r="J289" s="340"/>
      <c r="K289" s="36"/>
      <c r="L289" s="277"/>
      <c r="M289" s="361"/>
      <c r="N289" s="36"/>
    </row>
    <row r="290" spans="1:14" ht="15.75" customHeight="1" x14ac:dyDescent="0.25">
      <c r="A290" s="429"/>
      <c r="B290" s="533"/>
      <c r="C290" s="36"/>
      <c r="D290" s="36"/>
      <c r="E290" s="277"/>
      <c r="F290" s="44"/>
      <c r="G290" s="44"/>
      <c r="H290" s="36"/>
      <c r="I290" s="36"/>
      <c r="J290" s="340"/>
      <c r="K290" s="36"/>
      <c r="L290" s="277"/>
      <c r="M290" s="361"/>
      <c r="N290" s="36"/>
    </row>
    <row r="291" spans="1:14" ht="15.75" customHeight="1" x14ac:dyDescent="0.25">
      <c r="A291" s="429"/>
      <c r="B291" s="533"/>
      <c r="C291" s="36"/>
      <c r="D291" s="36"/>
      <c r="E291" s="277"/>
      <c r="F291" s="44"/>
      <c r="G291" s="44"/>
      <c r="H291" s="36"/>
      <c r="I291" s="36"/>
      <c r="J291" s="340"/>
      <c r="K291" s="36"/>
      <c r="L291" s="277"/>
      <c r="M291" s="361"/>
      <c r="N291" s="36"/>
    </row>
  </sheetData>
  <mergeCells count="61">
    <mergeCell ref="G137:J137"/>
    <mergeCell ref="G138:K138"/>
    <mergeCell ref="G139:K139"/>
    <mergeCell ref="A39:L39"/>
    <mergeCell ref="A51:F51"/>
    <mergeCell ref="A116:B116"/>
    <mergeCell ref="G131:J131"/>
    <mergeCell ref="C132:E132"/>
    <mergeCell ref="G132:K132"/>
    <mergeCell ref="C133:E133"/>
    <mergeCell ref="G133:K133"/>
    <mergeCell ref="G134:I134"/>
    <mergeCell ref="C123:E123"/>
    <mergeCell ref="G123:J123"/>
    <mergeCell ref="C124:E124"/>
    <mergeCell ref="G124:J124"/>
    <mergeCell ref="C125:E125"/>
    <mergeCell ref="G125:J125"/>
    <mergeCell ref="H46:J46"/>
    <mergeCell ref="F98:F103"/>
    <mergeCell ref="F104:F105"/>
    <mergeCell ref="A38:D38"/>
    <mergeCell ref="A24:A37"/>
    <mergeCell ref="B24:B37"/>
    <mergeCell ref="C24:C37"/>
    <mergeCell ref="D24:D37"/>
    <mergeCell ref="N24:N37"/>
    <mergeCell ref="A23:D23"/>
    <mergeCell ref="M8:M9"/>
    <mergeCell ref="N8:N9"/>
    <mergeCell ref="A10:A22"/>
    <mergeCell ref="B10:B22"/>
    <mergeCell ref="C10:C22"/>
    <mergeCell ref="D10:D22"/>
    <mergeCell ref="N10:N22"/>
    <mergeCell ref="G8:G9"/>
    <mergeCell ref="H8:H9"/>
    <mergeCell ref="I8:I9"/>
    <mergeCell ref="J8:J9"/>
    <mergeCell ref="K8:K9"/>
    <mergeCell ref="L8:L9"/>
    <mergeCell ref="A8:A9"/>
    <mergeCell ref="B8:B9"/>
    <mergeCell ref="C8:C9"/>
    <mergeCell ref="D8:D9"/>
    <mergeCell ref="E8:E9"/>
    <mergeCell ref="F8:F9"/>
    <mergeCell ref="A1:C4"/>
    <mergeCell ref="D1:L2"/>
    <mergeCell ref="M6:N6"/>
    <mergeCell ref="M1:N1"/>
    <mergeCell ref="M2:N2"/>
    <mergeCell ref="M3:N3"/>
    <mergeCell ref="M4:N4"/>
    <mergeCell ref="A6:B6"/>
    <mergeCell ref="C6:E6"/>
    <mergeCell ref="F6:G6"/>
    <mergeCell ref="H6:I6"/>
    <mergeCell ref="J6:L6"/>
    <mergeCell ref="D3:L3"/>
    <mergeCell ref="D4:L4"/>
  </mergeCells>
  <pageMargins left="0.25" right="0.25" top="0.75" bottom="0.75" header="0.3" footer="0.3"/>
  <pageSetup scale="38" fitToHeight="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927D16-8B6F-446E-A377-62731B84C7D8}">
  <sheetPr codeName="Hoja34"/>
  <dimension ref="A1:A25"/>
  <sheetViews>
    <sheetView topLeftCell="A13" zoomScale="120" zoomScaleNormal="120" workbookViewId="0">
      <selection activeCell="A25" sqref="A25"/>
    </sheetView>
  </sheetViews>
  <sheetFormatPr baseColWidth="10" defaultColWidth="11.42578125" defaultRowHeight="12.75" x14ac:dyDescent="0.2"/>
  <cols>
    <col min="1" max="1" width="96.5703125" style="569" customWidth="1"/>
    <col min="2" max="16384" width="11.42578125" style="569"/>
  </cols>
  <sheetData>
    <row r="1" spans="1:1" ht="30.75" customHeight="1" x14ac:dyDescent="0.2">
      <c r="A1" s="617" t="s">
        <v>1231</v>
      </c>
    </row>
    <row r="2" spans="1:1" ht="24.75" customHeight="1" x14ac:dyDescent="0.2">
      <c r="A2" s="572" t="s">
        <v>1232</v>
      </c>
    </row>
    <row r="3" spans="1:1" ht="24.75" customHeight="1" x14ac:dyDescent="0.2">
      <c r="A3" s="572" t="s">
        <v>1229</v>
      </c>
    </row>
    <row r="4" spans="1:1" ht="24.75" customHeight="1" x14ac:dyDescent="0.2">
      <c r="A4" s="572" t="s">
        <v>1228</v>
      </c>
    </row>
    <row r="5" spans="1:1" ht="31.5" customHeight="1" x14ac:dyDescent="0.2">
      <c r="A5" s="572" t="s">
        <v>1222</v>
      </c>
    </row>
    <row r="6" spans="1:1" ht="31.5" customHeight="1" x14ac:dyDescent="0.2">
      <c r="A6" s="570" t="s">
        <v>1221</v>
      </c>
    </row>
    <row r="7" spans="1:1" ht="32.25" customHeight="1" x14ac:dyDescent="0.2">
      <c r="A7" s="570" t="s">
        <v>1220</v>
      </c>
    </row>
    <row r="8" spans="1:1" ht="32.25" customHeight="1" x14ac:dyDescent="0.2">
      <c r="A8" s="571" t="s">
        <v>1234</v>
      </c>
    </row>
    <row r="9" spans="1:1" ht="31.5" x14ac:dyDescent="0.2">
      <c r="A9" s="571" t="s">
        <v>1236</v>
      </c>
    </row>
    <row r="10" spans="1:1" ht="31.5" x14ac:dyDescent="0.2">
      <c r="A10" s="570" t="s">
        <v>1235</v>
      </c>
    </row>
    <row r="11" spans="1:1" ht="31.5" x14ac:dyDescent="0.2">
      <c r="A11" s="572" t="s">
        <v>1233</v>
      </c>
    </row>
    <row r="12" spans="1:1" ht="15.75" x14ac:dyDescent="0.2">
      <c r="A12" s="570" t="s">
        <v>1237</v>
      </c>
    </row>
    <row r="13" spans="1:1" ht="36" customHeight="1" x14ac:dyDescent="0.2">
      <c r="A13" s="570" t="s">
        <v>1238</v>
      </c>
    </row>
    <row r="14" spans="1:1" ht="36" customHeight="1" x14ac:dyDescent="0.2">
      <c r="A14" s="570" t="s">
        <v>1239</v>
      </c>
    </row>
    <row r="15" spans="1:1" ht="36" customHeight="1" x14ac:dyDescent="0.2">
      <c r="A15" s="572" t="s">
        <v>1240</v>
      </c>
    </row>
    <row r="16" spans="1:1" ht="15.75" x14ac:dyDescent="0.2">
      <c r="A16" s="572" t="s">
        <v>1241</v>
      </c>
    </row>
    <row r="17" spans="1:1" ht="15.75" x14ac:dyDescent="0.2">
      <c r="A17" s="572" t="s">
        <v>1242</v>
      </c>
    </row>
    <row r="18" spans="1:1" ht="31.5" x14ac:dyDescent="0.2">
      <c r="A18" s="572" t="s">
        <v>1243</v>
      </c>
    </row>
    <row r="19" spans="1:1" ht="31.5" x14ac:dyDescent="0.2">
      <c r="A19" s="572" t="s">
        <v>1224</v>
      </c>
    </row>
    <row r="20" spans="1:1" ht="31.5" x14ac:dyDescent="0.2">
      <c r="A20" s="572" t="s">
        <v>1244</v>
      </c>
    </row>
    <row r="21" spans="1:1" ht="31.5" x14ac:dyDescent="0.2">
      <c r="A21" s="572" t="s">
        <v>1227</v>
      </c>
    </row>
    <row r="22" spans="1:1" ht="15.75" x14ac:dyDescent="0.2">
      <c r="A22" s="571" t="s">
        <v>1246</v>
      </c>
    </row>
    <row r="23" spans="1:1" ht="31.5" x14ac:dyDescent="0.2">
      <c r="A23" s="616" t="s">
        <v>1247</v>
      </c>
    </row>
    <row r="24" spans="1:1" ht="15.75" x14ac:dyDescent="0.2">
      <c r="A24" s="616" t="s">
        <v>1225</v>
      </c>
    </row>
    <row r="25" spans="1:1" ht="31.5" x14ac:dyDescent="0.2">
      <c r="A25" s="616" t="s">
        <v>1226</v>
      </c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C7D19A-39BC-4A6B-AAD4-A1616CFAE9A6}">
  <dimension ref="A1:C3"/>
  <sheetViews>
    <sheetView workbookViewId="0">
      <selection activeCell="B4" sqref="B4"/>
    </sheetView>
  </sheetViews>
  <sheetFormatPr baseColWidth="10" defaultRowHeight="15" x14ac:dyDescent="0.25"/>
  <cols>
    <col min="2" max="2" width="11.5703125" bestFit="1" customWidth="1"/>
    <col min="3" max="3" width="46.85546875" customWidth="1"/>
  </cols>
  <sheetData>
    <row r="1" spans="1:3" ht="30" customHeight="1" x14ac:dyDescent="0.25">
      <c r="A1" s="845" t="s">
        <v>1248</v>
      </c>
      <c r="B1" s="845" t="s">
        <v>1249</v>
      </c>
      <c r="C1" s="845" t="s">
        <v>1250</v>
      </c>
    </row>
    <row r="2" spans="1:3" x14ac:dyDescent="0.25">
      <c r="A2" s="846"/>
      <c r="B2" s="846"/>
      <c r="C2" s="846"/>
    </row>
    <row r="3" spans="1:3" ht="22.5" x14ac:dyDescent="0.25">
      <c r="A3" s="618">
        <v>1</v>
      </c>
      <c r="B3" s="619">
        <v>45322</v>
      </c>
      <c r="C3" s="620" t="s">
        <v>1251</v>
      </c>
    </row>
  </sheetData>
  <mergeCells count="3">
    <mergeCell ref="A1:A2"/>
    <mergeCell ref="B1:B2"/>
    <mergeCell ref="C1:C2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D6FF68-5B78-48C1-9792-E3A6AA92C50A}">
  <sheetPr codeName="Hoja20"/>
  <dimension ref="A3:B119"/>
  <sheetViews>
    <sheetView topLeftCell="A106" workbookViewId="0">
      <selection activeCell="A137" sqref="A137"/>
    </sheetView>
  </sheetViews>
  <sheetFormatPr baseColWidth="10" defaultRowHeight="15" x14ac:dyDescent="0.25"/>
  <cols>
    <col min="1" max="1" width="181.140625" bestFit="1" customWidth="1"/>
    <col min="2" max="2" width="16.85546875" style="316" bestFit="1" customWidth="1"/>
    <col min="3" max="4" width="15.5703125" bestFit="1" customWidth="1"/>
    <col min="5" max="6" width="12.85546875" bestFit="1" customWidth="1"/>
    <col min="7" max="8" width="15.5703125" bestFit="1" customWidth="1"/>
    <col min="9" max="11" width="12.85546875" bestFit="1" customWidth="1"/>
    <col min="12" max="15" width="15.5703125" bestFit="1" customWidth="1"/>
    <col min="16" max="16" width="12.85546875" bestFit="1" customWidth="1"/>
    <col min="17" max="21" width="18.42578125" bestFit="1" customWidth="1"/>
    <col min="22" max="24" width="12.85546875" bestFit="1" customWidth="1"/>
    <col min="25" max="26" width="10.140625" bestFit="1" customWidth="1"/>
    <col min="27" max="31" width="15.5703125" bestFit="1" customWidth="1"/>
    <col min="32" max="34" width="10.140625" bestFit="1" customWidth="1"/>
    <col min="35" max="35" width="12.85546875" bestFit="1" customWidth="1"/>
    <col min="36" max="41" width="15.5703125" bestFit="1" customWidth="1"/>
    <col min="42" max="43" width="12.85546875" bestFit="1" customWidth="1"/>
    <col min="44" max="44" width="7.42578125" bestFit="1" customWidth="1"/>
    <col min="45" max="45" width="12.5703125" bestFit="1" customWidth="1"/>
  </cols>
  <sheetData>
    <row r="3" spans="1:2" x14ac:dyDescent="0.25">
      <c r="A3" s="45" t="s">
        <v>578</v>
      </c>
      <c r="B3" s="316" t="s">
        <v>579</v>
      </c>
    </row>
    <row r="4" spans="1:2" x14ac:dyDescent="0.25">
      <c r="A4" s="46" t="s">
        <v>1106</v>
      </c>
      <c r="B4" s="316">
        <v>134361443</v>
      </c>
    </row>
    <row r="5" spans="1:2" x14ac:dyDescent="0.25">
      <c r="A5" s="46" t="s">
        <v>1108</v>
      </c>
      <c r="B5" s="316">
        <v>940100</v>
      </c>
    </row>
    <row r="6" spans="1:2" x14ac:dyDescent="0.25">
      <c r="A6" s="46" t="s">
        <v>1131</v>
      </c>
      <c r="B6" s="316">
        <v>0</v>
      </c>
    </row>
    <row r="7" spans="1:2" x14ac:dyDescent="0.25">
      <c r="A7" s="46" t="s">
        <v>1113</v>
      </c>
      <c r="B7" s="316">
        <v>14146500</v>
      </c>
    </row>
    <row r="8" spans="1:2" x14ac:dyDescent="0.25">
      <c r="A8" s="46" t="s">
        <v>1107</v>
      </c>
      <c r="B8" s="316">
        <v>470000</v>
      </c>
    </row>
    <row r="9" spans="1:2" x14ac:dyDescent="0.25">
      <c r="A9" s="46" t="s">
        <v>1110</v>
      </c>
      <c r="B9" s="316">
        <v>470000</v>
      </c>
    </row>
    <row r="10" spans="1:2" x14ac:dyDescent="0.25">
      <c r="A10" s="46" t="s">
        <v>1114</v>
      </c>
      <c r="B10" s="316">
        <v>4429200</v>
      </c>
    </row>
    <row r="11" spans="1:2" x14ac:dyDescent="0.25">
      <c r="A11" s="46" t="s">
        <v>1124</v>
      </c>
      <c r="B11" s="316">
        <v>0</v>
      </c>
    </row>
    <row r="12" spans="1:2" s="539" customFormat="1" x14ac:dyDescent="0.25">
      <c r="A12" s="538" t="s">
        <v>524</v>
      </c>
      <c r="B12" s="540">
        <v>204025571</v>
      </c>
    </row>
    <row r="13" spans="1:2" s="539" customFormat="1" x14ac:dyDescent="0.25">
      <c r="A13" s="538" t="s">
        <v>523</v>
      </c>
      <c r="B13" s="540">
        <v>504361</v>
      </c>
    </row>
    <row r="14" spans="1:2" x14ac:dyDescent="0.25">
      <c r="A14" s="46" t="s">
        <v>1142</v>
      </c>
      <c r="B14" s="316">
        <v>1380500</v>
      </c>
    </row>
    <row r="15" spans="1:2" x14ac:dyDescent="0.25">
      <c r="A15" s="46" t="s">
        <v>1159</v>
      </c>
      <c r="B15" s="316">
        <v>4461200</v>
      </c>
    </row>
    <row r="16" spans="1:2" x14ac:dyDescent="0.25">
      <c r="A16" s="46" t="s">
        <v>1146</v>
      </c>
      <c r="B16" s="316">
        <v>4046100</v>
      </c>
    </row>
    <row r="17" spans="1:2" x14ac:dyDescent="0.25">
      <c r="A17" s="46" t="s">
        <v>1155</v>
      </c>
      <c r="B17" s="316">
        <v>4519900</v>
      </c>
    </row>
    <row r="18" spans="1:2" x14ac:dyDescent="0.25">
      <c r="A18" s="46" t="s">
        <v>1158</v>
      </c>
      <c r="B18" s="316">
        <v>4604300</v>
      </c>
    </row>
    <row r="19" spans="1:2" x14ac:dyDescent="0.25">
      <c r="A19" s="46" t="s">
        <v>1119</v>
      </c>
      <c r="B19" s="316">
        <v>213099400</v>
      </c>
    </row>
    <row r="20" spans="1:2" x14ac:dyDescent="0.25">
      <c r="A20" s="46" t="s">
        <v>1150</v>
      </c>
      <c r="B20" s="316">
        <v>7403000</v>
      </c>
    </row>
    <row r="21" spans="1:2" x14ac:dyDescent="0.25">
      <c r="A21" s="46" t="s">
        <v>1148</v>
      </c>
      <c r="B21" s="316">
        <v>677700</v>
      </c>
    </row>
    <row r="22" spans="1:2" x14ac:dyDescent="0.25">
      <c r="A22" s="46" t="s">
        <v>1156</v>
      </c>
      <c r="B22" s="316">
        <v>1464300</v>
      </c>
    </row>
    <row r="23" spans="1:2" x14ac:dyDescent="0.25">
      <c r="A23" s="46" t="s">
        <v>1151</v>
      </c>
      <c r="B23" s="316">
        <v>1904200</v>
      </c>
    </row>
    <row r="24" spans="1:2" x14ac:dyDescent="0.25">
      <c r="A24" s="46" t="s">
        <v>1145</v>
      </c>
      <c r="B24" s="316">
        <v>1260200</v>
      </c>
    </row>
    <row r="25" spans="1:2" x14ac:dyDescent="0.25">
      <c r="A25" s="46" t="s">
        <v>1157</v>
      </c>
      <c r="B25" s="316">
        <v>4275700</v>
      </c>
    </row>
    <row r="26" spans="1:2" x14ac:dyDescent="0.25">
      <c r="A26" s="46" t="s">
        <v>1162</v>
      </c>
      <c r="B26" s="316">
        <v>3333700</v>
      </c>
    </row>
    <row r="27" spans="1:2" x14ac:dyDescent="0.25">
      <c r="A27" s="46" t="s">
        <v>1167</v>
      </c>
      <c r="B27" s="316">
        <v>820400</v>
      </c>
    </row>
    <row r="28" spans="1:2" x14ac:dyDescent="0.25">
      <c r="A28" s="46" t="s">
        <v>1168</v>
      </c>
      <c r="B28" s="316">
        <v>1285900</v>
      </c>
    </row>
    <row r="29" spans="1:2" x14ac:dyDescent="0.25">
      <c r="A29" s="46" t="s">
        <v>1143</v>
      </c>
      <c r="B29" s="316">
        <v>1345400</v>
      </c>
    </row>
    <row r="30" spans="1:2" x14ac:dyDescent="0.25">
      <c r="A30" s="46" t="s">
        <v>1144</v>
      </c>
      <c r="B30" s="316">
        <v>5721300</v>
      </c>
    </row>
    <row r="31" spans="1:2" x14ac:dyDescent="0.25">
      <c r="A31" s="46" t="s">
        <v>1153</v>
      </c>
      <c r="B31" s="316">
        <v>1916000</v>
      </c>
    </row>
    <row r="32" spans="1:2" x14ac:dyDescent="0.25">
      <c r="A32" s="46" t="s">
        <v>1164</v>
      </c>
      <c r="B32" s="316">
        <v>4643300</v>
      </c>
    </row>
    <row r="33" spans="1:2" x14ac:dyDescent="0.25">
      <c r="A33" s="46" t="s">
        <v>1147</v>
      </c>
      <c r="B33" s="316">
        <v>150400</v>
      </c>
    </row>
    <row r="34" spans="1:2" x14ac:dyDescent="0.25">
      <c r="A34" s="46" t="s">
        <v>1160</v>
      </c>
      <c r="B34" s="316">
        <v>1926200</v>
      </c>
    </row>
    <row r="35" spans="1:2" x14ac:dyDescent="0.25">
      <c r="A35" s="46" t="s">
        <v>1149</v>
      </c>
      <c r="B35" s="316">
        <v>4940100</v>
      </c>
    </row>
    <row r="36" spans="1:2" x14ac:dyDescent="0.25">
      <c r="A36" s="46" t="s">
        <v>1166</v>
      </c>
      <c r="B36" s="316">
        <v>3216000</v>
      </c>
    </row>
    <row r="37" spans="1:2" x14ac:dyDescent="0.25">
      <c r="A37" s="46" t="s">
        <v>1141</v>
      </c>
      <c r="B37" s="316">
        <v>3613938</v>
      </c>
    </row>
    <row r="38" spans="1:2" x14ac:dyDescent="0.25">
      <c r="A38" s="46" t="s">
        <v>1163</v>
      </c>
      <c r="B38" s="316">
        <v>1835300</v>
      </c>
    </row>
    <row r="39" spans="1:2" x14ac:dyDescent="0.25">
      <c r="A39" s="46" t="s">
        <v>1161</v>
      </c>
      <c r="B39" s="316">
        <v>4217100</v>
      </c>
    </row>
    <row r="40" spans="1:2" x14ac:dyDescent="0.25">
      <c r="A40" s="46" t="s">
        <v>1152</v>
      </c>
      <c r="B40" s="316">
        <v>4837400</v>
      </c>
    </row>
    <row r="41" spans="1:2" x14ac:dyDescent="0.25">
      <c r="A41" s="46" t="s">
        <v>1154</v>
      </c>
      <c r="B41" s="316">
        <v>3401800</v>
      </c>
    </row>
    <row r="42" spans="1:2" x14ac:dyDescent="0.25">
      <c r="A42" s="46" t="s">
        <v>1165</v>
      </c>
      <c r="B42" s="316">
        <v>5334300</v>
      </c>
    </row>
    <row r="43" spans="1:2" x14ac:dyDescent="0.25">
      <c r="A43" s="46" t="s">
        <v>1169</v>
      </c>
      <c r="B43" s="316">
        <v>2981800</v>
      </c>
    </row>
    <row r="44" spans="1:2" x14ac:dyDescent="0.25">
      <c r="A44" s="46" t="s">
        <v>1111</v>
      </c>
      <c r="B44" s="316">
        <v>470000</v>
      </c>
    </row>
    <row r="45" spans="1:2" x14ac:dyDescent="0.25">
      <c r="A45" s="46" t="s">
        <v>1140</v>
      </c>
      <c r="B45" s="316">
        <v>360300</v>
      </c>
    </row>
    <row r="46" spans="1:2" s="539" customFormat="1" x14ac:dyDescent="0.25">
      <c r="A46" s="538" t="s">
        <v>1128</v>
      </c>
      <c r="B46" s="540">
        <v>34232</v>
      </c>
    </row>
    <row r="47" spans="1:2" x14ac:dyDescent="0.25">
      <c r="A47" s="46" t="s">
        <v>1115</v>
      </c>
      <c r="B47" s="316">
        <v>1446500</v>
      </c>
    </row>
    <row r="48" spans="1:2" x14ac:dyDescent="0.25">
      <c r="A48" s="46" t="s">
        <v>190</v>
      </c>
      <c r="B48" s="316">
        <v>536312</v>
      </c>
    </row>
    <row r="49" spans="1:2" s="539" customFormat="1" x14ac:dyDescent="0.25">
      <c r="A49" s="538" t="s">
        <v>517</v>
      </c>
      <c r="B49" s="540">
        <v>504599</v>
      </c>
    </row>
    <row r="50" spans="1:2" x14ac:dyDescent="0.25">
      <c r="A50" s="46" t="s">
        <v>410</v>
      </c>
      <c r="B50" s="316">
        <v>653413</v>
      </c>
    </row>
    <row r="51" spans="1:2" x14ac:dyDescent="0.25">
      <c r="A51" s="46" t="s">
        <v>441</v>
      </c>
      <c r="B51" s="316">
        <v>100432</v>
      </c>
    </row>
    <row r="52" spans="1:2" x14ac:dyDescent="0.25">
      <c r="A52" s="46" t="s">
        <v>225</v>
      </c>
      <c r="B52" s="316">
        <v>574184</v>
      </c>
    </row>
    <row r="53" spans="1:2" s="539" customFormat="1" x14ac:dyDescent="0.25">
      <c r="A53" s="538" t="s">
        <v>521</v>
      </c>
      <c r="B53" s="540">
        <v>207522</v>
      </c>
    </row>
    <row r="54" spans="1:2" x14ac:dyDescent="0.25">
      <c r="A54" s="46" t="s">
        <v>1117</v>
      </c>
      <c r="B54" s="316">
        <v>33421200</v>
      </c>
    </row>
    <row r="55" spans="1:2" x14ac:dyDescent="0.25">
      <c r="A55" s="46" t="s">
        <v>1105</v>
      </c>
      <c r="B55" s="316">
        <v>199260450</v>
      </c>
    </row>
    <row r="56" spans="1:2" x14ac:dyDescent="0.25">
      <c r="A56" s="46" t="s">
        <v>1118</v>
      </c>
      <c r="B56" s="316">
        <v>3156500</v>
      </c>
    </row>
    <row r="57" spans="1:2" x14ac:dyDescent="0.25">
      <c r="A57" s="46" t="s">
        <v>1116</v>
      </c>
      <c r="B57" s="316">
        <v>69332600</v>
      </c>
    </row>
    <row r="58" spans="1:2" x14ac:dyDescent="0.25">
      <c r="A58" s="46" t="s">
        <v>1123</v>
      </c>
      <c r="B58" s="316">
        <v>12932079</v>
      </c>
    </row>
    <row r="59" spans="1:2" x14ac:dyDescent="0.25">
      <c r="A59" s="46" t="s">
        <v>1122</v>
      </c>
      <c r="B59" s="316">
        <v>41573809</v>
      </c>
    </row>
    <row r="60" spans="1:2" x14ac:dyDescent="0.25">
      <c r="A60" s="46" t="s">
        <v>1121</v>
      </c>
      <c r="B60" s="316">
        <v>18200598</v>
      </c>
    </row>
    <row r="61" spans="1:2" x14ac:dyDescent="0.25">
      <c r="A61" s="46" t="s">
        <v>1171</v>
      </c>
      <c r="B61" s="316">
        <v>151794200</v>
      </c>
    </row>
    <row r="62" spans="1:2" x14ac:dyDescent="0.25">
      <c r="A62" s="46" t="s">
        <v>1104</v>
      </c>
      <c r="B62" s="316">
        <v>0</v>
      </c>
    </row>
    <row r="63" spans="1:2" x14ac:dyDescent="0.25">
      <c r="A63" s="46" t="s">
        <v>149</v>
      </c>
      <c r="B63" s="316">
        <v>0</v>
      </c>
    </row>
    <row r="64" spans="1:2" x14ac:dyDescent="0.25">
      <c r="A64" s="46" t="s">
        <v>340</v>
      </c>
      <c r="B64" s="316">
        <v>0</v>
      </c>
    </row>
    <row r="65" spans="1:2" s="539" customFormat="1" x14ac:dyDescent="0.25">
      <c r="A65" s="538" t="s">
        <v>519</v>
      </c>
      <c r="B65" s="540">
        <v>683380</v>
      </c>
    </row>
    <row r="66" spans="1:2" x14ac:dyDescent="0.25">
      <c r="A66" s="46" t="s">
        <v>330</v>
      </c>
      <c r="B66" s="316">
        <v>56938</v>
      </c>
    </row>
    <row r="67" spans="1:2" s="539" customFormat="1" x14ac:dyDescent="0.25">
      <c r="A67" s="538" t="s">
        <v>375</v>
      </c>
      <c r="B67" s="540">
        <v>281612</v>
      </c>
    </row>
    <row r="68" spans="1:2" x14ac:dyDescent="0.25">
      <c r="A68" s="46" t="s">
        <v>132</v>
      </c>
      <c r="B68" s="316">
        <v>450591</v>
      </c>
    </row>
    <row r="69" spans="1:2" x14ac:dyDescent="0.25">
      <c r="A69" s="46" t="s">
        <v>376</v>
      </c>
      <c r="B69" s="316">
        <v>279478</v>
      </c>
    </row>
    <row r="70" spans="1:2" s="539" customFormat="1" x14ac:dyDescent="0.25">
      <c r="A70" s="538" t="s">
        <v>313</v>
      </c>
      <c r="B70" s="540">
        <v>6</v>
      </c>
    </row>
    <row r="71" spans="1:2" x14ac:dyDescent="0.25">
      <c r="A71" s="46" t="s">
        <v>222</v>
      </c>
      <c r="B71" s="316">
        <v>166470</v>
      </c>
    </row>
    <row r="72" spans="1:2" s="539" customFormat="1" x14ac:dyDescent="0.25">
      <c r="A72" s="538" t="s">
        <v>1130</v>
      </c>
      <c r="B72" s="540">
        <v>47865</v>
      </c>
    </row>
    <row r="73" spans="1:2" s="539" customFormat="1" x14ac:dyDescent="0.25">
      <c r="A73" s="538" t="s">
        <v>310</v>
      </c>
      <c r="B73" s="540">
        <v>38568</v>
      </c>
    </row>
    <row r="74" spans="1:2" s="539" customFormat="1" x14ac:dyDescent="0.25">
      <c r="A74" s="538" t="s">
        <v>266</v>
      </c>
      <c r="B74" s="540">
        <v>110562</v>
      </c>
    </row>
    <row r="75" spans="1:2" x14ac:dyDescent="0.25">
      <c r="A75" s="46" t="s">
        <v>68</v>
      </c>
      <c r="B75" s="316">
        <v>148877</v>
      </c>
    </row>
    <row r="76" spans="1:2" s="539" customFormat="1" x14ac:dyDescent="0.25">
      <c r="A76" s="538" t="s">
        <v>348</v>
      </c>
      <c r="B76" s="540">
        <v>177401</v>
      </c>
    </row>
    <row r="77" spans="1:2" s="539" customFormat="1" x14ac:dyDescent="0.25">
      <c r="A77" s="538" t="s">
        <v>315</v>
      </c>
      <c r="B77" s="540">
        <v>29182</v>
      </c>
    </row>
    <row r="78" spans="1:2" s="539" customFormat="1" x14ac:dyDescent="0.25">
      <c r="A78" s="538" t="s">
        <v>404</v>
      </c>
      <c r="B78" s="540">
        <v>79064</v>
      </c>
    </row>
    <row r="79" spans="1:2" x14ac:dyDescent="0.25">
      <c r="A79" s="46" t="s">
        <v>349</v>
      </c>
      <c r="B79" s="316">
        <v>890537</v>
      </c>
    </row>
    <row r="80" spans="1:2" s="539" customFormat="1" x14ac:dyDescent="0.25">
      <c r="A80" s="538" t="s">
        <v>518</v>
      </c>
      <c r="B80" s="540">
        <v>158091</v>
      </c>
    </row>
    <row r="81" spans="1:2" s="539" customFormat="1" x14ac:dyDescent="0.25">
      <c r="A81" s="538" t="s">
        <v>267</v>
      </c>
      <c r="B81" s="540">
        <v>135113</v>
      </c>
    </row>
    <row r="82" spans="1:2" s="539" customFormat="1" x14ac:dyDescent="0.25">
      <c r="A82" s="538" t="s">
        <v>317</v>
      </c>
      <c r="B82" s="540">
        <v>19860</v>
      </c>
    </row>
    <row r="83" spans="1:2" s="539" customFormat="1" x14ac:dyDescent="0.25">
      <c r="A83" s="538" t="s">
        <v>522</v>
      </c>
      <c r="B83" s="540">
        <v>439308</v>
      </c>
    </row>
    <row r="84" spans="1:2" x14ac:dyDescent="0.25">
      <c r="A84" s="536" t="s">
        <v>511</v>
      </c>
      <c r="B84" s="537">
        <v>44769</v>
      </c>
    </row>
    <row r="85" spans="1:2" s="539" customFormat="1" x14ac:dyDescent="0.25">
      <c r="A85" s="538" t="s">
        <v>1019</v>
      </c>
      <c r="B85" s="540">
        <v>340965</v>
      </c>
    </row>
    <row r="86" spans="1:2" s="539" customFormat="1" x14ac:dyDescent="0.25">
      <c r="A86" s="538" t="s">
        <v>461</v>
      </c>
      <c r="B86" s="540">
        <v>30184</v>
      </c>
    </row>
    <row r="87" spans="1:2" x14ac:dyDescent="0.25">
      <c r="A87" s="46" t="s">
        <v>462</v>
      </c>
      <c r="B87" s="316">
        <v>196924</v>
      </c>
    </row>
    <row r="88" spans="1:2" x14ac:dyDescent="0.25">
      <c r="A88" s="46" t="s">
        <v>1133</v>
      </c>
      <c r="B88" s="316">
        <v>98193</v>
      </c>
    </row>
    <row r="89" spans="1:2" s="539" customFormat="1" x14ac:dyDescent="0.25">
      <c r="A89" s="538" t="s">
        <v>339</v>
      </c>
      <c r="B89" s="540">
        <v>1207299</v>
      </c>
    </row>
    <row r="90" spans="1:2" x14ac:dyDescent="0.25">
      <c r="A90" s="46" t="s">
        <v>1129</v>
      </c>
      <c r="B90" s="316">
        <v>0</v>
      </c>
    </row>
    <row r="91" spans="1:2" x14ac:dyDescent="0.25">
      <c r="A91" s="46" t="s">
        <v>341</v>
      </c>
      <c r="B91" s="316">
        <v>56596</v>
      </c>
    </row>
    <row r="92" spans="1:2" s="539" customFormat="1" x14ac:dyDescent="0.25">
      <c r="A92" s="538" t="s">
        <v>371</v>
      </c>
      <c r="B92" s="540">
        <v>686880</v>
      </c>
    </row>
    <row r="93" spans="1:2" s="539" customFormat="1" x14ac:dyDescent="0.25">
      <c r="A93" s="538" t="s">
        <v>345</v>
      </c>
      <c r="B93" s="540">
        <v>24060</v>
      </c>
    </row>
    <row r="94" spans="1:2" s="539" customFormat="1" x14ac:dyDescent="0.25">
      <c r="A94" s="538" t="s">
        <v>1138</v>
      </c>
      <c r="B94" s="540">
        <v>46979</v>
      </c>
    </row>
    <row r="95" spans="1:2" s="539" customFormat="1" x14ac:dyDescent="0.25">
      <c r="A95" s="538" t="s">
        <v>439</v>
      </c>
      <c r="B95" s="540">
        <v>215313</v>
      </c>
    </row>
    <row r="96" spans="1:2" x14ac:dyDescent="0.25">
      <c r="A96" s="46" t="s">
        <v>150</v>
      </c>
      <c r="B96" s="316">
        <v>26450</v>
      </c>
    </row>
    <row r="97" spans="1:2" x14ac:dyDescent="0.25">
      <c r="A97" s="46" t="s">
        <v>269</v>
      </c>
      <c r="B97" s="316">
        <v>730120</v>
      </c>
    </row>
    <row r="98" spans="1:2" x14ac:dyDescent="0.25">
      <c r="A98" s="46" t="s">
        <v>405</v>
      </c>
      <c r="B98" s="316">
        <v>38982</v>
      </c>
    </row>
    <row r="99" spans="1:2" x14ac:dyDescent="0.25">
      <c r="A99" s="46" t="s">
        <v>263</v>
      </c>
      <c r="B99" s="316">
        <v>620</v>
      </c>
    </row>
    <row r="100" spans="1:2" s="539" customFormat="1" x14ac:dyDescent="0.25">
      <c r="A100" s="538" t="s">
        <v>408</v>
      </c>
      <c r="B100" s="540">
        <v>31278</v>
      </c>
    </row>
    <row r="101" spans="1:2" x14ac:dyDescent="0.25">
      <c r="A101" s="46" t="s">
        <v>87</v>
      </c>
      <c r="B101" s="316">
        <v>270502</v>
      </c>
    </row>
    <row r="102" spans="1:2" s="539" customFormat="1" x14ac:dyDescent="0.25">
      <c r="A102" s="538" t="s">
        <v>510</v>
      </c>
      <c r="B102" s="540">
        <v>213139</v>
      </c>
    </row>
    <row r="103" spans="1:2" s="539" customFormat="1" x14ac:dyDescent="0.25">
      <c r="A103" s="538" t="s">
        <v>335</v>
      </c>
      <c r="B103" s="540">
        <v>495314</v>
      </c>
    </row>
    <row r="104" spans="1:2" s="539" customFormat="1" x14ac:dyDescent="0.25">
      <c r="A104" s="538" t="s">
        <v>334</v>
      </c>
      <c r="B104" s="540">
        <v>30924</v>
      </c>
    </row>
    <row r="105" spans="1:2" s="539" customFormat="1" x14ac:dyDescent="0.25">
      <c r="A105" s="538" t="s">
        <v>336</v>
      </c>
      <c r="B105" s="540">
        <v>150943</v>
      </c>
    </row>
    <row r="106" spans="1:2" s="539" customFormat="1" x14ac:dyDescent="0.25">
      <c r="A106" s="538" t="s">
        <v>1127</v>
      </c>
      <c r="B106" s="540">
        <v>77751</v>
      </c>
    </row>
    <row r="107" spans="1:2" s="539" customFormat="1" x14ac:dyDescent="0.25">
      <c r="A107" s="538" t="s">
        <v>265</v>
      </c>
      <c r="B107" s="540">
        <v>25674</v>
      </c>
    </row>
    <row r="108" spans="1:2" s="539" customFormat="1" x14ac:dyDescent="0.25">
      <c r="A108" s="538" t="s">
        <v>374</v>
      </c>
      <c r="B108" s="540">
        <v>249</v>
      </c>
    </row>
    <row r="109" spans="1:2" x14ac:dyDescent="0.25">
      <c r="A109" s="46" t="s">
        <v>1109</v>
      </c>
      <c r="B109" s="316">
        <v>70935162</v>
      </c>
    </row>
    <row r="110" spans="1:2" x14ac:dyDescent="0.25">
      <c r="A110" s="46" t="s">
        <v>1103</v>
      </c>
      <c r="B110" s="316">
        <v>135768083</v>
      </c>
    </row>
    <row r="111" spans="1:2" x14ac:dyDescent="0.25">
      <c r="A111" s="46" t="s">
        <v>22</v>
      </c>
      <c r="B111" s="316">
        <v>0</v>
      </c>
    </row>
    <row r="112" spans="1:2" x14ac:dyDescent="0.25">
      <c r="A112" s="46" t="s">
        <v>1112</v>
      </c>
      <c r="B112" s="316">
        <v>32857400</v>
      </c>
    </row>
    <row r="113" spans="1:2" s="539" customFormat="1" x14ac:dyDescent="0.25">
      <c r="A113" s="538" t="s">
        <v>520</v>
      </c>
      <c r="B113" s="540">
        <v>3203</v>
      </c>
    </row>
    <row r="114" spans="1:2" x14ac:dyDescent="0.25">
      <c r="A114" s="46" t="s">
        <v>1170</v>
      </c>
      <c r="B114" s="316">
        <v>101214500</v>
      </c>
    </row>
    <row r="115" spans="1:2" x14ac:dyDescent="0.25">
      <c r="A115" s="46" t="s">
        <v>1126</v>
      </c>
      <c r="B115" s="316">
        <v>0</v>
      </c>
    </row>
    <row r="116" spans="1:2" x14ac:dyDescent="0.25">
      <c r="A116" s="46" t="s">
        <v>1120</v>
      </c>
      <c r="B116" s="316">
        <v>4035788</v>
      </c>
    </row>
    <row r="117" spans="1:2" x14ac:dyDescent="0.25">
      <c r="A117" s="46" t="s">
        <v>1125</v>
      </c>
      <c r="B117" s="316">
        <v>1255031440</v>
      </c>
    </row>
    <row r="118" spans="1:2" x14ac:dyDescent="0.25">
      <c r="A118" s="46" t="s">
        <v>1134</v>
      </c>
      <c r="B118" s="316">
        <v>1143065</v>
      </c>
    </row>
    <row r="119" spans="1:2" x14ac:dyDescent="0.25">
      <c r="A119" s="46" t="s">
        <v>1008</v>
      </c>
      <c r="B119" s="316">
        <v>2808744595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DDBA3-4E8F-4087-BC38-6A821F8909D3}">
  <sheetPr codeName="Hoja24"/>
  <dimension ref="B1:P312"/>
  <sheetViews>
    <sheetView showGridLines="0" topLeftCell="C1" zoomScale="70" zoomScaleNormal="70" workbookViewId="0">
      <selection activeCell="O33" sqref="O33"/>
    </sheetView>
  </sheetViews>
  <sheetFormatPr baseColWidth="10" defaultColWidth="11.42578125" defaultRowHeight="15" x14ac:dyDescent="0.25"/>
  <cols>
    <col min="2" max="5" width="32" customWidth="1"/>
    <col min="6" max="6" width="40" customWidth="1"/>
    <col min="7" max="7" width="21" customWidth="1"/>
    <col min="8" max="8" width="26.7109375" customWidth="1"/>
    <col min="9" max="9" width="19.7109375" customWidth="1"/>
    <col min="10" max="10" width="16.7109375" style="51" customWidth="1"/>
    <col min="11" max="11" width="17" customWidth="1"/>
    <col min="12" max="12" width="16.42578125" customWidth="1"/>
    <col min="13" max="13" width="11.28515625" customWidth="1"/>
    <col min="14" max="14" width="22" customWidth="1"/>
    <col min="15" max="16" width="31.140625" customWidth="1"/>
    <col min="20" max="20" width="19.140625" bestFit="1" customWidth="1"/>
  </cols>
  <sheetData>
    <row r="1" spans="2:16" ht="15" customHeight="1" x14ac:dyDescent="0.25">
      <c r="B1" s="649"/>
      <c r="C1" s="170"/>
      <c r="D1" s="170"/>
      <c r="E1" s="170"/>
      <c r="F1" s="650" t="s">
        <v>0</v>
      </c>
      <c r="G1" s="659"/>
      <c r="H1" s="622"/>
      <c r="I1" s="622"/>
      <c r="J1" s="622"/>
      <c r="K1" s="622"/>
      <c r="L1" s="622"/>
      <c r="M1" s="622"/>
      <c r="N1" s="643"/>
      <c r="O1" s="1"/>
      <c r="P1" s="2"/>
    </row>
    <row r="2" spans="2:16" x14ac:dyDescent="0.25">
      <c r="B2" s="657"/>
      <c r="C2" s="82"/>
      <c r="D2" s="82"/>
      <c r="E2" s="82"/>
      <c r="F2" s="660"/>
      <c r="G2" s="639"/>
      <c r="H2" s="624"/>
      <c r="I2" s="624"/>
      <c r="J2" s="624"/>
      <c r="K2" s="624"/>
      <c r="L2" s="624"/>
      <c r="M2" s="624"/>
      <c r="N2" s="661"/>
      <c r="O2" s="3"/>
      <c r="P2" s="4"/>
    </row>
    <row r="3" spans="2:16" x14ac:dyDescent="0.25">
      <c r="B3" s="657"/>
      <c r="C3" s="82"/>
      <c r="D3" s="82"/>
      <c r="E3" s="82"/>
      <c r="F3" s="660"/>
      <c r="G3" s="639"/>
      <c r="H3" s="624"/>
      <c r="I3" s="624"/>
      <c r="J3" s="624"/>
      <c r="K3" s="624"/>
      <c r="L3" s="624"/>
      <c r="M3" s="624"/>
      <c r="N3" s="661"/>
      <c r="O3" s="3"/>
      <c r="P3" s="5"/>
    </row>
    <row r="4" spans="2:16" x14ac:dyDescent="0.25">
      <c r="B4" s="658"/>
      <c r="C4" s="83"/>
      <c r="D4" s="83"/>
      <c r="E4" s="83"/>
      <c r="F4" s="662"/>
      <c r="G4" s="663"/>
      <c r="H4" s="663"/>
      <c r="I4" s="663"/>
      <c r="J4" s="663"/>
      <c r="K4" s="663"/>
      <c r="L4" s="663"/>
      <c r="M4" s="663"/>
      <c r="N4" s="664"/>
      <c r="O4" s="6"/>
      <c r="P4" s="7"/>
    </row>
    <row r="5" spans="2:16" x14ac:dyDescent="0.25">
      <c r="B5" s="63" t="s">
        <v>1</v>
      </c>
      <c r="C5" s="171"/>
      <c r="D5" s="171"/>
      <c r="E5" s="171"/>
      <c r="F5" s="646" t="s">
        <v>2</v>
      </c>
      <c r="G5" s="655"/>
      <c r="H5" s="64" t="s">
        <v>3</v>
      </c>
      <c r="I5" s="651">
        <v>2023</v>
      </c>
      <c r="J5" s="652"/>
      <c r="K5" s="652"/>
      <c r="L5" s="651" t="s">
        <v>4</v>
      </c>
      <c r="M5" s="651"/>
      <c r="N5" s="652"/>
      <c r="O5" s="648">
        <v>45202</v>
      </c>
      <c r="P5" s="652"/>
    </row>
    <row r="6" spans="2:16" x14ac:dyDescent="0.25">
      <c r="B6" s="63" t="s">
        <v>64</v>
      </c>
      <c r="C6" s="171"/>
      <c r="D6" s="171"/>
      <c r="E6" s="171"/>
      <c r="F6" s="76" t="s">
        <v>86</v>
      </c>
      <c r="G6" s="77"/>
      <c r="H6" s="64"/>
      <c r="I6" s="646"/>
      <c r="J6" s="668"/>
      <c r="K6" s="668"/>
      <c r="L6" s="668"/>
      <c r="M6" s="655"/>
      <c r="N6" s="65"/>
      <c r="O6" s="66"/>
      <c r="P6" s="65"/>
    </row>
    <row r="7" spans="2:16" ht="23.25" customHeight="1" x14ac:dyDescent="0.25">
      <c r="B7" s="633" t="s">
        <v>7</v>
      </c>
      <c r="C7" s="140"/>
      <c r="D7" s="140"/>
      <c r="E7" s="673" t="s">
        <v>65</v>
      </c>
      <c r="F7" s="647" t="s">
        <v>8</v>
      </c>
      <c r="G7" s="633" t="s">
        <v>9</v>
      </c>
      <c r="H7" s="633" t="s">
        <v>10</v>
      </c>
      <c r="I7" s="633" t="s">
        <v>11</v>
      </c>
      <c r="J7" s="652"/>
      <c r="K7" s="652"/>
      <c r="L7" s="652"/>
      <c r="M7" s="652"/>
      <c r="N7" s="633" t="s">
        <v>12</v>
      </c>
      <c r="O7" s="634" t="s">
        <v>13</v>
      </c>
      <c r="P7" s="633" t="s">
        <v>14</v>
      </c>
    </row>
    <row r="8" spans="2:16" ht="17.25" customHeight="1" x14ac:dyDescent="0.25">
      <c r="B8" s="652"/>
      <c r="C8" s="81"/>
      <c r="D8" s="81"/>
      <c r="E8" s="674"/>
      <c r="F8" s="652"/>
      <c r="G8" s="656"/>
      <c r="H8" s="652"/>
      <c r="I8" s="162">
        <v>2E-3</v>
      </c>
      <c r="J8" s="68">
        <v>0.01</v>
      </c>
      <c r="K8" s="8"/>
      <c r="L8" s="67"/>
      <c r="M8" s="8"/>
      <c r="N8" s="652"/>
      <c r="O8" s="652"/>
      <c r="P8" s="652"/>
    </row>
    <row r="9" spans="2:16" ht="39" customHeight="1" x14ac:dyDescent="0.25">
      <c r="B9" s="665">
        <v>243627001</v>
      </c>
      <c r="C9" s="665">
        <v>891580006</v>
      </c>
      <c r="D9" s="665" t="s">
        <v>462</v>
      </c>
      <c r="E9" s="57" t="s">
        <v>472</v>
      </c>
      <c r="F9" s="57" t="s">
        <v>473</v>
      </c>
      <c r="G9" s="115" t="s">
        <v>20</v>
      </c>
      <c r="H9" s="160">
        <v>13367839</v>
      </c>
      <c r="I9" s="55" t="s">
        <v>15</v>
      </c>
      <c r="J9" s="161">
        <v>133678</v>
      </c>
      <c r="K9" s="71"/>
      <c r="L9" s="70"/>
      <c r="M9" s="70"/>
      <c r="N9" s="122">
        <v>316701923</v>
      </c>
      <c r="O9" s="161">
        <v>133678</v>
      </c>
      <c r="P9" s="669">
        <f>SUM(O9:O33)</f>
        <v>433000</v>
      </c>
    </row>
    <row r="10" spans="2:16" ht="24" customHeight="1" x14ac:dyDescent="0.25">
      <c r="B10" s="666"/>
      <c r="C10" s="666"/>
      <c r="D10" s="666"/>
      <c r="E10" s="57" t="s">
        <v>472</v>
      </c>
      <c r="F10" s="57" t="s">
        <v>473</v>
      </c>
      <c r="G10" s="115" t="s">
        <v>20</v>
      </c>
      <c r="H10" s="160">
        <v>13367839</v>
      </c>
      <c r="I10" s="55" t="s">
        <v>15</v>
      </c>
      <c r="J10" s="161">
        <v>133678</v>
      </c>
      <c r="K10" s="71"/>
      <c r="L10" s="70"/>
      <c r="M10" s="70"/>
      <c r="N10" s="122">
        <v>325822423</v>
      </c>
      <c r="O10" s="161">
        <v>133678</v>
      </c>
      <c r="P10" s="670"/>
    </row>
    <row r="11" spans="2:16" x14ac:dyDescent="0.25">
      <c r="B11" s="666"/>
      <c r="C11" s="666"/>
      <c r="D11" s="666"/>
      <c r="E11" s="57" t="s">
        <v>488</v>
      </c>
      <c r="F11" s="57" t="s">
        <v>489</v>
      </c>
      <c r="G11" s="120" t="s">
        <v>20</v>
      </c>
      <c r="H11" s="105">
        <v>3413610</v>
      </c>
      <c r="I11" s="55" t="s">
        <v>465</v>
      </c>
      <c r="J11" s="113"/>
      <c r="K11" s="95"/>
      <c r="L11" s="96"/>
      <c r="M11" s="95"/>
      <c r="N11" s="122">
        <v>298792023</v>
      </c>
      <c r="O11" s="163">
        <v>6827</v>
      </c>
      <c r="P11" s="670"/>
    </row>
    <row r="12" spans="2:16" x14ac:dyDescent="0.25">
      <c r="B12" s="666"/>
      <c r="C12" s="666"/>
      <c r="D12" s="666"/>
      <c r="E12" s="57" t="s">
        <v>504</v>
      </c>
      <c r="F12" s="57" t="s">
        <v>505</v>
      </c>
      <c r="G12" s="120" t="s">
        <v>20</v>
      </c>
      <c r="H12" s="105">
        <v>4660680</v>
      </c>
      <c r="I12" s="55" t="s">
        <v>465</v>
      </c>
      <c r="J12" s="113"/>
      <c r="K12" s="95"/>
      <c r="L12" s="96"/>
      <c r="M12" s="95"/>
      <c r="N12" s="122">
        <v>298782123</v>
      </c>
      <c r="O12" s="99">
        <v>9321</v>
      </c>
      <c r="P12" s="670"/>
    </row>
    <row r="13" spans="2:16" x14ac:dyDescent="0.25">
      <c r="B13" s="666"/>
      <c r="C13" s="666"/>
      <c r="D13" s="666"/>
      <c r="E13" s="57" t="s">
        <v>466</v>
      </c>
      <c r="F13" s="57" t="s">
        <v>467</v>
      </c>
      <c r="G13" s="120" t="s">
        <v>20</v>
      </c>
      <c r="H13" s="105">
        <v>4129280</v>
      </c>
      <c r="I13" s="55" t="s">
        <v>465</v>
      </c>
      <c r="J13" s="113"/>
      <c r="K13" s="95"/>
      <c r="L13" s="96"/>
      <c r="M13" s="95"/>
      <c r="N13" s="122">
        <v>298782823</v>
      </c>
      <c r="O13" s="99">
        <v>8259</v>
      </c>
      <c r="P13" s="670"/>
    </row>
    <row r="14" spans="2:16" x14ac:dyDescent="0.25">
      <c r="B14" s="666"/>
      <c r="C14" s="666"/>
      <c r="D14" s="666"/>
      <c r="E14" s="57" t="s">
        <v>470</v>
      </c>
      <c r="F14" s="65" t="s">
        <v>471</v>
      </c>
      <c r="G14" s="116" t="s">
        <v>20</v>
      </c>
      <c r="H14" s="105">
        <v>2387010</v>
      </c>
      <c r="I14" s="55" t="s">
        <v>465</v>
      </c>
      <c r="J14" s="113"/>
      <c r="K14" s="95"/>
      <c r="L14" s="96"/>
      <c r="M14" s="95"/>
      <c r="N14" s="123">
        <v>298778123</v>
      </c>
      <c r="O14" s="99">
        <v>4774</v>
      </c>
      <c r="P14" s="670"/>
    </row>
    <row r="15" spans="2:16" x14ac:dyDescent="0.25">
      <c r="B15" s="666"/>
      <c r="C15" s="666"/>
      <c r="D15" s="666"/>
      <c r="E15" s="57" t="s">
        <v>478</v>
      </c>
      <c r="F15" s="65" t="s">
        <v>479</v>
      </c>
      <c r="G15" s="116" t="s">
        <v>20</v>
      </c>
      <c r="H15" s="105">
        <v>4607400</v>
      </c>
      <c r="I15" s="55" t="s">
        <v>465</v>
      </c>
      <c r="J15" s="113"/>
      <c r="K15" s="95"/>
      <c r="L15" s="96"/>
      <c r="M15" s="95"/>
      <c r="N15" s="123">
        <v>298773223</v>
      </c>
      <c r="O15" s="99">
        <v>9215</v>
      </c>
      <c r="P15" s="670"/>
    </row>
    <row r="16" spans="2:16" x14ac:dyDescent="0.25">
      <c r="B16" s="666"/>
      <c r="C16" s="666"/>
      <c r="D16" s="666"/>
      <c r="E16" s="57" t="s">
        <v>502</v>
      </c>
      <c r="F16" s="65" t="s">
        <v>503</v>
      </c>
      <c r="G16" s="116" t="s">
        <v>20</v>
      </c>
      <c r="H16" s="105">
        <v>3798820</v>
      </c>
      <c r="I16" s="55" t="s">
        <v>465</v>
      </c>
      <c r="J16" s="113"/>
      <c r="K16" s="95"/>
      <c r="L16" s="96"/>
      <c r="M16" s="95"/>
      <c r="N16" s="123">
        <v>298794823</v>
      </c>
      <c r="O16" s="99">
        <v>7598</v>
      </c>
      <c r="P16" s="670"/>
    </row>
    <row r="17" spans="2:16" x14ac:dyDescent="0.25">
      <c r="B17" s="666"/>
      <c r="C17" s="666"/>
      <c r="D17" s="666"/>
      <c r="E17" s="57" t="s">
        <v>468</v>
      </c>
      <c r="F17" s="65" t="s">
        <v>469</v>
      </c>
      <c r="G17" s="116" t="s">
        <v>20</v>
      </c>
      <c r="H17" s="105">
        <v>2117440</v>
      </c>
      <c r="I17" s="55" t="s">
        <v>465</v>
      </c>
      <c r="J17" s="113"/>
      <c r="K17" s="95"/>
      <c r="L17" s="96"/>
      <c r="M17" s="95"/>
      <c r="N17" s="123">
        <v>302112723</v>
      </c>
      <c r="O17" s="99">
        <v>4235</v>
      </c>
      <c r="P17" s="670"/>
    </row>
    <row r="18" spans="2:16" x14ac:dyDescent="0.25">
      <c r="B18" s="666"/>
      <c r="C18" s="666"/>
      <c r="D18" s="666"/>
      <c r="E18" s="57" t="s">
        <v>556</v>
      </c>
      <c r="F18" s="65" t="s">
        <v>557</v>
      </c>
      <c r="G18" s="116" t="s">
        <v>20</v>
      </c>
      <c r="H18" s="105">
        <v>4287720</v>
      </c>
      <c r="I18" s="55" t="s">
        <v>465</v>
      </c>
      <c r="J18" s="113"/>
      <c r="K18" s="95"/>
      <c r="L18" s="96"/>
      <c r="M18" s="95"/>
      <c r="N18" s="123">
        <v>301911923</v>
      </c>
      <c r="O18" s="99">
        <v>8575</v>
      </c>
      <c r="P18" s="670"/>
    </row>
    <row r="19" spans="2:16" x14ac:dyDescent="0.25">
      <c r="B19" s="666"/>
      <c r="C19" s="666"/>
      <c r="D19" s="666"/>
      <c r="E19" s="57" t="s">
        <v>474</v>
      </c>
      <c r="F19" s="65" t="s">
        <v>475</v>
      </c>
      <c r="G19" s="116" t="s">
        <v>20</v>
      </c>
      <c r="H19" s="105">
        <v>3798820</v>
      </c>
      <c r="I19" s="55" t="s">
        <v>465</v>
      </c>
      <c r="J19" s="113"/>
      <c r="K19" s="95"/>
      <c r="L19" s="96"/>
      <c r="M19" s="95"/>
      <c r="N19" s="123">
        <v>302103323</v>
      </c>
      <c r="O19" s="99">
        <v>7598</v>
      </c>
      <c r="P19" s="670"/>
    </row>
    <row r="20" spans="2:16" x14ac:dyDescent="0.25">
      <c r="B20" s="666"/>
      <c r="C20" s="666"/>
      <c r="D20" s="666"/>
      <c r="E20" s="57" t="s">
        <v>482</v>
      </c>
      <c r="F20" s="65" t="s">
        <v>483</v>
      </c>
      <c r="G20" s="116" t="s">
        <v>20</v>
      </c>
      <c r="H20" s="105">
        <v>3798820</v>
      </c>
      <c r="I20" s="55" t="s">
        <v>465</v>
      </c>
      <c r="J20" s="113"/>
      <c r="K20" s="95"/>
      <c r="L20" s="96"/>
      <c r="M20" s="95"/>
      <c r="N20" s="123">
        <v>302108523</v>
      </c>
      <c r="O20" s="99">
        <v>7598</v>
      </c>
      <c r="P20" s="670"/>
    </row>
    <row r="21" spans="2:16" x14ac:dyDescent="0.25">
      <c r="B21" s="666"/>
      <c r="C21" s="666"/>
      <c r="D21" s="666"/>
      <c r="E21" s="57" t="s">
        <v>500</v>
      </c>
      <c r="F21" s="65" t="s">
        <v>501</v>
      </c>
      <c r="G21" s="116" t="s">
        <v>20</v>
      </c>
      <c r="H21" s="105">
        <v>3798820</v>
      </c>
      <c r="I21" s="55" t="s">
        <v>465</v>
      </c>
      <c r="J21" s="113"/>
      <c r="K21" s="95"/>
      <c r="L21" s="96"/>
      <c r="M21" s="95"/>
      <c r="N21" s="123">
        <v>302109123</v>
      </c>
      <c r="O21" s="99">
        <v>7598</v>
      </c>
      <c r="P21" s="670"/>
    </row>
    <row r="22" spans="2:16" x14ac:dyDescent="0.25">
      <c r="B22" s="666"/>
      <c r="C22" s="666"/>
      <c r="D22" s="666"/>
      <c r="E22" s="57" t="s">
        <v>480</v>
      </c>
      <c r="F22" s="65" t="s">
        <v>481</v>
      </c>
      <c r="G22" s="116" t="s">
        <v>20</v>
      </c>
      <c r="H22" s="105">
        <v>4287720</v>
      </c>
      <c r="I22" s="55" t="s">
        <v>465</v>
      </c>
      <c r="J22" s="113"/>
      <c r="K22" s="95"/>
      <c r="L22" s="96"/>
      <c r="M22" s="95"/>
      <c r="N22" s="123">
        <v>301745723</v>
      </c>
      <c r="O22" s="99">
        <v>8575</v>
      </c>
      <c r="P22" s="670"/>
    </row>
    <row r="23" spans="2:16" x14ac:dyDescent="0.25">
      <c r="B23" s="666"/>
      <c r="C23" s="666"/>
      <c r="D23" s="666"/>
      <c r="E23" s="57" t="s">
        <v>496</v>
      </c>
      <c r="F23" s="65" t="s">
        <v>497</v>
      </c>
      <c r="G23" s="116" t="s">
        <v>20</v>
      </c>
      <c r="H23" s="105">
        <v>3798820</v>
      </c>
      <c r="I23" s="55" t="s">
        <v>465</v>
      </c>
      <c r="J23" s="113"/>
      <c r="K23" s="95"/>
      <c r="L23" s="96"/>
      <c r="M23" s="95"/>
      <c r="N23" s="123">
        <v>303814923</v>
      </c>
      <c r="O23" s="99">
        <v>7598</v>
      </c>
      <c r="P23" s="670"/>
    </row>
    <row r="24" spans="2:16" x14ac:dyDescent="0.25">
      <c r="B24" s="666"/>
      <c r="C24" s="666"/>
      <c r="D24" s="666"/>
      <c r="E24" s="57" t="s">
        <v>506</v>
      </c>
      <c r="F24" s="65" t="s">
        <v>507</v>
      </c>
      <c r="G24" s="116" t="s">
        <v>20</v>
      </c>
      <c r="H24" s="105">
        <v>4270850</v>
      </c>
      <c r="I24" s="55" t="s">
        <v>465</v>
      </c>
      <c r="J24" s="113"/>
      <c r="K24" s="95"/>
      <c r="L24" s="96"/>
      <c r="M24" s="95"/>
      <c r="N24" s="123">
        <v>309079023</v>
      </c>
      <c r="O24" s="99">
        <v>8542</v>
      </c>
      <c r="P24" s="670"/>
    </row>
    <row r="25" spans="2:16" x14ac:dyDescent="0.25">
      <c r="B25" s="666"/>
      <c r="C25" s="666"/>
      <c r="D25" s="666"/>
      <c r="E25" s="57" t="s">
        <v>486</v>
      </c>
      <c r="F25" s="65" t="s">
        <v>487</v>
      </c>
      <c r="G25" s="116" t="s">
        <v>20</v>
      </c>
      <c r="H25" s="105">
        <v>4071240</v>
      </c>
      <c r="I25" s="55" t="s">
        <v>465</v>
      </c>
      <c r="J25" s="113"/>
      <c r="K25" s="95"/>
      <c r="L25" s="96"/>
      <c r="M25" s="95"/>
      <c r="N25" s="123">
        <v>309077623</v>
      </c>
      <c r="O25" s="99">
        <v>8142</v>
      </c>
      <c r="P25" s="670"/>
    </row>
    <row r="26" spans="2:16" x14ac:dyDescent="0.25">
      <c r="B26" s="666"/>
      <c r="C26" s="666"/>
      <c r="D26" s="666"/>
      <c r="E26" s="57" t="s">
        <v>484</v>
      </c>
      <c r="F26" s="65" t="s">
        <v>485</v>
      </c>
      <c r="G26" s="116" t="s">
        <v>20</v>
      </c>
      <c r="H26" s="105">
        <v>4927110</v>
      </c>
      <c r="I26" s="55" t="s">
        <v>465</v>
      </c>
      <c r="J26" s="113"/>
      <c r="K26" s="95"/>
      <c r="L26" s="96"/>
      <c r="M26" s="95"/>
      <c r="N26" s="123">
        <v>310713823</v>
      </c>
      <c r="O26" s="99">
        <v>9854</v>
      </c>
      <c r="P26" s="670"/>
    </row>
    <row r="27" spans="2:16" x14ac:dyDescent="0.25">
      <c r="B27" s="666"/>
      <c r="C27" s="666"/>
      <c r="D27" s="666"/>
      <c r="E27" s="57" t="s">
        <v>490</v>
      </c>
      <c r="F27" s="65" t="s">
        <v>491</v>
      </c>
      <c r="G27" s="116" t="s">
        <v>332</v>
      </c>
      <c r="H27" s="105">
        <v>3798820</v>
      </c>
      <c r="I27" s="55" t="s">
        <v>465</v>
      </c>
      <c r="J27" s="113"/>
      <c r="K27" s="95"/>
      <c r="L27" s="96"/>
      <c r="M27" s="95"/>
      <c r="N27" s="123">
        <v>310565923</v>
      </c>
      <c r="O27" s="99">
        <v>7598</v>
      </c>
      <c r="P27" s="670"/>
    </row>
    <row r="28" spans="2:16" x14ac:dyDescent="0.25">
      <c r="B28" s="666"/>
      <c r="C28" s="666"/>
      <c r="D28" s="666"/>
      <c r="E28" s="57" t="s">
        <v>558</v>
      </c>
      <c r="F28" s="65" t="s">
        <v>559</v>
      </c>
      <c r="G28" s="116" t="s">
        <v>20</v>
      </c>
      <c r="H28" s="105">
        <v>3423230</v>
      </c>
      <c r="I28" s="55" t="s">
        <v>465</v>
      </c>
      <c r="J28" s="113"/>
      <c r="K28" s="95"/>
      <c r="L28" s="96"/>
      <c r="M28" s="95"/>
      <c r="N28" s="123">
        <v>317908523</v>
      </c>
      <c r="O28" s="99">
        <v>6846</v>
      </c>
      <c r="P28" s="670"/>
    </row>
    <row r="29" spans="2:16" x14ac:dyDescent="0.25">
      <c r="B29" s="666"/>
      <c r="C29" s="666"/>
      <c r="D29" s="666"/>
      <c r="E29" s="57" t="s">
        <v>498</v>
      </c>
      <c r="F29" s="65" t="s">
        <v>499</v>
      </c>
      <c r="G29" s="116" t="s">
        <v>20</v>
      </c>
      <c r="H29" s="105">
        <v>5829780</v>
      </c>
      <c r="I29" s="55" t="s">
        <v>465</v>
      </c>
      <c r="J29" s="113"/>
      <c r="K29" s="95"/>
      <c r="L29" s="96"/>
      <c r="M29" s="95"/>
      <c r="N29" s="123">
        <v>317925923</v>
      </c>
      <c r="O29" s="99">
        <v>11660</v>
      </c>
      <c r="P29" s="670"/>
    </row>
    <row r="30" spans="2:16" x14ac:dyDescent="0.25">
      <c r="B30" s="666"/>
      <c r="C30" s="666"/>
      <c r="D30" s="666"/>
      <c r="E30" s="57" t="s">
        <v>486</v>
      </c>
      <c r="F30" s="57" t="s">
        <v>487</v>
      </c>
      <c r="G30" s="120" t="s">
        <v>20</v>
      </c>
      <c r="H30" s="118">
        <v>407124</v>
      </c>
      <c r="I30" s="55" t="s">
        <v>465</v>
      </c>
      <c r="J30" s="100"/>
      <c r="K30" s="71"/>
      <c r="L30" s="70"/>
      <c r="M30" s="70"/>
      <c r="N30" s="124">
        <v>319342923</v>
      </c>
      <c r="O30" s="99">
        <v>814</v>
      </c>
      <c r="P30" s="670"/>
    </row>
    <row r="31" spans="2:16" x14ac:dyDescent="0.25">
      <c r="B31" s="666"/>
      <c r="C31" s="666"/>
      <c r="D31" s="666"/>
      <c r="E31" s="57" t="s">
        <v>494</v>
      </c>
      <c r="F31" s="57" t="s">
        <v>495</v>
      </c>
      <c r="G31" s="120" t="s">
        <v>20</v>
      </c>
      <c r="H31" s="118">
        <v>379772</v>
      </c>
      <c r="I31" s="55" t="s">
        <v>465</v>
      </c>
      <c r="J31" s="100"/>
      <c r="K31" s="71"/>
      <c r="L31" s="70"/>
      <c r="M31" s="70"/>
      <c r="N31" s="124">
        <v>326460223</v>
      </c>
      <c r="O31" s="99">
        <v>760</v>
      </c>
      <c r="P31" s="670"/>
    </row>
    <row r="32" spans="2:16" x14ac:dyDescent="0.25">
      <c r="B32" s="666"/>
      <c r="C32" s="666"/>
      <c r="D32" s="666"/>
      <c r="E32" s="57" t="s">
        <v>558</v>
      </c>
      <c r="F32" s="57" t="s">
        <v>559</v>
      </c>
      <c r="G32" s="120" t="s">
        <v>20</v>
      </c>
      <c r="H32" s="118">
        <v>3423230</v>
      </c>
      <c r="I32" s="55" t="s">
        <v>465</v>
      </c>
      <c r="J32" s="100"/>
      <c r="K32" s="71"/>
      <c r="L32" s="70"/>
      <c r="M32" s="70"/>
      <c r="N32" s="124">
        <v>325772323</v>
      </c>
      <c r="O32" s="99">
        <v>6846</v>
      </c>
      <c r="P32" s="670"/>
    </row>
    <row r="33" spans="2:16" ht="15.75" customHeight="1" x14ac:dyDescent="0.25">
      <c r="B33" s="666"/>
      <c r="C33" s="667"/>
      <c r="D33" s="667"/>
      <c r="E33" s="57" t="s">
        <v>463</v>
      </c>
      <c r="F33" s="57" t="s">
        <v>464</v>
      </c>
      <c r="G33" s="120" t="s">
        <v>20</v>
      </c>
      <c r="H33" s="118">
        <v>3798820</v>
      </c>
      <c r="I33" s="55" t="s">
        <v>465</v>
      </c>
      <c r="J33" s="100"/>
      <c r="K33" s="71"/>
      <c r="L33" s="70"/>
      <c r="M33" s="70"/>
      <c r="N33" s="168" t="s">
        <v>560</v>
      </c>
      <c r="O33" s="99">
        <f>7598-787</f>
        <v>6811</v>
      </c>
      <c r="P33" s="670"/>
    </row>
    <row r="34" spans="2:16" x14ac:dyDescent="0.25">
      <c r="B34" s="8"/>
      <c r="C34" s="8"/>
      <c r="D34" s="8"/>
      <c r="E34" s="8"/>
      <c r="F34" s="9"/>
      <c r="G34" s="9"/>
      <c r="H34" s="159">
        <f>SUM(H9:H33)</f>
        <v>109950614</v>
      </c>
      <c r="I34" s="165">
        <f>SUM(I11:I33)</f>
        <v>0</v>
      </c>
      <c r="J34" s="166">
        <f>SUM(J9:J33)</f>
        <v>267356</v>
      </c>
      <c r="K34" s="8"/>
      <c r="L34" s="8"/>
      <c r="M34" s="8"/>
      <c r="N34" s="8"/>
      <c r="O34" s="72">
        <f>SUM(O9:O33)</f>
        <v>433000</v>
      </c>
      <c r="P34" s="72">
        <f>SUM(P9:P33)</f>
        <v>433000</v>
      </c>
    </row>
    <row r="35" spans="2:16" x14ac:dyDescent="0.25">
      <c r="B35" s="10"/>
      <c r="C35" s="10"/>
      <c r="D35" s="10"/>
      <c r="E35" s="10"/>
      <c r="F35" s="11"/>
      <c r="G35" s="11"/>
      <c r="H35" s="52"/>
      <c r="I35" s="12"/>
      <c r="J35" s="47"/>
      <c r="K35" s="12"/>
      <c r="L35" s="12"/>
      <c r="M35" s="12"/>
      <c r="N35" s="10"/>
      <c r="O35" s="13"/>
      <c r="P35" s="14"/>
    </row>
    <row r="36" spans="2:16" ht="15.75" thickBot="1" x14ac:dyDescent="0.3">
      <c r="B36" s="10"/>
      <c r="C36" s="10"/>
      <c r="D36" s="10"/>
      <c r="E36" s="10"/>
      <c r="F36" s="11"/>
      <c r="G36" s="11"/>
      <c r="H36" s="15"/>
      <c r="I36" s="12"/>
      <c r="J36" s="47"/>
      <c r="K36" s="12"/>
      <c r="L36" s="12"/>
      <c r="M36" s="12"/>
      <c r="N36" s="10"/>
      <c r="O36" s="13"/>
      <c r="P36" s="16"/>
    </row>
    <row r="37" spans="2:16" ht="15.75" thickTop="1" x14ac:dyDescent="0.25">
      <c r="B37" s="10"/>
      <c r="C37" s="10"/>
      <c r="D37" s="10"/>
      <c r="E37" s="10"/>
      <c r="F37" s="11"/>
      <c r="G37" s="11"/>
      <c r="H37" s="13"/>
      <c r="I37" s="12"/>
      <c r="J37" s="47"/>
      <c r="K37" s="12"/>
      <c r="L37" s="12"/>
      <c r="M37" s="12"/>
      <c r="N37" s="10"/>
      <c r="O37" s="13"/>
      <c r="P37" s="16"/>
    </row>
    <row r="38" spans="2:16" x14ac:dyDescent="0.25">
      <c r="B38" s="10"/>
      <c r="C38" s="10"/>
      <c r="D38" s="10"/>
      <c r="E38" s="10"/>
      <c r="F38" s="11"/>
      <c r="G38" s="11"/>
      <c r="H38" s="17"/>
      <c r="I38" s="12"/>
      <c r="J38" s="47"/>
      <c r="K38" s="12"/>
      <c r="L38" s="12"/>
      <c r="M38" s="12"/>
      <c r="N38" s="10"/>
      <c r="O38" s="13"/>
      <c r="P38" s="14"/>
    </row>
    <row r="39" spans="2:16" x14ac:dyDescent="0.25">
      <c r="B39" s="8" t="s">
        <v>44</v>
      </c>
      <c r="C39" s="8"/>
      <c r="D39" s="8"/>
      <c r="E39" s="8"/>
      <c r="F39" s="9" t="s">
        <v>45</v>
      </c>
      <c r="G39" s="58"/>
      <c r="H39" s="16"/>
      <c r="I39" s="12"/>
      <c r="J39" s="47"/>
      <c r="K39" s="638" t="s">
        <v>561</v>
      </c>
      <c r="L39" s="639"/>
      <c r="M39" s="639"/>
      <c r="N39" s="18"/>
      <c r="O39" s="19"/>
      <c r="P39" s="20"/>
    </row>
    <row r="40" spans="2:16" x14ac:dyDescent="0.25">
      <c r="B40" s="21" t="s">
        <v>46</v>
      </c>
      <c r="C40" s="21"/>
      <c r="D40" s="21"/>
      <c r="E40" s="21"/>
      <c r="F40" s="22">
        <v>0</v>
      </c>
      <c r="G40" s="59"/>
      <c r="H40" s="640"/>
      <c r="I40" s="624"/>
      <c r="J40" s="624"/>
      <c r="K40" s="624"/>
      <c r="L40" s="624"/>
      <c r="N40" s="23"/>
      <c r="O40" s="19"/>
      <c r="P40" s="20"/>
    </row>
    <row r="41" spans="2:16" x14ac:dyDescent="0.25">
      <c r="B41" s="21" t="s">
        <v>47</v>
      </c>
      <c r="C41" s="21"/>
      <c r="D41" s="21"/>
      <c r="E41" s="21"/>
      <c r="F41" s="24">
        <f>+P34</f>
        <v>433000</v>
      </c>
      <c r="G41" s="60"/>
      <c r="H41" s="16"/>
      <c r="I41" s="10"/>
      <c r="J41" s="47"/>
      <c r="K41" s="16"/>
      <c r="L41" s="16"/>
      <c r="M41" s="16"/>
      <c r="N41" s="23"/>
      <c r="O41" s="13"/>
      <c r="P41" s="14"/>
    </row>
    <row r="42" spans="2:16" ht="30" x14ac:dyDescent="0.25">
      <c r="B42" s="8" t="s">
        <v>48</v>
      </c>
      <c r="C42" s="8"/>
      <c r="D42" s="8"/>
      <c r="E42" s="8"/>
      <c r="F42" s="25">
        <f>+F40-F41</f>
        <v>-433000</v>
      </c>
      <c r="G42" s="61"/>
      <c r="H42" s="16"/>
      <c r="I42" s="13"/>
      <c r="J42" s="47"/>
      <c r="K42" s="26"/>
      <c r="L42" s="16"/>
      <c r="M42" s="16"/>
      <c r="N42" s="27"/>
      <c r="O42" s="13"/>
      <c r="P42" s="14"/>
    </row>
    <row r="43" spans="2:16" x14ac:dyDescent="0.25">
      <c r="B43" s="10"/>
      <c r="C43" s="10"/>
      <c r="D43" s="10"/>
      <c r="E43" s="10"/>
      <c r="F43" s="28"/>
      <c r="G43" s="28"/>
      <c r="H43" s="29"/>
      <c r="I43" s="12"/>
      <c r="J43" s="47"/>
      <c r="K43" s="12"/>
      <c r="L43" s="12"/>
      <c r="M43" s="12"/>
      <c r="N43" s="10"/>
      <c r="O43" s="13"/>
      <c r="P43" s="14"/>
    </row>
    <row r="44" spans="2:16" x14ac:dyDescent="0.25">
      <c r="B44" s="10"/>
      <c r="C44" s="10"/>
      <c r="D44" s="10"/>
      <c r="E44" s="10"/>
      <c r="F44" s="11"/>
      <c r="G44" s="11"/>
      <c r="H44" s="17"/>
      <c r="I44" s="12"/>
      <c r="J44" s="47"/>
      <c r="K44" s="12"/>
      <c r="L44" s="12"/>
      <c r="M44" s="12"/>
      <c r="N44" s="10"/>
      <c r="O44" s="13"/>
      <c r="P44" s="14"/>
    </row>
    <row r="45" spans="2:16" x14ac:dyDescent="0.25">
      <c r="B45" s="641" t="s">
        <v>49</v>
      </c>
      <c r="C45" s="790"/>
      <c r="D45" s="790"/>
      <c r="E45" s="790"/>
      <c r="F45" s="642"/>
      <c r="G45" s="642"/>
      <c r="H45" s="642"/>
      <c r="I45" s="622"/>
      <c r="J45" s="622"/>
      <c r="K45" s="643"/>
      <c r="L45" s="16"/>
      <c r="M45" s="16"/>
      <c r="N45" s="16"/>
      <c r="O45" s="19"/>
      <c r="P45" s="16"/>
    </row>
    <row r="46" spans="2:16" ht="29.25" customHeight="1" x14ac:dyDescent="0.25">
      <c r="B46" s="30" t="s">
        <v>50</v>
      </c>
      <c r="C46" s="30"/>
      <c r="D46" s="30"/>
      <c r="E46" s="30"/>
      <c r="F46" s="31" t="s">
        <v>51</v>
      </c>
      <c r="G46" s="62"/>
      <c r="H46" s="32" t="s">
        <v>45</v>
      </c>
      <c r="I46" s="644" t="s">
        <v>52</v>
      </c>
      <c r="J46" s="645"/>
      <c r="K46" s="645"/>
      <c r="L46" s="16"/>
      <c r="M46" s="16"/>
      <c r="N46" s="16"/>
      <c r="O46" s="19"/>
      <c r="P46" s="16"/>
    </row>
    <row r="47" spans="2:16" ht="26.25" customHeight="1" x14ac:dyDescent="0.25">
      <c r="B47" s="33" t="s">
        <v>131</v>
      </c>
      <c r="C47" s="33"/>
      <c r="D47" s="33"/>
      <c r="E47" s="33"/>
      <c r="F47" s="73" t="s">
        <v>464</v>
      </c>
      <c r="G47" s="73" t="s">
        <v>20</v>
      </c>
      <c r="H47" s="74"/>
      <c r="I47" s="629"/>
      <c r="J47" s="629"/>
      <c r="K47" s="629"/>
      <c r="L47" s="16"/>
      <c r="M47" s="16"/>
      <c r="N47" s="16"/>
      <c r="O47" s="19"/>
      <c r="P47" s="16"/>
    </row>
    <row r="48" spans="2:16" ht="12" customHeight="1" x14ac:dyDescent="0.25">
      <c r="B48" s="33"/>
      <c r="C48" s="33"/>
      <c r="D48" s="33"/>
      <c r="E48" s="33"/>
      <c r="F48" s="34"/>
      <c r="G48" s="34"/>
      <c r="H48" s="74"/>
      <c r="I48" s="629"/>
      <c r="J48" s="629"/>
      <c r="K48" s="629"/>
      <c r="L48" s="35"/>
      <c r="M48" s="35"/>
      <c r="N48" s="36"/>
      <c r="O48" s="37"/>
      <c r="P48" s="36"/>
    </row>
    <row r="49" spans="2:16" ht="12" customHeight="1" x14ac:dyDescent="0.25">
      <c r="B49" s="33"/>
      <c r="C49" s="33"/>
      <c r="D49" s="33"/>
      <c r="E49" s="33"/>
      <c r="F49" s="34"/>
      <c r="G49" s="34"/>
      <c r="H49" s="74"/>
      <c r="I49" s="629"/>
      <c r="J49" s="629"/>
      <c r="K49" s="629"/>
      <c r="L49" s="35"/>
      <c r="M49" s="35"/>
      <c r="N49" s="36"/>
      <c r="O49" s="37"/>
      <c r="P49" s="36"/>
    </row>
    <row r="50" spans="2:16" ht="12" customHeight="1" x14ac:dyDescent="0.25">
      <c r="B50" s="33"/>
      <c r="C50" s="33"/>
      <c r="D50" s="33"/>
      <c r="E50" s="33"/>
      <c r="F50" s="34"/>
      <c r="G50" s="34"/>
      <c r="H50" s="74"/>
      <c r="I50" s="629"/>
      <c r="J50" s="629"/>
      <c r="K50" s="629"/>
      <c r="L50" s="35"/>
      <c r="M50" s="35"/>
      <c r="N50" s="36"/>
      <c r="O50" s="37"/>
      <c r="P50" s="36"/>
    </row>
    <row r="51" spans="2:16" ht="12" customHeight="1" x14ac:dyDescent="0.25">
      <c r="B51" s="33"/>
      <c r="C51" s="33"/>
      <c r="D51" s="33"/>
      <c r="E51" s="33"/>
      <c r="F51" s="34"/>
      <c r="G51" s="34"/>
      <c r="H51" s="74"/>
      <c r="I51" s="629"/>
      <c r="J51" s="629"/>
      <c r="K51" s="629"/>
      <c r="L51" s="35"/>
      <c r="M51" s="35"/>
      <c r="N51" s="36"/>
      <c r="O51" s="37"/>
      <c r="P51" s="36"/>
    </row>
    <row r="52" spans="2:16" ht="12" customHeight="1" x14ac:dyDescent="0.25">
      <c r="B52" s="33"/>
      <c r="C52" s="33"/>
      <c r="D52" s="33"/>
      <c r="E52" s="33"/>
      <c r="F52" s="34"/>
      <c r="G52" s="34"/>
      <c r="H52" s="74"/>
      <c r="I52" s="629"/>
      <c r="J52" s="629"/>
      <c r="K52" s="629"/>
      <c r="L52" s="35"/>
      <c r="M52" s="35"/>
      <c r="N52" s="36"/>
      <c r="O52" s="37"/>
      <c r="P52" s="36"/>
    </row>
    <row r="53" spans="2:16" ht="12" customHeight="1" x14ac:dyDescent="0.25">
      <c r="B53" s="33"/>
      <c r="C53" s="33"/>
      <c r="D53" s="33"/>
      <c r="E53" s="33"/>
      <c r="F53" s="34"/>
      <c r="G53" s="34"/>
      <c r="H53" s="74"/>
      <c r="I53" s="629"/>
      <c r="J53" s="629"/>
      <c r="K53" s="629"/>
      <c r="L53" s="35"/>
      <c r="M53" s="35"/>
      <c r="N53" s="36"/>
      <c r="O53" s="37"/>
      <c r="P53" s="36"/>
    </row>
    <row r="54" spans="2:16" ht="12" customHeight="1" x14ac:dyDescent="0.25">
      <c r="B54" s="630" t="s">
        <v>54</v>
      </c>
      <c r="C54" s="630"/>
      <c r="D54" s="630"/>
      <c r="E54" s="630"/>
      <c r="F54" s="631"/>
      <c r="G54" s="53"/>
      <c r="H54" s="75">
        <f>+SUM(H47:H53)</f>
        <v>0</v>
      </c>
      <c r="I54" s="632"/>
      <c r="J54" s="631"/>
      <c r="K54" s="631"/>
      <c r="L54" s="16"/>
      <c r="M54" s="16"/>
      <c r="N54" s="16"/>
      <c r="O54" s="19"/>
      <c r="P54" s="16"/>
    </row>
    <row r="55" spans="2:16" x14ac:dyDescent="0.25">
      <c r="B55" s="38"/>
      <c r="C55" s="38"/>
      <c r="D55" s="38"/>
      <c r="E55" s="38"/>
      <c r="F55" s="39"/>
      <c r="G55" s="39"/>
      <c r="H55" s="40">
        <f>+F42-H54</f>
        <v>-433000</v>
      </c>
      <c r="I55" s="41"/>
      <c r="J55" s="48"/>
      <c r="K55" s="41"/>
      <c r="L55" s="16"/>
      <c r="M55" s="16"/>
      <c r="N55" s="16"/>
      <c r="O55" s="19"/>
      <c r="P55" s="16"/>
    </row>
    <row r="56" spans="2:16" x14ac:dyDescent="0.25">
      <c r="B56" s="38"/>
      <c r="C56" s="38"/>
      <c r="D56" s="38"/>
      <c r="E56" s="38"/>
      <c r="F56" s="39"/>
      <c r="G56" s="39"/>
      <c r="H56" s="40"/>
      <c r="I56" s="41"/>
      <c r="J56" s="48"/>
      <c r="K56" s="41"/>
      <c r="L56" s="16"/>
      <c r="M56" s="16"/>
      <c r="N56" s="16"/>
      <c r="O56" s="19"/>
      <c r="P56" s="16"/>
    </row>
    <row r="57" spans="2:16" x14ac:dyDescent="0.25">
      <c r="B57" s="38"/>
      <c r="C57" s="38"/>
      <c r="D57" s="38"/>
      <c r="E57" s="38"/>
      <c r="F57" s="39"/>
      <c r="G57" s="39"/>
      <c r="H57" s="40"/>
      <c r="I57" s="41"/>
      <c r="J57" s="48"/>
      <c r="K57" s="41"/>
      <c r="L57" s="16"/>
      <c r="M57" s="16"/>
      <c r="N57" s="16"/>
      <c r="O57" s="19"/>
      <c r="P57" s="16"/>
    </row>
    <row r="58" spans="2:16" x14ac:dyDescent="0.25">
      <c r="B58" s="38"/>
      <c r="C58" s="38"/>
      <c r="D58" s="38"/>
      <c r="E58" s="38"/>
      <c r="F58" s="39"/>
      <c r="G58" s="39"/>
      <c r="H58" s="40"/>
      <c r="I58" s="41"/>
      <c r="J58" s="48"/>
      <c r="K58" s="41"/>
      <c r="L58" s="16"/>
      <c r="M58" s="16"/>
      <c r="N58" s="16"/>
      <c r="O58" s="19"/>
      <c r="P58" s="16"/>
    </row>
    <row r="59" spans="2:16" x14ac:dyDescent="0.25">
      <c r="B59" s="38"/>
      <c r="C59" s="38"/>
      <c r="D59" s="38"/>
      <c r="E59" s="38"/>
      <c r="F59" s="39"/>
      <c r="G59" s="39"/>
      <c r="H59" s="40"/>
      <c r="I59" s="41"/>
      <c r="J59" s="48"/>
      <c r="K59" s="41"/>
      <c r="L59" s="16"/>
      <c r="M59" s="16"/>
      <c r="N59" s="16"/>
      <c r="O59" s="19"/>
      <c r="P59" s="16"/>
    </row>
    <row r="60" spans="2:16" x14ac:dyDescent="0.25">
      <c r="B60" s="16"/>
      <c r="C60" s="16"/>
      <c r="D60" s="16"/>
      <c r="E60" s="16"/>
      <c r="F60" s="28"/>
      <c r="G60" s="28"/>
      <c r="H60" s="23"/>
      <c r="I60" s="16"/>
      <c r="J60" s="49"/>
      <c r="K60" s="16"/>
      <c r="L60" s="16"/>
      <c r="M60" s="16"/>
      <c r="N60" s="16"/>
      <c r="O60" s="19"/>
      <c r="P60" s="16"/>
    </row>
    <row r="61" spans="2:16" x14ac:dyDescent="0.25">
      <c r="B61" s="16"/>
      <c r="C61" s="16"/>
      <c r="D61" s="16"/>
      <c r="E61" s="16"/>
      <c r="F61" s="628" t="s">
        <v>55</v>
      </c>
      <c r="G61" s="628"/>
      <c r="H61" s="622"/>
      <c r="I61" s="16"/>
      <c r="J61" s="49"/>
      <c r="K61" s="16"/>
      <c r="L61" s="621" t="s">
        <v>55</v>
      </c>
      <c r="M61" s="621"/>
      <c r="N61" s="622"/>
      <c r="O61" s="622"/>
      <c r="P61" s="42"/>
    </row>
    <row r="62" spans="2:16" x14ac:dyDescent="0.25">
      <c r="B62" s="16"/>
      <c r="C62" s="16"/>
      <c r="D62" s="16"/>
      <c r="E62" s="16"/>
      <c r="F62" s="623"/>
      <c r="G62" s="623"/>
      <c r="H62" s="624"/>
      <c r="I62" s="16"/>
      <c r="J62" s="49"/>
      <c r="K62" s="16"/>
      <c r="L62" s="625"/>
      <c r="M62" s="625"/>
      <c r="N62" s="624"/>
      <c r="O62" s="624"/>
      <c r="P62" s="42"/>
    </row>
    <row r="63" spans="2:16" x14ac:dyDescent="0.25">
      <c r="B63" s="16"/>
      <c r="C63" s="16"/>
      <c r="D63" s="16"/>
      <c r="E63" s="16"/>
      <c r="F63" s="626" t="s">
        <v>56</v>
      </c>
      <c r="G63" s="626"/>
      <c r="H63" s="624"/>
      <c r="I63" s="16"/>
      <c r="J63" s="49"/>
      <c r="K63" s="16"/>
      <c r="L63" s="627" t="s">
        <v>57</v>
      </c>
      <c r="M63" s="627"/>
      <c r="N63" s="624"/>
      <c r="O63" s="624"/>
      <c r="P63" s="43"/>
    </row>
    <row r="64" spans="2:16" x14ac:dyDescent="0.25">
      <c r="B64" s="16"/>
      <c r="C64" s="16"/>
      <c r="D64" s="16"/>
      <c r="E64" s="16"/>
      <c r="F64" s="28"/>
      <c r="G64" s="28"/>
      <c r="H64" s="16"/>
      <c r="I64" s="16"/>
      <c r="J64" s="49"/>
      <c r="K64" s="16"/>
      <c r="L64" s="16"/>
      <c r="M64" s="16"/>
      <c r="N64" s="16"/>
      <c r="O64" s="19"/>
      <c r="P64" s="16"/>
    </row>
    <row r="65" spans="2:16" x14ac:dyDescent="0.25">
      <c r="B65" s="16"/>
      <c r="C65" s="16"/>
      <c r="D65" s="16"/>
      <c r="E65" s="16"/>
      <c r="F65" s="28"/>
      <c r="G65" s="28"/>
      <c r="H65" s="16"/>
      <c r="I65" s="16"/>
      <c r="J65" s="49"/>
      <c r="K65" s="16"/>
      <c r="L65" s="16"/>
      <c r="M65" s="16"/>
      <c r="N65" s="16"/>
      <c r="O65" s="19"/>
      <c r="P65" s="16"/>
    </row>
    <row r="66" spans="2:16" x14ac:dyDescent="0.25">
      <c r="B66" s="16"/>
      <c r="C66" s="16"/>
      <c r="D66" s="16"/>
      <c r="E66" s="16"/>
      <c r="F66" s="28"/>
      <c r="G66" s="28"/>
      <c r="H66" s="16"/>
      <c r="I66" s="16"/>
      <c r="J66" s="49"/>
      <c r="K66" s="16"/>
      <c r="L66" s="16"/>
      <c r="M66" s="16"/>
      <c r="N66" s="16"/>
      <c r="O66" s="19"/>
      <c r="P66" s="16"/>
    </row>
    <row r="67" spans="2:16" x14ac:dyDescent="0.25">
      <c r="B67" s="16"/>
      <c r="C67" s="16"/>
      <c r="D67" s="16"/>
      <c r="E67" s="16"/>
      <c r="F67" s="28"/>
      <c r="G67" s="28"/>
      <c r="H67" s="16"/>
      <c r="I67" s="16"/>
      <c r="J67" s="49"/>
      <c r="K67" s="16"/>
      <c r="L67" s="16"/>
      <c r="M67" s="16"/>
      <c r="N67" s="16"/>
      <c r="O67" s="19"/>
      <c r="P67" s="16"/>
    </row>
    <row r="68" spans="2:16" x14ac:dyDescent="0.25">
      <c r="B68" s="16"/>
      <c r="C68" s="16"/>
      <c r="D68" s="16"/>
      <c r="E68" s="16"/>
      <c r="F68" s="28"/>
      <c r="G68" s="28"/>
      <c r="H68" s="16"/>
      <c r="I68" s="16"/>
      <c r="J68" s="49"/>
      <c r="K68" s="16"/>
      <c r="L68" s="16"/>
      <c r="M68" s="16"/>
      <c r="N68" s="16"/>
      <c r="O68" s="19"/>
      <c r="P68" s="16"/>
    </row>
    <row r="69" spans="2:16" x14ac:dyDescent="0.25">
      <c r="B69" s="16"/>
      <c r="C69" s="16"/>
      <c r="D69" s="16"/>
      <c r="E69" s="16"/>
      <c r="F69" s="28"/>
      <c r="G69" s="28"/>
      <c r="H69" s="16"/>
      <c r="I69" s="16"/>
      <c r="J69" s="49"/>
      <c r="K69" s="16"/>
      <c r="L69" s="16"/>
      <c r="M69" s="16"/>
      <c r="N69" s="16"/>
      <c r="O69" s="19"/>
      <c r="P69" s="16"/>
    </row>
    <row r="70" spans="2:16" x14ac:dyDescent="0.25">
      <c r="B70" s="16"/>
      <c r="C70" s="16"/>
      <c r="D70" s="16"/>
      <c r="E70" s="16"/>
      <c r="F70" s="28"/>
      <c r="G70" s="28"/>
      <c r="H70" s="16"/>
      <c r="I70" s="16"/>
      <c r="J70" s="49"/>
      <c r="K70" s="16"/>
      <c r="L70" s="16"/>
      <c r="M70" s="16"/>
      <c r="N70" s="16"/>
      <c r="O70" s="19"/>
      <c r="P70" s="16"/>
    </row>
    <row r="71" spans="2:16" x14ac:dyDescent="0.25">
      <c r="B71" s="16"/>
      <c r="C71" s="16"/>
      <c r="D71" s="16"/>
      <c r="E71" s="16"/>
      <c r="F71" s="28"/>
      <c r="G71" s="28"/>
      <c r="H71" s="16"/>
      <c r="I71" s="16"/>
      <c r="J71" s="49"/>
      <c r="K71" s="16"/>
      <c r="L71" s="16"/>
      <c r="M71" s="16"/>
      <c r="N71" s="16"/>
      <c r="O71" s="19"/>
      <c r="P71" s="16"/>
    </row>
    <row r="72" spans="2:16" x14ac:dyDescent="0.25">
      <c r="B72" s="16"/>
      <c r="C72" s="16"/>
      <c r="D72" s="16"/>
      <c r="E72" s="16"/>
      <c r="F72" s="28"/>
      <c r="G72" s="28"/>
      <c r="H72" s="16"/>
      <c r="I72" s="16"/>
      <c r="J72" s="49"/>
      <c r="K72" s="16"/>
      <c r="L72" s="16"/>
      <c r="M72" s="16"/>
      <c r="N72" s="16"/>
      <c r="O72" s="19"/>
      <c r="P72" s="16"/>
    </row>
    <row r="73" spans="2:16" x14ac:dyDescent="0.25">
      <c r="B73" s="16"/>
      <c r="C73" s="16"/>
      <c r="D73" s="16"/>
      <c r="E73" s="16"/>
      <c r="F73" s="28"/>
      <c r="G73" s="28"/>
      <c r="H73" s="16"/>
      <c r="I73" s="16"/>
      <c r="J73" s="49"/>
      <c r="K73" s="16"/>
      <c r="L73" s="16"/>
      <c r="M73" s="16"/>
      <c r="N73" s="16"/>
      <c r="O73" s="19"/>
      <c r="P73" s="16"/>
    </row>
    <row r="74" spans="2:16" x14ac:dyDescent="0.25">
      <c r="B74" s="16"/>
      <c r="C74" s="16"/>
      <c r="D74" s="16"/>
      <c r="E74" s="16"/>
      <c r="F74" s="28"/>
      <c r="G74" s="28"/>
      <c r="H74" s="16"/>
      <c r="I74" s="16"/>
      <c r="J74" s="49"/>
      <c r="K74" s="16"/>
      <c r="L74" s="16"/>
      <c r="M74" s="16"/>
      <c r="N74" s="16"/>
      <c r="O74" s="19"/>
      <c r="P74" s="16"/>
    </row>
    <row r="75" spans="2:16" x14ac:dyDescent="0.25">
      <c r="B75" s="16"/>
      <c r="C75" s="16"/>
      <c r="D75" s="16"/>
      <c r="E75" s="16"/>
      <c r="F75" s="28"/>
      <c r="G75" s="28"/>
      <c r="H75" s="16"/>
      <c r="I75" s="16"/>
      <c r="J75" s="49"/>
      <c r="K75" s="16"/>
      <c r="L75" s="16"/>
      <c r="M75" s="16"/>
      <c r="N75" s="16"/>
      <c r="O75" s="19"/>
      <c r="P75" s="16"/>
    </row>
    <row r="76" spans="2:16" x14ac:dyDescent="0.25">
      <c r="B76" s="16"/>
      <c r="C76" s="16"/>
      <c r="D76" s="16"/>
      <c r="E76" s="16"/>
      <c r="F76" s="28"/>
      <c r="G76" s="28"/>
      <c r="H76" s="16"/>
      <c r="I76" s="16"/>
      <c r="J76" s="49"/>
      <c r="K76" s="16"/>
      <c r="L76" s="16"/>
      <c r="M76" s="16"/>
      <c r="N76" s="16"/>
      <c r="O76" s="19"/>
      <c r="P76" s="16"/>
    </row>
    <row r="77" spans="2:16" x14ac:dyDescent="0.25">
      <c r="B77" s="16"/>
      <c r="C77" s="16"/>
      <c r="D77" s="16"/>
      <c r="E77" s="16"/>
      <c r="F77" s="28"/>
      <c r="G77" s="28"/>
      <c r="H77" s="16"/>
      <c r="I77" s="16"/>
      <c r="J77" s="49"/>
      <c r="K77" s="16"/>
      <c r="L77" s="16"/>
      <c r="M77" s="16"/>
      <c r="N77" s="16"/>
      <c r="O77" s="19"/>
      <c r="P77" s="16"/>
    </row>
    <row r="78" spans="2:16" x14ac:dyDescent="0.25">
      <c r="B78" s="16"/>
      <c r="C78" s="16"/>
      <c r="D78" s="16"/>
      <c r="E78" s="16"/>
      <c r="F78" s="28"/>
      <c r="G78" s="28"/>
      <c r="H78" s="16"/>
      <c r="I78" s="16"/>
      <c r="J78" s="49"/>
      <c r="K78" s="16"/>
      <c r="L78" s="16"/>
      <c r="M78" s="16"/>
      <c r="N78" s="16"/>
      <c r="O78" s="19"/>
      <c r="P78" s="16"/>
    </row>
    <row r="79" spans="2:16" x14ac:dyDescent="0.25">
      <c r="B79" s="16"/>
      <c r="C79" s="16"/>
      <c r="D79" s="16"/>
      <c r="E79" s="16"/>
      <c r="F79" s="28"/>
      <c r="G79" s="28"/>
      <c r="H79" s="16"/>
      <c r="I79" s="16"/>
      <c r="J79" s="49"/>
      <c r="K79" s="16"/>
      <c r="L79" s="16"/>
      <c r="M79" s="16"/>
      <c r="N79" s="16"/>
      <c r="O79" s="19"/>
      <c r="P79" s="16"/>
    </row>
    <row r="80" spans="2:16" x14ac:dyDescent="0.25">
      <c r="B80" s="16"/>
      <c r="C80" s="16"/>
      <c r="D80" s="16"/>
      <c r="E80" s="16"/>
      <c r="F80" s="28"/>
      <c r="G80" s="28"/>
      <c r="H80" s="16"/>
      <c r="I80" s="16"/>
      <c r="J80" s="49"/>
      <c r="K80" s="16"/>
      <c r="L80" s="16"/>
      <c r="M80" s="16"/>
      <c r="N80" s="16"/>
      <c r="O80" s="19"/>
      <c r="P80" s="16"/>
    </row>
    <row r="81" spans="2:16" x14ac:dyDescent="0.25">
      <c r="B81" s="16"/>
      <c r="C81" s="16"/>
      <c r="D81" s="16"/>
      <c r="E81" s="16"/>
      <c r="F81" s="28"/>
      <c r="G81" s="28"/>
      <c r="H81" s="16"/>
      <c r="I81" s="16"/>
      <c r="J81" s="49"/>
      <c r="K81" s="16"/>
      <c r="L81" s="16"/>
      <c r="M81" s="16"/>
      <c r="N81" s="16"/>
      <c r="O81" s="19"/>
      <c r="P81" s="16"/>
    </row>
    <row r="82" spans="2:16" x14ac:dyDescent="0.25">
      <c r="B82" s="16"/>
      <c r="C82" s="16"/>
      <c r="D82" s="16"/>
      <c r="E82" s="16"/>
      <c r="F82" s="28"/>
      <c r="G82" s="28"/>
      <c r="H82" s="16"/>
      <c r="I82" s="16"/>
      <c r="J82" s="49"/>
      <c r="K82" s="16"/>
      <c r="L82" s="16"/>
      <c r="M82" s="16"/>
      <c r="N82" s="16"/>
      <c r="O82" s="19"/>
      <c r="P82" s="16"/>
    </row>
    <row r="83" spans="2:16" x14ac:dyDescent="0.25">
      <c r="B83" s="16"/>
      <c r="C83" s="16"/>
      <c r="D83" s="16"/>
      <c r="E83" s="16"/>
      <c r="F83" s="28"/>
      <c r="G83" s="28"/>
      <c r="H83" s="16"/>
      <c r="I83" s="16"/>
      <c r="J83" s="49"/>
      <c r="K83" s="16"/>
      <c r="L83" s="16"/>
      <c r="M83" s="16"/>
      <c r="N83" s="16"/>
      <c r="O83" s="19"/>
      <c r="P83" s="16"/>
    </row>
    <row r="84" spans="2:16" x14ac:dyDescent="0.25">
      <c r="B84" s="16"/>
      <c r="C84" s="16"/>
      <c r="D84" s="16"/>
      <c r="E84" s="16"/>
      <c r="F84" s="28"/>
      <c r="G84" s="28"/>
      <c r="H84" s="16"/>
      <c r="I84" s="16"/>
      <c r="J84" s="49"/>
      <c r="K84" s="16"/>
      <c r="L84" s="16"/>
      <c r="M84" s="16"/>
      <c r="N84" s="16"/>
      <c r="O84" s="19"/>
      <c r="P84" s="16"/>
    </row>
    <row r="85" spans="2:16" x14ac:dyDescent="0.25">
      <c r="B85" s="16"/>
      <c r="C85" s="16"/>
      <c r="D85" s="16"/>
      <c r="E85" s="16"/>
      <c r="F85" s="28"/>
      <c r="G85" s="28"/>
      <c r="H85" s="16"/>
      <c r="I85" s="16"/>
      <c r="J85" s="49"/>
      <c r="K85" s="16"/>
      <c r="L85" s="16"/>
      <c r="M85" s="16"/>
      <c r="N85" s="16"/>
      <c r="O85" s="19"/>
      <c r="P85" s="16"/>
    </row>
    <row r="86" spans="2:16" x14ac:dyDescent="0.25">
      <c r="B86" s="16"/>
      <c r="C86" s="16"/>
      <c r="D86" s="16"/>
      <c r="E86" s="16"/>
      <c r="F86" s="28"/>
      <c r="G86" s="28"/>
      <c r="H86" s="16"/>
      <c r="I86" s="16"/>
      <c r="J86" s="49"/>
      <c r="K86" s="16"/>
      <c r="L86" s="16"/>
      <c r="M86" s="16"/>
      <c r="N86" s="16"/>
      <c r="O86" s="19"/>
      <c r="P86" s="16"/>
    </row>
    <row r="87" spans="2:16" x14ac:dyDescent="0.25">
      <c r="B87" s="16"/>
      <c r="C87" s="16"/>
      <c r="D87" s="16"/>
      <c r="E87" s="16"/>
      <c r="F87" s="28"/>
      <c r="G87" s="28"/>
      <c r="H87" s="16"/>
      <c r="I87" s="16"/>
      <c r="J87" s="49"/>
      <c r="K87" s="16"/>
      <c r="L87" s="16"/>
      <c r="M87" s="16"/>
      <c r="N87" s="16"/>
      <c r="O87" s="19"/>
      <c r="P87" s="16"/>
    </row>
    <row r="88" spans="2:16" x14ac:dyDescent="0.25">
      <c r="B88" s="16"/>
      <c r="C88" s="16"/>
      <c r="D88" s="16"/>
      <c r="E88" s="16"/>
      <c r="F88" s="28"/>
      <c r="G88" s="28"/>
      <c r="H88" s="16"/>
      <c r="I88" s="16"/>
      <c r="J88" s="49"/>
      <c r="K88" s="16"/>
      <c r="L88" s="16"/>
      <c r="M88" s="16"/>
      <c r="N88" s="16"/>
      <c r="O88" s="19"/>
      <c r="P88" s="16"/>
    </row>
    <row r="89" spans="2:16" x14ac:dyDescent="0.25">
      <c r="B89" s="16"/>
      <c r="C89" s="16"/>
      <c r="D89" s="16"/>
      <c r="E89" s="16"/>
      <c r="F89" s="28"/>
      <c r="G89" s="28"/>
      <c r="H89" s="16"/>
      <c r="I89" s="16"/>
      <c r="J89" s="49"/>
      <c r="K89" s="16"/>
      <c r="L89" s="16"/>
      <c r="M89" s="16"/>
      <c r="N89" s="16"/>
      <c r="O89" s="19"/>
      <c r="P89" s="16"/>
    </row>
    <row r="90" spans="2:16" x14ac:dyDescent="0.25">
      <c r="B90" s="16"/>
      <c r="C90" s="16"/>
      <c r="D90" s="16"/>
      <c r="E90" s="16"/>
      <c r="F90" s="28"/>
      <c r="G90" s="28"/>
      <c r="H90" s="16"/>
      <c r="I90" s="16"/>
      <c r="J90" s="49"/>
      <c r="K90" s="16"/>
      <c r="L90" s="16"/>
      <c r="M90" s="16"/>
      <c r="N90" s="16"/>
      <c r="O90" s="19"/>
      <c r="P90" s="16"/>
    </row>
    <row r="91" spans="2:16" x14ac:dyDescent="0.25">
      <c r="B91" s="16"/>
      <c r="C91" s="16"/>
      <c r="D91" s="16"/>
      <c r="E91" s="16"/>
      <c r="F91" s="28"/>
      <c r="G91" s="28"/>
      <c r="H91" s="16"/>
      <c r="I91" s="16"/>
      <c r="J91" s="49"/>
      <c r="K91" s="16"/>
      <c r="L91" s="16"/>
      <c r="M91" s="16"/>
      <c r="N91" s="16"/>
      <c r="O91" s="19"/>
      <c r="P91" s="16"/>
    </row>
    <row r="92" spans="2:16" x14ac:dyDescent="0.25">
      <c r="B92" s="16"/>
      <c r="C92" s="16"/>
      <c r="D92" s="16"/>
      <c r="E92" s="16"/>
      <c r="F92" s="28"/>
      <c r="G92" s="28"/>
      <c r="H92" s="16"/>
      <c r="I92" s="16"/>
      <c r="J92" s="49"/>
      <c r="K92" s="16"/>
      <c r="L92" s="16"/>
      <c r="M92" s="16"/>
      <c r="N92" s="16"/>
      <c r="O92" s="19"/>
      <c r="P92" s="16"/>
    </row>
    <row r="93" spans="2:16" x14ac:dyDescent="0.25">
      <c r="B93" s="16"/>
      <c r="C93" s="16"/>
      <c r="D93" s="16"/>
      <c r="E93" s="16"/>
      <c r="F93" s="28"/>
      <c r="G93" s="28"/>
      <c r="H93" s="16"/>
      <c r="I93" s="16"/>
      <c r="J93" s="49"/>
      <c r="K93" s="16"/>
      <c r="L93" s="16"/>
      <c r="M93" s="16"/>
      <c r="N93" s="16"/>
      <c r="O93" s="19"/>
      <c r="P93" s="16"/>
    </row>
    <row r="94" spans="2:16" x14ac:dyDescent="0.25">
      <c r="B94" s="16"/>
      <c r="C94" s="16"/>
      <c r="D94" s="16"/>
      <c r="E94" s="16"/>
      <c r="F94" s="28"/>
      <c r="G94" s="28"/>
      <c r="H94" s="16"/>
      <c r="I94" s="16"/>
      <c r="J94" s="49"/>
      <c r="K94" s="16"/>
      <c r="L94" s="16"/>
      <c r="M94" s="16"/>
      <c r="N94" s="16"/>
      <c r="O94" s="19"/>
      <c r="P94" s="16"/>
    </row>
    <row r="95" spans="2:16" x14ac:dyDescent="0.25">
      <c r="B95" s="16"/>
      <c r="C95" s="16"/>
      <c r="D95" s="16"/>
      <c r="E95" s="16"/>
      <c r="F95" s="28"/>
      <c r="G95" s="28"/>
      <c r="H95" s="16"/>
      <c r="I95" s="16"/>
      <c r="J95" s="49"/>
      <c r="K95" s="16"/>
      <c r="L95" s="16"/>
      <c r="M95" s="16"/>
      <c r="N95" s="16"/>
      <c r="O95" s="19"/>
      <c r="P95" s="16"/>
    </row>
    <row r="96" spans="2:16" x14ac:dyDescent="0.25">
      <c r="B96" s="16"/>
      <c r="C96" s="16"/>
      <c r="D96" s="16"/>
      <c r="E96" s="16"/>
      <c r="F96" s="28"/>
      <c r="G96" s="28"/>
      <c r="H96" s="16"/>
      <c r="I96" s="16"/>
      <c r="J96" s="49"/>
      <c r="K96" s="16"/>
      <c r="L96" s="16"/>
      <c r="M96" s="16"/>
      <c r="N96" s="16"/>
      <c r="O96" s="19"/>
      <c r="P96" s="16"/>
    </row>
    <row r="97" spans="2:16" x14ac:dyDescent="0.25">
      <c r="B97" s="16"/>
      <c r="C97" s="16"/>
      <c r="D97" s="16"/>
      <c r="E97" s="16"/>
      <c r="F97" s="28"/>
      <c r="G97" s="28"/>
      <c r="H97" s="16"/>
      <c r="I97" s="16"/>
      <c r="J97" s="49"/>
      <c r="K97" s="16"/>
      <c r="L97" s="16"/>
      <c r="M97" s="16"/>
      <c r="N97" s="16"/>
      <c r="O97" s="19"/>
      <c r="P97" s="16"/>
    </row>
    <row r="98" spans="2:16" x14ac:dyDescent="0.25">
      <c r="B98" s="16"/>
      <c r="C98" s="16"/>
      <c r="D98" s="16"/>
      <c r="E98" s="16"/>
      <c r="F98" s="28"/>
      <c r="G98" s="28"/>
      <c r="H98" s="16"/>
      <c r="I98" s="16"/>
      <c r="J98" s="49"/>
      <c r="K98" s="16"/>
      <c r="L98" s="16"/>
      <c r="M98" s="16"/>
      <c r="N98" s="16"/>
      <c r="O98" s="19"/>
      <c r="P98" s="16"/>
    </row>
    <row r="99" spans="2:16" x14ac:dyDescent="0.25">
      <c r="B99" s="16"/>
      <c r="C99" s="16"/>
      <c r="D99" s="16"/>
      <c r="E99" s="16"/>
      <c r="F99" s="28"/>
      <c r="G99" s="28"/>
      <c r="H99" s="16"/>
      <c r="I99" s="16"/>
      <c r="J99" s="49"/>
      <c r="K99" s="16"/>
      <c r="L99" s="16"/>
      <c r="M99" s="16"/>
      <c r="N99" s="16"/>
      <c r="O99" s="19"/>
      <c r="P99" s="16"/>
    </row>
    <row r="100" spans="2:16" x14ac:dyDescent="0.25">
      <c r="B100" s="16"/>
      <c r="C100" s="16"/>
      <c r="D100" s="16"/>
      <c r="E100" s="16"/>
      <c r="F100" s="28"/>
      <c r="G100" s="28"/>
      <c r="H100" s="16"/>
      <c r="I100" s="16"/>
      <c r="J100" s="49"/>
      <c r="K100" s="16"/>
      <c r="L100" s="16"/>
      <c r="M100" s="16"/>
      <c r="N100" s="16"/>
      <c r="O100" s="19"/>
      <c r="P100" s="16"/>
    </row>
    <row r="101" spans="2:16" x14ac:dyDescent="0.25">
      <c r="B101" s="16"/>
      <c r="C101" s="16"/>
      <c r="D101" s="16"/>
      <c r="E101" s="16"/>
      <c r="F101" s="28"/>
      <c r="G101" s="28"/>
      <c r="H101" s="16"/>
      <c r="I101" s="16"/>
      <c r="J101" s="49"/>
      <c r="K101" s="16"/>
      <c r="L101" s="16"/>
      <c r="M101" s="16"/>
      <c r="N101" s="16"/>
      <c r="O101" s="19"/>
      <c r="P101" s="16"/>
    </row>
    <row r="102" spans="2:16" x14ac:dyDescent="0.25">
      <c r="B102" s="16"/>
      <c r="C102" s="16"/>
      <c r="D102" s="16"/>
      <c r="E102" s="16"/>
      <c r="F102" s="28"/>
      <c r="G102" s="28"/>
      <c r="H102" s="16"/>
      <c r="I102" s="16"/>
      <c r="J102" s="49"/>
      <c r="K102" s="16"/>
      <c r="L102" s="16"/>
      <c r="M102" s="16"/>
      <c r="N102" s="16"/>
      <c r="O102" s="19"/>
      <c r="P102" s="16"/>
    </row>
    <row r="103" spans="2:16" x14ac:dyDescent="0.25">
      <c r="B103" s="16"/>
      <c r="C103" s="16"/>
      <c r="D103" s="16"/>
      <c r="E103" s="16"/>
      <c r="F103" s="28"/>
      <c r="G103" s="28"/>
      <c r="H103" s="16"/>
      <c r="I103" s="16"/>
      <c r="J103" s="49"/>
      <c r="K103" s="16"/>
      <c r="L103" s="16"/>
      <c r="M103" s="16"/>
      <c r="N103" s="16"/>
      <c r="O103" s="19"/>
      <c r="P103" s="16"/>
    </row>
    <row r="104" spans="2:16" x14ac:dyDescent="0.25">
      <c r="B104" s="16"/>
      <c r="C104" s="16"/>
      <c r="D104" s="16"/>
      <c r="E104" s="16"/>
      <c r="F104" s="28"/>
      <c r="G104" s="28"/>
      <c r="H104" s="16"/>
      <c r="I104" s="16"/>
      <c r="J104" s="49"/>
      <c r="K104" s="16"/>
      <c r="L104" s="16"/>
      <c r="M104" s="16"/>
      <c r="N104" s="16"/>
      <c r="O104" s="19"/>
      <c r="P104" s="16"/>
    </row>
    <row r="105" spans="2:16" x14ac:dyDescent="0.25">
      <c r="B105" s="16"/>
      <c r="C105" s="16"/>
      <c r="D105" s="16"/>
      <c r="E105" s="16"/>
      <c r="F105" s="28"/>
      <c r="G105" s="28"/>
      <c r="H105" s="16"/>
      <c r="I105" s="16"/>
      <c r="J105" s="49"/>
      <c r="K105" s="16"/>
      <c r="L105" s="16"/>
      <c r="M105" s="16"/>
      <c r="N105" s="16"/>
      <c r="O105" s="19"/>
      <c r="P105" s="16"/>
    </row>
    <row r="106" spans="2:16" x14ac:dyDescent="0.25">
      <c r="B106" s="16"/>
      <c r="C106" s="16"/>
      <c r="D106" s="16"/>
      <c r="E106" s="16"/>
      <c r="F106" s="28"/>
      <c r="G106" s="28"/>
      <c r="H106" s="16"/>
      <c r="I106" s="16"/>
      <c r="J106" s="49"/>
      <c r="K106" s="16"/>
      <c r="L106" s="16"/>
      <c r="M106" s="16"/>
      <c r="N106" s="16"/>
      <c r="O106" s="19"/>
      <c r="P106" s="16"/>
    </row>
    <row r="107" spans="2:16" x14ac:dyDescent="0.25">
      <c r="B107" s="16"/>
      <c r="C107" s="16"/>
      <c r="D107" s="16"/>
      <c r="E107" s="16"/>
      <c r="F107" s="28"/>
      <c r="G107" s="28"/>
      <c r="H107" s="16"/>
      <c r="I107" s="16"/>
      <c r="J107" s="49"/>
      <c r="K107" s="16"/>
      <c r="L107" s="16"/>
      <c r="M107" s="16"/>
      <c r="N107" s="16"/>
      <c r="O107" s="19"/>
      <c r="P107" s="16"/>
    </row>
    <row r="108" spans="2:16" x14ac:dyDescent="0.25">
      <c r="B108" s="16"/>
      <c r="C108" s="16"/>
      <c r="D108" s="16"/>
      <c r="E108" s="16"/>
      <c r="F108" s="28"/>
      <c r="G108" s="28"/>
      <c r="H108" s="16"/>
      <c r="I108" s="16"/>
      <c r="J108" s="49"/>
      <c r="K108" s="16"/>
      <c r="L108" s="16"/>
      <c r="M108" s="16"/>
      <c r="N108" s="16"/>
      <c r="O108" s="19"/>
      <c r="P108" s="16"/>
    </row>
    <row r="109" spans="2:16" x14ac:dyDescent="0.25">
      <c r="B109" s="16"/>
      <c r="C109" s="16"/>
      <c r="D109" s="16"/>
      <c r="E109" s="16"/>
      <c r="F109" s="28"/>
      <c r="G109" s="28"/>
      <c r="H109" s="16"/>
      <c r="I109" s="16"/>
      <c r="J109" s="49"/>
      <c r="K109" s="16"/>
      <c r="L109" s="16"/>
      <c r="M109" s="16"/>
      <c r="N109" s="16"/>
      <c r="O109" s="19"/>
      <c r="P109" s="16"/>
    </row>
    <row r="110" spans="2:16" x14ac:dyDescent="0.25">
      <c r="B110" s="16"/>
      <c r="C110" s="16"/>
      <c r="D110" s="16"/>
      <c r="E110" s="16"/>
      <c r="F110" s="28"/>
      <c r="G110" s="28"/>
      <c r="H110" s="16"/>
      <c r="I110" s="16"/>
      <c r="J110" s="49"/>
      <c r="K110" s="16"/>
      <c r="L110" s="16"/>
      <c r="M110" s="16"/>
      <c r="N110" s="16"/>
      <c r="O110" s="19"/>
      <c r="P110" s="16"/>
    </row>
    <row r="111" spans="2:16" x14ac:dyDescent="0.25">
      <c r="B111" s="16"/>
      <c r="C111" s="16"/>
      <c r="D111" s="16"/>
      <c r="E111" s="16"/>
      <c r="F111" s="28"/>
      <c r="G111" s="28"/>
      <c r="H111" s="16"/>
      <c r="I111" s="16"/>
      <c r="J111" s="49"/>
      <c r="K111" s="16"/>
      <c r="L111" s="16"/>
      <c r="M111" s="16"/>
      <c r="N111" s="16"/>
      <c r="O111" s="19"/>
      <c r="P111" s="16"/>
    </row>
    <row r="112" spans="2:16" x14ac:dyDescent="0.25">
      <c r="B112" s="16"/>
      <c r="C112" s="16"/>
      <c r="D112" s="16"/>
      <c r="E112" s="16"/>
      <c r="F112" s="28"/>
      <c r="G112" s="28"/>
      <c r="H112" s="16"/>
      <c r="I112" s="16"/>
      <c r="J112" s="49"/>
      <c r="K112" s="16"/>
      <c r="L112" s="16"/>
      <c r="M112" s="16"/>
      <c r="N112" s="16"/>
      <c r="O112" s="19"/>
      <c r="P112" s="16"/>
    </row>
    <row r="113" spans="2:16" x14ac:dyDescent="0.25">
      <c r="B113" s="16"/>
      <c r="C113" s="16"/>
      <c r="D113" s="16"/>
      <c r="E113" s="16"/>
      <c r="F113" s="28"/>
      <c r="G113" s="28"/>
      <c r="H113" s="16"/>
      <c r="I113" s="16"/>
      <c r="J113" s="49"/>
      <c r="K113" s="16"/>
      <c r="L113" s="16"/>
      <c r="M113" s="16"/>
      <c r="N113" s="16"/>
      <c r="O113" s="19"/>
      <c r="P113" s="16"/>
    </row>
    <row r="114" spans="2:16" x14ac:dyDescent="0.25">
      <c r="B114" s="16"/>
      <c r="C114" s="16"/>
      <c r="D114" s="16"/>
      <c r="E114" s="16"/>
      <c r="F114" s="28"/>
      <c r="G114" s="28"/>
      <c r="H114" s="16"/>
      <c r="I114" s="16"/>
      <c r="J114" s="49"/>
      <c r="K114" s="16"/>
      <c r="L114" s="16"/>
      <c r="M114" s="16"/>
      <c r="N114" s="16"/>
      <c r="O114" s="19"/>
      <c r="P114" s="16"/>
    </row>
    <row r="115" spans="2:16" x14ac:dyDescent="0.25">
      <c r="B115" s="16"/>
      <c r="C115" s="16"/>
      <c r="D115" s="16"/>
      <c r="E115" s="16"/>
      <c r="F115" s="28"/>
      <c r="G115" s="28"/>
      <c r="H115" s="16"/>
      <c r="I115" s="16"/>
      <c r="J115" s="49"/>
      <c r="K115" s="16"/>
      <c r="L115" s="16"/>
      <c r="M115" s="16"/>
      <c r="N115" s="16"/>
      <c r="O115" s="19"/>
      <c r="P115" s="16"/>
    </row>
    <row r="116" spans="2:16" x14ac:dyDescent="0.25">
      <c r="B116" s="16"/>
      <c r="C116" s="16"/>
      <c r="D116" s="16"/>
      <c r="E116" s="16"/>
      <c r="F116" s="28"/>
      <c r="G116" s="28"/>
      <c r="H116" s="16"/>
      <c r="I116" s="16"/>
      <c r="J116" s="49"/>
      <c r="K116" s="16"/>
      <c r="L116" s="16"/>
      <c r="M116" s="16"/>
      <c r="N116" s="16"/>
      <c r="O116" s="19"/>
      <c r="P116" s="16"/>
    </row>
    <row r="117" spans="2:16" x14ac:dyDescent="0.25">
      <c r="B117" s="16"/>
      <c r="C117" s="16"/>
      <c r="D117" s="16"/>
      <c r="E117" s="16"/>
      <c r="F117" s="28"/>
      <c r="G117" s="28"/>
      <c r="H117" s="16"/>
      <c r="I117" s="16"/>
      <c r="J117" s="49"/>
      <c r="K117" s="16"/>
      <c r="L117" s="16"/>
      <c r="M117" s="16"/>
      <c r="N117" s="16"/>
      <c r="O117" s="19"/>
      <c r="P117" s="16"/>
    </row>
    <row r="118" spans="2:16" x14ac:dyDescent="0.25">
      <c r="B118" s="16"/>
      <c r="C118" s="16"/>
      <c r="D118" s="16"/>
      <c r="E118" s="16"/>
      <c r="F118" s="28"/>
      <c r="G118" s="28"/>
      <c r="H118" s="16"/>
      <c r="I118" s="16"/>
      <c r="J118" s="49"/>
      <c r="K118" s="16"/>
      <c r="L118" s="16"/>
      <c r="M118" s="16"/>
      <c r="N118" s="16"/>
      <c r="O118" s="19"/>
      <c r="P118" s="16"/>
    </row>
    <row r="119" spans="2:16" x14ac:dyDescent="0.25">
      <c r="B119" s="16"/>
      <c r="C119" s="16"/>
      <c r="D119" s="16"/>
      <c r="E119" s="16"/>
      <c r="F119" s="28"/>
      <c r="G119" s="28"/>
      <c r="H119" s="16"/>
      <c r="I119" s="16"/>
      <c r="J119" s="49"/>
      <c r="K119" s="16"/>
      <c r="L119" s="16"/>
      <c r="M119" s="16"/>
      <c r="N119" s="16"/>
      <c r="O119" s="19"/>
      <c r="P119" s="16"/>
    </row>
    <row r="120" spans="2:16" x14ac:dyDescent="0.25">
      <c r="B120" s="16"/>
      <c r="C120" s="16"/>
      <c r="D120" s="16"/>
      <c r="E120" s="16"/>
      <c r="F120" s="28"/>
      <c r="G120" s="28"/>
      <c r="H120" s="16"/>
      <c r="I120" s="16"/>
      <c r="J120" s="49"/>
      <c r="K120" s="16"/>
      <c r="L120" s="16"/>
      <c r="M120" s="16"/>
      <c r="N120" s="16"/>
      <c r="O120" s="19"/>
      <c r="P120" s="16"/>
    </row>
    <row r="121" spans="2:16" x14ac:dyDescent="0.25">
      <c r="B121" s="16"/>
      <c r="C121" s="16"/>
      <c r="D121" s="16"/>
      <c r="E121" s="16"/>
      <c r="F121" s="28"/>
      <c r="G121" s="28"/>
      <c r="H121" s="16"/>
      <c r="I121" s="16"/>
      <c r="J121" s="49"/>
      <c r="K121" s="16"/>
      <c r="L121" s="16"/>
      <c r="M121" s="16"/>
      <c r="N121" s="16"/>
      <c r="O121" s="19"/>
      <c r="P121" s="16"/>
    </row>
    <row r="122" spans="2:16" x14ac:dyDescent="0.25">
      <c r="B122" s="16"/>
      <c r="C122" s="16"/>
      <c r="D122" s="16"/>
      <c r="E122" s="16"/>
      <c r="F122" s="28"/>
      <c r="G122" s="28"/>
      <c r="H122" s="16"/>
      <c r="I122" s="16"/>
      <c r="J122" s="49"/>
      <c r="K122" s="16"/>
      <c r="L122" s="16"/>
      <c r="M122" s="16"/>
      <c r="N122" s="16"/>
      <c r="O122" s="19"/>
      <c r="P122" s="16"/>
    </row>
    <row r="123" spans="2:16" x14ac:dyDescent="0.25">
      <c r="B123" s="16"/>
      <c r="C123" s="16"/>
      <c r="D123" s="16"/>
      <c r="E123" s="16"/>
      <c r="F123" s="28"/>
      <c r="G123" s="28"/>
      <c r="H123" s="16"/>
      <c r="I123" s="16"/>
      <c r="J123" s="49"/>
      <c r="K123" s="16"/>
      <c r="L123" s="16"/>
      <c r="M123" s="16"/>
      <c r="N123" s="16"/>
      <c r="O123" s="19"/>
      <c r="P123" s="16"/>
    </row>
    <row r="124" spans="2:16" x14ac:dyDescent="0.25">
      <c r="B124" s="16"/>
      <c r="C124" s="16"/>
      <c r="D124" s="16"/>
      <c r="E124" s="16"/>
      <c r="F124" s="28"/>
      <c r="G124" s="28"/>
      <c r="H124" s="16"/>
      <c r="I124" s="16"/>
      <c r="J124" s="49"/>
      <c r="K124" s="16"/>
      <c r="L124" s="16"/>
      <c r="M124" s="16"/>
      <c r="N124" s="16"/>
      <c r="O124" s="19"/>
      <c r="P124" s="16"/>
    </row>
    <row r="125" spans="2:16" x14ac:dyDescent="0.25">
      <c r="B125" s="16"/>
      <c r="C125" s="16"/>
      <c r="D125" s="16"/>
      <c r="E125" s="16"/>
      <c r="F125" s="28"/>
      <c r="G125" s="28"/>
      <c r="H125" s="16"/>
      <c r="I125" s="16"/>
      <c r="J125" s="49"/>
      <c r="K125" s="16"/>
      <c r="L125" s="16"/>
      <c r="M125" s="16"/>
      <c r="N125" s="16"/>
      <c r="O125" s="19"/>
      <c r="P125" s="16"/>
    </row>
    <row r="126" spans="2:16" x14ac:dyDescent="0.25">
      <c r="B126" s="16"/>
      <c r="C126" s="16"/>
      <c r="D126" s="16"/>
      <c r="E126" s="16"/>
      <c r="F126" s="28"/>
      <c r="G126" s="28"/>
      <c r="H126" s="16"/>
      <c r="I126" s="16"/>
      <c r="J126" s="49"/>
      <c r="K126" s="16"/>
      <c r="L126" s="16"/>
      <c r="M126" s="16"/>
      <c r="N126" s="16"/>
      <c r="O126" s="19"/>
      <c r="P126" s="16"/>
    </row>
    <row r="127" spans="2:16" x14ac:dyDescent="0.25">
      <c r="B127" s="16"/>
      <c r="C127" s="16"/>
      <c r="D127" s="16"/>
      <c r="E127" s="16"/>
      <c r="F127" s="28"/>
      <c r="G127" s="28"/>
      <c r="H127" s="16"/>
      <c r="I127" s="16"/>
      <c r="J127" s="49"/>
      <c r="K127" s="16"/>
      <c r="L127" s="16"/>
      <c r="M127" s="16"/>
      <c r="N127" s="16"/>
      <c r="O127" s="19"/>
      <c r="P127" s="16"/>
    </row>
    <row r="128" spans="2:16" x14ac:dyDescent="0.25">
      <c r="B128" s="16"/>
      <c r="C128" s="16"/>
      <c r="D128" s="16"/>
      <c r="E128" s="16"/>
      <c r="F128" s="28"/>
      <c r="G128" s="28"/>
      <c r="H128" s="16"/>
      <c r="I128" s="16"/>
      <c r="J128" s="49"/>
      <c r="K128" s="16"/>
      <c r="L128" s="16"/>
      <c r="M128" s="16"/>
      <c r="N128" s="16"/>
      <c r="O128" s="19"/>
      <c r="P128" s="16"/>
    </row>
    <row r="129" spans="2:16" x14ac:dyDescent="0.25">
      <c r="B129" s="16"/>
      <c r="C129" s="16"/>
      <c r="D129" s="16"/>
      <c r="E129" s="16"/>
      <c r="F129" s="28"/>
      <c r="G129" s="28"/>
      <c r="H129" s="16"/>
      <c r="I129" s="16"/>
      <c r="J129" s="49"/>
      <c r="K129" s="16"/>
      <c r="L129" s="16"/>
      <c r="M129" s="16"/>
      <c r="N129" s="16"/>
      <c r="O129" s="19"/>
      <c r="P129" s="16"/>
    </row>
    <row r="130" spans="2:16" x14ac:dyDescent="0.25">
      <c r="B130" s="16"/>
      <c r="C130" s="16"/>
      <c r="D130" s="16"/>
      <c r="E130" s="16"/>
      <c r="F130" s="28"/>
      <c r="G130" s="28"/>
      <c r="H130" s="16"/>
      <c r="I130" s="16"/>
      <c r="J130" s="49"/>
      <c r="K130" s="16"/>
      <c r="L130" s="16"/>
      <c r="M130" s="16"/>
      <c r="N130" s="16"/>
      <c r="O130" s="19"/>
      <c r="P130" s="16"/>
    </row>
    <row r="131" spans="2:16" x14ac:dyDescent="0.25">
      <c r="B131" s="16"/>
      <c r="C131" s="16"/>
      <c r="D131" s="16"/>
      <c r="E131" s="16"/>
      <c r="F131" s="28"/>
      <c r="G131" s="28"/>
      <c r="H131" s="16"/>
      <c r="I131" s="16"/>
      <c r="J131" s="49"/>
      <c r="K131" s="16"/>
      <c r="L131" s="16"/>
      <c r="M131" s="16"/>
      <c r="N131" s="16"/>
      <c r="O131" s="19"/>
      <c r="P131" s="16"/>
    </row>
    <row r="132" spans="2:16" x14ac:dyDescent="0.25">
      <c r="B132" s="16"/>
      <c r="C132" s="16"/>
      <c r="D132" s="16"/>
      <c r="E132" s="16"/>
      <c r="F132" s="28"/>
      <c r="G132" s="28"/>
      <c r="H132" s="16"/>
      <c r="I132" s="16"/>
      <c r="J132" s="49"/>
      <c r="K132" s="16"/>
      <c r="L132" s="16"/>
      <c r="M132" s="16"/>
      <c r="N132" s="16"/>
      <c r="O132" s="19"/>
      <c r="P132" s="16"/>
    </row>
    <row r="133" spans="2:16" x14ac:dyDescent="0.25">
      <c r="B133" s="16"/>
      <c r="C133" s="16"/>
      <c r="D133" s="16"/>
      <c r="E133" s="16"/>
      <c r="F133" s="28"/>
      <c r="G133" s="28"/>
      <c r="H133" s="16"/>
      <c r="I133" s="16"/>
      <c r="J133" s="49"/>
      <c r="K133" s="16"/>
      <c r="L133" s="16"/>
      <c r="M133" s="16"/>
      <c r="N133" s="16"/>
      <c r="O133" s="19"/>
      <c r="P133" s="16"/>
    </row>
    <row r="134" spans="2:16" x14ac:dyDescent="0.25">
      <c r="B134" s="16"/>
      <c r="C134" s="16"/>
      <c r="D134" s="16"/>
      <c r="E134" s="16"/>
      <c r="F134" s="28"/>
      <c r="G134" s="28"/>
      <c r="H134" s="16"/>
      <c r="I134" s="16"/>
      <c r="J134" s="49"/>
      <c r="K134" s="16"/>
      <c r="L134" s="16"/>
      <c r="M134" s="16"/>
      <c r="N134" s="16"/>
      <c r="O134" s="19"/>
      <c r="P134" s="16"/>
    </row>
    <row r="135" spans="2:16" x14ac:dyDescent="0.25">
      <c r="B135" s="16"/>
      <c r="C135" s="16"/>
      <c r="D135" s="16"/>
      <c r="E135" s="16"/>
      <c r="F135" s="28"/>
      <c r="G135" s="28"/>
      <c r="H135" s="16"/>
      <c r="I135" s="16"/>
      <c r="J135" s="49"/>
      <c r="K135" s="16"/>
      <c r="L135" s="16"/>
      <c r="M135" s="16"/>
      <c r="N135" s="16"/>
      <c r="O135" s="19"/>
      <c r="P135" s="16"/>
    </row>
    <row r="136" spans="2:16" x14ac:dyDescent="0.25">
      <c r="B136" s="16"/>
      <c r="C136" s="16"/>
      <c r="D136" s="16"/>
      <c r="E136" s="16"/>
      <c r="F136" s="28"/>
      <c r="G136" s="28"/>
      <c r="H136" s="16"/>
      <c r="I136" s="16"/>
      <c r="J136" s="49"/>
      <c r="K136" s="16"/>
      <c r="L136" s="16"/>
      <c r="M136" s="16"/>
      <c r="N136" s="16"/>
      <c r="O136" s="19"/>
      <c r="P136" s="16"/>
    </row>
    <row r="137" spans="2:16" x14ac:dyDescent="0.25">
      <c r="B137" s="16"/>
      <c r="C137" s="16"/>
      <c r="D137" s="16"/>
      <c r="E137" s="16"/>
      <c r="F137" s="28"/>
      <c r="G137" s="28"/>
      <c r="H137" s="16"/>
      <c r="I137" s="16"/>
      <c r="J137" s="49"/>
      <c r="K137" s="16"/>
      <c r="L137" s="16"/>
      <c r="M137" s="16"/>
      <c r="N137" s="16"/>
      <c r="O137" s="19"/>
      <c r="P137" s="16"/>
    </row>
    <row r="138" spans="2:16" x14ac:dyDescent="0.25">
      <c r="B138" s="16"/>
      <c r="C138" s="16"/>
      <c r="D138" s="16"/>
      <c r="E138" s="16"/>
      <c r="F138" s="28"/>
      <c r="G138" s="28"/>
      <c r="H138" s="16"/>
      <c r="I138" s="16"/>
      <c r="J138" s="49"/>
      <c r="K138" s="16"/>
      <c r="L138" s="16"/>
      <c r="M138" s="16"/>
      <c r="N138" s="16"/>
      <c r="O138" s="19"/>
      <c r="P138" s="16"/>
    </row>
    <row r="139" spans="2:16" x14ac:dyDescent="0.25">
      <c r="B139" s="16"/>
      <c r="C139" s="16"/>
      <c r="D139" s="16"/>
      <c r="E139" s="16"/>
      <c r="F139" s="28"/>
      <c r="G139" s="28"/>
      <c r="H139" s="16"/>
      <c r="I139" s="16"/>
      <c r="J139" s="49"/>
      <c r="K139" s="16"/>
      <c r="L139" s="16"/>
      <c r="M139" s="16"/>
      <c r="N139" s="16"/>
      <c r="O139" s="19"/>
      <c r="P139" s="16"/>
    </row>
    <row r="140" spans="2:16" x14ac:dyDescent="0.25">
      <c r="B140" s="16"/>
      <c r="C140" s="16"/>
      <c r="D140" s="16"/>
      <c r="E140" s="16"/>
      <c r="F140" s="28"/>
      <c r="G140" s="28"/>
      <c r="H140" s="16"/>
      <c r="I140" s="16"/>
      <c r="J140" s="49"/>
      <c r="K140" s="16"/>
      <c r="L140" s="16"/>
      <c r="M140" s="16"/>
      <c r="N140" s="16"/>
      <c r="O140" s="19"/>
      <c r="P140" s="16"/>
    </row>
    <row r="141" spans="2:16" x14ac:dyDescent="0.25">
      <c r="B141" s="16"/>
      <c r="C141" s="16"/>
      <c r="D141" s="16"/>
      <c r="E141" s="16"/>
      <c r="F141" s="28"/>
      <c r="G141" s="28"/>
      <c r="H141" s="16"/>
      <c r="I141" s="16"/>
      <c r="J141" s="49"/>
      <c r="K141" s="16"/>
      <c r="L141" s="16"/>
      <c r="M141" s="16"/>
      <c r="N141" s="16"/>
      <c r="O141" s="19"/>
      <c r="P141" s="16"/>
    </row>
    <row r="142" spans="2:16" x14ac:dyDescent="0.25">
      <c r="B142" s="16"/>
      <c r="C142" s="16"/>
      <c r="D142" s="16"/>
      <c r="E142" s="16"/>
      <c r="F142" s="28"/>
      <c r="G142" s="28"/>
      <c r="H142" s="16"/>
      <c r="I142" s="16"/>
      <c r="J142" s="49"/>
      <c r="K142" s="16"/>
      <c r="L142" s="16"/>
      <c r="M142" s="16"/>
      <c r="N142" s="16"/>
      <c r="O142" s="19"/>
      <c r="P142" s="16"/>
    </row>
    <row r="143" spans="2:16" x14ac:dyDescent="0.25">
      <c r="B143" s="16"/>
      <c r="C143" s="16"/>
      <c r="D143" s="16"/>
      <c r="E143" s="16"/>
      <c r="F143" s="28"/>
      <c r="G143" s="28"/>
      <c r="H143" s="16"/>
      <c r="I143" s="16"/>
      <c r="J143" s="49"/>
      <c r="K143" s="16"/>
      <c r="L143" s="16"/>
      <c r="M143" s="16"/>
      <c r="N143" s="16"/>
      <c r="O143" s="19"/>
      <c r="P143" s="16"/>
    </row>
    <row r="144" spans="2:16" x14ac:dyDescent="0.25">
      <c r="B144" s="16"/>
      <c r="C144" s="16"/>
      <c r="D144" s="16"/>
      <c r="E144" s="16"/>
      <c r="F144" s="28"/>
      <c r="G144" s="28"/>
      <c r="H144" s="16"/>
      <c r="I144" s="16"/>
      <c r="J144" s="49"/>
      <c r="K144" s="16"/>
      <c r="L144" s="16"/>
      <c r="M144" s="16"/>
      <c r="N144" s="16"/>
      <c r="O144" s="19"/>
      <c r="P144" s="16"/>
    </row>
    <row r="145" spans="2:16" x14ac:dyDescent="0.25">
      <c r="B145" s="16"/>
      <c r="C145" s="16"/>
      <c r="D145" s="16"/>
      <c r="E145" s="16"/>
      <c r="F145" s="28"/>
      <c r="G145" s="28"/>
      <c r="H145" s="16"/>
      <c r="I145" s="16"/>
      <c r="J145" s="49"/>
      <c r="K145" s="16"/>
      <c r="L145" s="16"/>
      <c r="M145" s="16"/>
      <c r="N145" s="16"/>
      <c r="O145" s="19"/>
      <c r="P145" s="16"/>
    </row>
    <row r="146" spans="2:16" x14ac:dyDescent="0.25">
      <c r="B146" s="16"/>
      <c r="C146" s="16"/>
      <c r="D146" s="16"/>
      <c r="E146" s="16"/>
      <c r="F146" s="28"/>
      <c r="G146" s="28"/>
      <c r="H146" s="16"/>
      <c r="I146" s="16"/>
      <c r="J146" s="49"/>
      <c r="K146" s="16"/>
      <c r="L146" s="16"/>
      <c r="M146" s="16"/>
      <c r="N146" s="16"/>
      <c r="O146" s="19"/>
      <c r="P146" s="16"/>
    </row>
    <row r="147" spans="2:16" x14ac:dyDescent="0.25">
      <c r="B147" s="16"/>
      <c r="C147" s="16"/>
      <c r="D147" s="16"/>
      <c r="E147" s="16"/>
      <c r="F147" s="28"/>
      <c r="G147" s="28"/>
      <c r="H147" s="16"/>
      <c r="I147" s="16"/>
      <c r="J147" s="49"/>
      <c r="K147" s="16"/>
      <c r="L147" s="16"/>
      <c r="M147" s="16"/>
      <c r="N147" s="16"/>
      <c r="O147" s="19"/>
      <c r="P147" s="16"/>
    </row>
    <row r="148" spans="2:16" x14ac:dyDescent="0.25">
      <c r="B148" s="16"/>
      <c r="C148" s="16"/>
      <c r="D148" s="16"/>
      <c r="E148" s="16"/>
      <c r="F148" s="28"/>
      <c r="G148" s="28"/>
      <c r="H148" s="16"/>
      <c r="I148" s="16"/>
      <c r="J148" s="49"/>
      <c r="K148" s="16"/>
      <c r="L148" s="16"/>
      <c r="M148" s="16"/>
      <c r="N148" s="16"/>
      <c r="O148" s="19"/>
      <c r="P148" s="16"/>
    </row>
    <row r="149" spans="2:16" x14ac:dyDescent="0.25">
      <c r="B149" s="16"/>
      <c r="C149" s="16"/>
      <c r="D149" s="16"/>
      <c r="E149" s="16"/>
      <c r="F149" s="28"/>
      <c r="G149" s="28"/>
      <c r="H149" s="16"/>
      <c r="I149" s="16"/>
      <c r="J149" s="49"/>
      <c r="K149" s="16"/>
      <c r="L149" s="16"/>
      <c r="M149" s="16"/>
      <c r="N149" s="16"/>
      <c r="O149" s="19"/>
      <c r="P149" s="16"/>
    </row>
    <row r="150" spans="2:16" x14ac:dyDescent="0.25">
      <c r="B150" s="16"/>
      <c r="C150" s="16"/>
      <c r="D150" s="16"/>
      <c r="E150" s="16"/>
      <c r="F150" s="28"/>
      <c r="G150" s="28"/>
      <c r="H150" s="16"/>
      <c r="I150" s="16"/>
      <c r="J150" s="49"/>
      <c r="K150" s="16"/>
      <c r="L150" s="16"/>
      <c r="M150" s="16"/>
      <c r="N150" s="16"/>
      <c r="O150" s="19"/>
      <c r="P150" s="16"/>
    </row>
    <row r="151" spans="2:16" x14ac:dyDescent="0.25">
      <c r="B151" s="16"/>
      <c r="C151" s="16"/>
      <c r="D151" s="16"/>
      <c r="E151" s="16"/>
      <c r="F151" s="28"/>
      <c r="G151" s="28"/>
      <c r="H151" s="16"/>
      <c r="I151" s="16"/>
      <c r="J151" s="49"/>
      <c r="K151" s="16"/>
      <c r="L151" s="16"/>
      <c r="M151" s="16"/>
      <c r="N151" s="16"/>
      <c r="O151" s="19"/>
      <c r="P151" s="16"/>
    </row>
    <row r="152" spans="2:16" x14ac:dyDescent="0.25">
      <c r="B152" s="16"/>
      <c r="C152" s="16"/>
      <c r="D152" s="16"/>
      <c r="E152" s="16"/>
      <c r="F152" s="28"/>
      <c r="G152" s="28"/>
      <c r="H152" s="16"/>
      <c r="I152" s="16"/>
      <c r="J152" s="49"/>
      <c r="K152" s="16"/>
      <c r="L152" s="16"/>
      <c r="M152" s="16"/>
      <c r="N152" s="16"/>
      <c r="O152" s="19"/>
      <c r="P152" s="16"/>
    </row>
    <row r="153" spans="2:16" x14ac:dyDescent="0.25">
      <c r="B153" s="16"/>
      <c r="C153" s="16"/>
      <c r="D153" s="16"/>
      <c r="E153" s="16"/>
      <c r="F153" s="28"/>
      <c r="G153" s="28"/>
      <c r="H153" s="16"/>
      <c r="I153" s="16"/>
      <c r="J153" s="49"/>
      <c r="K153" s="16"/>
      <c r="L153" s="16"/>
      <c r="M153" s="16"/>
      <c r="N153" s="16"/>
      <c r="O153" s="19"/>
      <c r="P153" s="16"/>
    </row>
    <row r="154" spans="2:16" x14ac:dyDescent="0.25">
      <c r="B154" s="16"/>
      <c r="C154" s="16"/>
      <c r="D154" s="16"/>
      <c r="E154" s="16"/>
      <c r="F154" s="28"/>
      <c r="G154" s="28"/>
      <c r="H154" s="16"/>
      <c r="I154" s="16"/>
      <c r="J154" s="49"/>
      <c r="K154" s="16"/>
      <c r="L154" s="16"/>
      <c r="M154" s="16"/>
      <c r="N154" s="16"/>
      <c r="O154" s="19"/>
      <c r="P154" s="16"/>
    </row>
    <row r="155" spans="2:16" x14ac:dyDescent="0.25">
      <c r="B155" s="16"/>
      <c r="C155" s="16"/>
      <c r="D155" s="16"/>
      <c r="E155" s="16"/>
      <c r="F155" s="28"/>
      <c r="G155" s="28"/>
      <c r="H155" s="16"/>
      <c r="I155" s="16"/>
      <c r="J155" s="49"/>
      <c r="K155" s="16"/>
      <c r="L155" s="16"/>
      <c r="M155" s="16"/>
      <c r="N155" s="16"/>
      <c r="O155" s="19"/>
      <c r="P155" s="16"/>
    </row>
    <row r="156" spans="2:16" x14ac:dyDescent="0.25">
      <c r="B156" s="16"/>
      <c r="C156" s="16"/>
      <c r="D156" s="16"/>
      <c r="E156" s="16"/>
      <c r="F156" s="28"/>
      <c r="G156" s="28"/>
      <c r="H156" s="16"/>
      <c r="I156" s="16"/>
      <c r="J156" s="49"/>
      <c r="K156" s="16"/>
      <c r="L156" s="16"/>
      <c r="M156" s="16"/>
      <c r="N156" s="16"/>
      <c r="O156" s="19"/>
      <c r="P156" s="16"/>
    </row>
    <row r="157" spans="2:16" x14ac:dyDescent="0.25">
      <c r="B157" s="16"/>
      <c r="C157" s="16"/>
      <c r="D157" s="16"/>
      <c r="E157" s="16"/>
      <c r="F157" s="28"/>
      <c r="G157" s="28"/>
      <c r="H157" s="16"/>
      <c r="I157" s="16"/>
      <c r="J157" s="49"/>
      <c r="K157" s="16"/>
      <c r="L157" s="16"/>
      <c r="M157" s="16"/>
      <c r="N157" s="16"/>
      <c r="O157" s="19"/>
      <c r="P157" s="16"/>
    </row>
    <row r="158" spans="2:16" x14ac:dyDescent="0.25">
      <c r="B158" s="16"/>
      <c r="C158" s="16"/>
      <c r="D158" s="16"/>
      <c r="E158" s="16"/>
      <c r="F158" s="28"/>
      <c r="G158" s="28"/>
      <c r="H158" s="16"/>
      <c r="I158" s="16"/>
      <c r="J158" s="49"/>
      <c r="K158" s="16"/>
      <c r="L158" s="16"/>
      <c r="M158" s="16"/>
      <c r="N158" s="16"/>
      <c r="O158" s="19"/>
      <c r="P158" s="16"/>
    </row>
    <row r="159" spans="2:16" x14ac:dyDescent="0.25">
      <c r="B159" s="16"/>
      <c r="C159" s="16"/>
      <c r="D159" s="16"/>
      <c r="E159" s="16"/>
      <c r="F159" s="28"/>
      <c r="G159" s="28"/>
      <c r="H159" s="16"/>
      <c r="I159" s="16"/>
      <c r="J159" s="49"/>
      <c r="K159" s="16"/>
      <c r="L159" s="16"/>
      <c r="M159" s="16"/>
      <c r="N159" s="16"/>
      <c r="O159" s="19"/>
      <c r="P159" s="16"/>
    </row>
    <row r="160" spans="2:16" x14ac:dyDescent="0.25">
      <c r="B160" s="16"/>
      <c r="C160" s="16"/>
      <c r="D160" s="16"/>
      <c r="E160" s="16"/>
      <c r="F160" s="28"/>
      <c r="G160" s="28"/>
      <c r="H160" s="16"/>
      <c r="I160" s="16"/>
      <c r="J160" s="49"/>
      <c r="K160" s="16"/>
      <c r="L160" s="16"/>
      <c r="M160" s="16"/>
      <c r="N160" s="16"/>
      <c r="O160" s="19"/>
      <c r="P160" s="16"/>
    </row>
    <row r="161" spans="2:16" x14ac:dyDescent="0.25">
      <c r="B161" s="16"/>
      <c r="C161" s="16"/>
      <c r="D161" s="16"/>
      <c r="E161" s="16"/>
      <c r="F161" s="28"/>
      <c r="G161" s="28"/>
      <c r="H161" s="16"/>
      <c r="I161" s="16"/>
      <c r="J161" s="49"/>
      <c r="K161" s="16"/>
      <c r="L161" s="16"/>
      <c r="M161" s="16"/>
      <c r="N161" s="16"/>
      <c r="O161" s="19"/>
      <c r="P161" s="16"/>
    </row>
    <row r="162" spans="2:16" x14ac:dyDescent="0.25">
      <c r="B162" s="16"/>
      <c r="C162" s="16"/>
      <c r="D162" s="16"/>
      <c r="E162" s="16"/>
      <c r="F162" s="28"/>
      <c r="G162" s="28"/>
      <c r="H162" s="16"/>
      <c r="I162" s="16"/>
      <c r="J162" s="49"/>
      <c r="K162" s="16"/>
      <c r="L162" s="16"/>
      <c r="M162" s="16"/>
      <c r="N162" s="16"/>
      <c r="O162" s="19"/>
      <c r="P162" s="16"/>
    </row>
    <row r="163" spans="2:16" x14ac:dyDescent="0.25">
      <c r="B163" s="16"/>
      <c r="C163" s="16"/>
      <c r="D163" s="16"/>
      <c r="E163" s="16"/>
      <c r="F163" s="28"/>
      <c r="G163" s="28"/>
      <c r="H163" s="16"/>
      <c r="I163" s="16"/>
      <c r="J163" s="49"/>
      <c r="K163" s="16"/>
      <c r="L163" s="16"/>
      <c r="M163" s="16"/>
      <c r="N163" s="16"/>
      <c r="O163" s="19"/>
      <c r="P163" s="16"/>
    </row>
    <row r="164" spans="2:16" x14ac:dyDescent="0.25">
      <c r="B164" s="16"/>
      <c r="C164" s="16"/>
      <c r="D164" s="16"/>
      <c r="E164" s="16"/>
      <c r="F164" s="28"/>
      <c r="G164" s="28"/>
      <c r="H164" s="16"/>
      <c r="I164" s="16"/>
      <c r="J164" s="49"/>
      <c r="K164" s="16"/>
      <c r="L164" s="16"/>
      <c r="M164" s="16"/>
      <c r="N164" s="16"/>
      <c r="O164" s="19"/>
      <c r="P164" s="16"/>
    </row>
    <row r="165" spans="2:16" x14ac:dyDescent="0.25">
      <c r="B165" s="16"/>
      <c r="C165" s="16"/>
      <c r="D165" s="16"/>
      <c r="E165" s="16"/>
      <c r="F165" s="28"/>
      <c r="G165" s="28"/>
      <c r="H165" s="16"/>
      <c r="I165" s="16"/>
      <c r="J165" s="49"/>
      <c r="K165" s="16"/>
      <c r="L165" s="16"/>
      <c r="M165" s="16"/>
      <c r="N165" s="16"/>
      <c r="O165" s="19"/>
      <c r="P165" s="16"/>
    </row>
    <row r="166" spans="2:16" x14ac:dyDescent="0.25">
      <c r="B166" s="16"/>
      <c r="C166" s="16"/>
      <c r="D166" s="16"/>
      <c r="E166" s="16"/>
      <c r="F166" s="28"/>
      <c r="G166" s="28"/>
      <c r="H166" s="16"/>
      <c r="I166" s="16"/>
      <c r="J166" s="49"/>
      <c r="K166" s="16"/>
      <c r="L166" s="16"/>
      <c r="M166" s="16"/>
      <c r="N166" s="16"/>
      <c r="O166" s="19"/>
      <c r="P166" s="16"/>
    </row>
    <row r="167" spans="2:16" x14ac:dyDescent="0.25">
      <c r="B167" s="16"/>
      <c r="C167" s="16"/>
      <c r="D167" s="16"/>
      <c r="E167" s="16"/>
      <c r="F167" s="28"/>
      <c r="G167" s="28"/>
      <c r="H167" s="16"/>
      <c r="I167" s="16"/>
      <c r="J167" s="49"/>
      <c r="K167" s="16"/>
      <c r="L167" s="16"/>
      <c r="M167" s="16"/>
      <c r="N167" s="16"/>
      <c r="O167" s="19"/>
      <c r="P167" s="16"/>
    </row>
    <row r="168" spans="2:16" x14ac:dyDescent="0.25">
      <c r="B168" s="16"/>
      <c r="C168" s="16"/>
      <c r="D168" s="16"/>
      <c r="E168" s="16"/>
      <c r="F168" s="28"/>
      <c r="G168" s="28"/>
      <c r="H168" s="16"/>
      <c r="I168" s="16"/>
      <c r="J168" s="49"/>
      <c r="K168" s="16"/>
      <c r="L168" s="16"/>
      <c r="M168" s="16"/>
      <c r="N168" s="16"/>
      <c r="O168" s="19"/>
      <c r="P168" s="16"/>
    </row>
    <row r="169" spans="2:16" x14ac:dyDescent="0.25">
      <c r="B169" s="16"/>
      <c r="C169" s="16"/>
      <c r="D169" s="16"/>
      <c r="E169" s="16"/>
      <c r="F169" s="28"/>
      <c r="G169" s="28"/>
      <c r="H169" s="16"/>
      <c r="I169" s="16"/>
      <c r="J169" s="49"/>
      <c r="K169" s="16"/>
      <c r="L169" s="16"/>
      <c r="M169" s="16"/>
      <c r="N169" s="16"/>
      <c r="O169" s="19"/>
      <c r="P169" s="16"/>
    </row>
    <row r="170" spans="2:16" x14ac:dyDescent="0.25">
      <c r="B170" s="16"/>
      <c r="C170" s="16"/>
      <c r="D170" s="16"/>
      <c r="E170" s="16"/>
      <c r="F170" s="28"/>
      <c r="G170" s="28"/>
      <c r="H170" s="16"/>
      <c r="I170" s="16"/>
      <c r="J170" s="49"/>
      <c r="K170" s="16"/>
      <c r="L170" s="16"/>
      <c r="M170" s="16"/>
      <c r="N170" s="16"/>
      <c r="O170" s="19"/>
      <c r="P170" s="16"/>
    </row>
    <row r="171" spans="2:16" x14ac:dyDescent="0.25">
      <c r="B171" s="16"/>
      <c r="C171" s="16"/>
      <c r="D171" s="16"/>
      <c r="E171" s="16"/>
      <c r="F171" s="28"/>
      <c r="G171" s="28"/>
      <c r="H171" s="16"/>
      <c r="I171" s="16"/>
      <c r="J171" s="49"/>
      <c r="K171" s="16"/>
      <c r="L171" s="16"/>
      <c r="M171" s="16"/>
      <c r="N171" s="16"/>
      <c r="O171" s="19"/>
      <c r="P171" s="16"/>
    </row>
    <row r="172" spans="2:16" x14ac:dyDescent="0.25">
      <c r="B172" s="16"/>
      <c r="C172" s="16"/>
      <c r="D172" s="16"/>
      <c r="E172" s="16"/>
      <c r="F172" s="28"/>
      <c r="G172" s="28"/>
      <c r="H172" s="16"/>
      <c r="I172" s="16"/>
      <c r="J172" s="49"/>
      <c r="K172" s="16"/>
      <c r="L172" s="16"/>
      <c r="M172" s="16"/>
      <c r="N172" s="16"/>
      <c r="O172" s="19"/>
      <c r="P172" s="16"/>
    </row>
    <row r="173" spans="2:16" x14ac:dyDescent="0.25">
      <c r="B173" s="16"/>
      <c r="C173" s="16"/>
      <c r="D173" s="16"/>
      <c r="E173" s="16"/>
      <c r="F173" s="28"/>
      <c r="G173" s="28"/>
      <c r="H173" s="16"/>
      <c r="I173" s="16"/>
      <c r="J173" s="49"/>
      <c r="K173" s="16"/>
      <c r="L173" s="16"/>
      <c r="M173" s="16"/>
      <c r="N173" s="16"/>
      <c r="O173" s="19"/>
      <c r="P173" s="16"/>
    </row>
    <row r="174" spans="2:16" x14ac:dyDescent="0.25">
      <c r="B174" s="16"/>
      <c r="C174" s="16"/>
      <c r="D174" s="16"/>
      <c r="E174" s="16"/>
      <c r="F174" s="28"/>
      <c r="G174" s="28"/>
      <c r="H174" s="16"/>
      <c r="I174" s="16"/>
      <c r="J174" s="49"/>
      <c r="K174" s="16"/>
      <c r="L174" s="16"/>
      <c r="M174" s="16"/>
      <c r="N174" s="16"/>
      <c r="O174" s="19"/>
      <c r="P174" s="16"/>
    </row>
    <row r="175" spans="2:16" x14ac:dyDescent="0.25">
      <c r="B175" s="16"/>
      <c r="C175" s="16"/>
      <c r="D175" s="16"/>
      <c r="E175" s="16"/>
      <c r="F175" s="28"/>
      <c r="G175" s="28"/>
      <c r="H175" s="16"/>
      <c r="I175" s="16"/>
      <c r="J175" s="49"/>
      <c r="K175" s="16"/>
      <c r="L175" s="16"/>
      <c r="M175" s="16"/>
      <c r="N175" s="16"/>
      <c r="O175" s="19"/>
      <c r="P175" s="16"/>
    </row>
    <row r="176" spans="2:16" x14ac:dyDescent="0.25">
      <c r="B176" s="16"/>
      <c r="C176" s="16"/>
      <c r="D176" s="16"/>
      <c r="E176" s="16"/>
      <c r="F176" s="28"/>
      <c r="G176" s="28"/>
      <c r="H176" s="16"/>
      <c r="I176" s="16"/>
      <c r="J176" s="49"/>
      <c r="K176" s="16"/>
      <c r="L176" s="16"/>
      <c r="M176" s="16"/>
      <c r="N176" s="16"/>
      <c r="O176" s="19"/>
      <c r="P176" s="16"/>
    </row>
    <row r="177" spans="2:16" x14ac:dyDescent="0.25">
      <c r="B177" s="16"/>
      <c r="C177" s="16"/>
      <c r="D177" s="16"/>
      <c r="E177" s="16"/>
      <c r="F177" s="28"/>
      <c r="G177" s="28"/>
      <c r="H177" s="16"/>
      <c r="I177" s="16"/>
      <c r="J177" s="49"/>
      <c r="K177" s="16"/>
      <c r="L177" s="16"/>
      <c r="M177" s="16"/>
      <c r="N177" s="16"/>
      <c r="O177" s="19"/>
      <c r="P177" s="16"/>
    </row>
    <row r="178" spans="2:16" x14ac:dyDescent="0.25">
      <c r="B178" s="16"/>
      <c r="C178" s="16"/>
      <c r="D178" s="16"/>
      <c r="E178" s="16"/>
      <c r="F178" s="28"/>
      <c r="G178" s="28"/>
      <c r="H178" s="16"/>
      <c r="I178" s="16"/>
      <c r="J178" s="49"/>
      <c r="K178" s="16"/>
      <c r="L178" s="16"/>
      <c r="M178" s="16"/>
      <c r="N178" s="16"/>
      <c r="O178" s="19"/>
      <c r="P178" s="16"/>
    </row>
    <row r="179" spans="2:16" x14ac:dyDescent="0.25">
      <c r="B179" s="16"/>
      <c r="C179" s="16"/>
      <c r="D179" s="16"/>
      <c r="E179" s="16"/>
      <c r="F179" s="28"/>
      <c r="G179" s="28"/>
      <c r="H179" s="16"/>
      <c r="I179" s="16"/>
      <c r="J179" s="49"/>
      <c r="K179" s="16"/>
      <c r="L179" s="16"/>
      <c r="M179" s="16"/>
      <c r="N179" s="16"/>
      <c r="O179" s="19"/>
      <c r="P179" s="16"/>
    </row>
    <row r="180" spans="2:16" x14ac:dyDescent="0.25">
      <c r="B180" s="16"/>
      <c r="C180" s="16"/>
      <c r="D180" s="16"/>
      <c r="E180" s="16"/>
      <c r="F180" s="28"/>
      <c r="G180" s="28"/>
      <c r="H180" s="16"/>
      <c r="I180" s="16"/>
      <c r="J180" s="49"/>
      <c r="K180" s="16"/>
      <c r="L180" s="16"/>
      <c r="M180" s="16"/>
      <c r="N180" s="16"/>
      <c r="O180" s="19"/>
      <c r="P180" s="16"/>
    </row>
    <row r="181" spans="2:16" x14ac:dyDescent="0.25">
      <c r="B181" s="16"/>
      <c r="C181" s="16"/>
      <c r="D181" s="16"/>
      <c r="E181" s="16"/>
      <c r="F181" s="28"/>
      <c r="G181" s="28"/>
      <c r="H181" s="16"/>
      <c r="I181" s="16"/>
      <c r="J181" s="49"/>
      <c r="K181" s="16"/>
      <c r="L181" s="16"/>
      <c r="M181" s="16"/>
      <c r="N181" s="16"/>
      <c r="O181" s="19"/>
      <c r="P181" s="16"/>
    </row>
    <row r="182" spans="2:16" x14ac:dyDescent="0.25">
      <c r="B182" s="16"/>
      <c r="C182" s="16"/>
      <c r="D182" s="16"/>
      <c r="E182" s="16"/>
      <c r="F182" s="28"/>
      <c r="G182" s="28"/>
      <c r="H182" s="16"/>
      <c r="I182" s="16"/>
      <c r="J182" s="49"/>
      <c r="K182" s="16"/>
      <c r="L182" s="16"/>
      <c r="M182" s="16"/>
      <c r="N182" s="16"/>
      <c r="O182" s="19"/>
      <c r="P182" s="16"/>
    </row>
    <row r="183" spans="2:16" x14ac:dyDescent="0.25">
      <c r="B183" s="16"/>
      <c r="C183" s="16"/>
      <c r="D183" s="16"/>
      <c r="E183" s="16"/>
      <c r="F183" s="28"/>
      <c r="G183" s="28"/>
      <c r="H183" s="16"/>
      <c r="I183" s="16"/>
      <c r="J183" s="49"/>
      <c r="K183" s="16"/>
      <c r="L183" s="16"/>
      <c r="M183" s="16"/>
      <c r="N183" s="16"/>
      <c r="O183" s="19"/>
      <c r="P183" s="16"/>
    </row>
    <row r="184" spans="2:16" x14ac:dyDescent="0.25">
      <c r="B184" s="16"/>
      <c r="C184" s="16"/>
      <c r="D184" s="16"/>
      <c r="E184" s="16"/>
      <c r="F184" s="28"/>
      <c r="G184" s="28"/>
      <c r="H184" s="16"/>
      <c r="I184" s="16"/>
      <c r="J184" s="49"/>
      <c r="K184" s="16"/>
      <c r="L184" s="16"/>
      <c r="M184" s="16"/>
      <c r="N184" s="16"/>
      <c r="O184" s="19"/>
      <c r="P184" s="16"/>
    </row>
    <row r="185" spans="2:16" x14ac:dyDescent="0.25">
      <c r="B185" s="16"/>
      <c r="C185" s="16"/>
      <c r="D185" s="16"/>
      <c r="E185" s="16"/>
      <c r="F185" s="28"/>
      <c r="G185" s="28"/>
      <c r="H185" s="16"/>
      <c r="I185" s="16"/>
      <c r="J185" s="49"/>
      <c r="K185" s="16"/>
      <c r="L185" s="16"/>
      <c r="M185" s="16"/>
      <c r="N185" s="16"/>
      <c r="O185" s="19"/>
      <c r="P185" s="16"/>
    </row>
    <row r="186" spans="2:16" x14ac:dyDescent="0.25">
      <c r="B186" s="16"/>
      <c r="C186" s="16"/>
      <c r="D186" s="16"/>
      <c r="E186" s="16"/>
      <c r="F186" s="28"/>
      <c r="G186" s="28"/>
      <c r="H186" s="16"/>
      <c r="I186" s="16"/>
      <c r="J186" s="49"/>
      <c r="K186" s="16"/>
      <c r="L186" s="16"/>
      <c r="M186" s="16"/>
      <c r="N186" s="16"/>
      <c r="O186" s="19"/>
      <c r="P186" s="16"/>
    </row>
    <row r="187" spans="2:16" x14ac:dyDescent="0.25">
      <c r="B187" s="16"/>
      <c r="C187" s="16"/>
      <c r="D187" s="16"/>
      <c r="E187" s="16"/>
      <c r="F187" s="28"/>
      <c r="G187" s="28"/>
      <c r="H187" s="16"/>
      <c r="I187" s="16"/>
      <c r="J187" s="49"/>
      <c r="K187" s="16"/>
      <c r="L187" s="16"/>
      <c r="M187" s="16"/>
      <c r="N187" s="16"/>
      <c r="O187" s="19"/>
      <c r="P187" s="16"/>
    </row>
    <row r="188" spans="2:16" x14ac:dyDescent="0.25">
      <c r="B188" s="16"/>
      <c r="C188" s="16"/>
      <c r="D188" s="16"/>
      <c r="E188" s="16"/>
      <c r="F188" s="28"/>
      <c r="G188" s="28"/>
      <c r="H188" s="16"/>
      <c r="I188" s="16"/>
      <c r="J188" s="49"/>
      <c r="K188" s="16"/>
      <c r="L188" s="16"/>
      <c r="M188" s="16"/>
      <c r="N188" s="16"/>
      <c r="O188" s="19"/>
      <c r="P188" s="16"/>
    </row>
    <row r="189" spans="2:16" x14ac:dyDescent="0.25">
      <c r="B189" s="16"/>
      <c r="C189" s="16"/>
      <c r="D189" s="16"/>
      <c r="E189" s="16"/>
      <c r="F189" s="28"/>
      <c r="G189" s="28"/>
      <c r="H189" s="16"/>
      <c r="I189" s="16"/>
      <c r="J189" s="49"/>
      <c r="K189" s="16"/>
      <c r="L189" s="16"/>
      <c r="M189" s="16"/>
      <c r="N189" s="16"/>
      <c r="O189" s="19"/>
      <c r="P189" s="16"/>
    </row>
    <row r="190" spans="2:16" x14ac:dyDescent="0.25">
      <c r="B190" s="16"/>
      <c r="C190" s="16"/>
      <c r="D190" s="16"/>
      <c r="E190" s="16"/>
      <c r="F190" s="28"/>
      <c r="G190" s="28"/>
      <c r="H190" s="16"/>
      <c r="I190" s="16"/>
      <c r="J190" s="49"/>
      <c r="K190" s="16"/>
      <c r="L190" s="16"/>
      <c r="M190" s="16"/>
      <c r="N190" s="16"/>
      <c r="O190" s="19"/>
      <c r="P190" s="16"/>
    </row>
    <row r="191" spans="2:16" x14ac:dyDescent="0.25">
      <c r="B191" s="16"/>
      <c r="C191" s="16"/>
      <c r="D191" s="16"/>
      <c r="E191" s="16"/>
      <c r="F191" s="28"/>
      <c r="G191" s="28"/>
      <c r="H191" s="16"/>
      <c r="I191" s="16"/>
      <c r="J191" s="49"/>
      <c r="K191" s="16"/>
      <c r="L191" s="16"/>
      <c r="M191" s="16"/>
      <c r="N191" s="16"/>
      <c r="O191" s="19"/>
      <c r="P191" s="16"/>
    </row>
    <row r="192" spans="2:16" x14ac:dyDescent="0.25">
      <c r="B192" s="16"/>
      <c r="C192" s="16"/>
      <c r="D192" s="16"/>
      <c r="E192" s="16"/>
      <c r="F192" s="28"/>
      <c r="G192" s="28"/>
      <c r="H192" s="16"/>
      <c r="I192" s="16"/>
      <c r="J192" s="49"/>
      <c r="K192" s="16"/>
      <c r="L192" s="16"/>
      <c r="M192" s="16"/>
      <c r="N192" s="16"/>
      <c r="O192" s="19"/>
      <c r="P192" s="16"/>
    </row>
    <row r="193" spans="2:16" x14ac:dyDescent="0.25">
      <c r="B193" s="16"/>
      <c r="C193" s="16"/>
      <c r="D193" s="16"/>
      <c r="E193" s="16"/>
      <c r="F193" s="28"/>
      <c r="G193" s="28"/>
      <c r="H193" s="16"/>
      <c r="I193" s="16"/>
      <c r="J193" s="49"/>
      <c r="K193" s="16"/>
      <c r="L193" s="16"/>
      <c r="M193" s="16"/>
      <c r="N193" s="16"/>
      <c r="O193" s="19"/>
      <c r="P193" s="16"/>
    </row>
    <row r="194" spans="2:16" x14ac:dyDescent="0.25">
      <c r="B194" s="16"/>
      <c r="C194" s="16"/>
      <c r="D194" s="16"/>
      <c r="E194" s="16"/>
      <c r="F194" s="28"/>
      <c r="G194" s="28"/>
      <c r="H194" s="16"/>
      <c r="I194" s="16"/>
      <c r="J194" s="49"/>
      <c r="K194" s="16"/>
      <c r="L194" s="16"/>
      <c r="M194" s="16"/>
      <c r="N194" s="16"/>
      <c r="O194" s="19"/>
      <c r="P194" s="16"/>
    </row>
    <row r="195" spans="2:16" x14ac:dyDescent="0.25">
      <c r="B195" s="16"/>
      <c r="C195" s="16"/>
      <c r="D195" s="16"/>
      <c r="E195" s="16"/>
      <c r="F195" s="28"/>
      <c r="G195" s="28"/>
      <c r="H195" s="16"/>
      <c r="I195" s="16"/>
      <c r="J195" s="49"/>
      <c r="K195" s="16"/>
      <c r="L195" s="16"/>
      <c r="M195" s="16"/>
      <c r="N195" s="16"/>
      <c r="O195" s="19"/>
      <c r="P195" s="16"/>
    </row>
    <row r="196" spans="2:16" x14ac:dyDescent="0.25">
      <c r="B196" s="16"/>
      <c r="C196" s="16"/>
      <c r="D196" s="16"/>
      <c r="E196" s="16"/>
      <c r="F196" s="28"/>
      <c r="G196" s="28"/>
      <c r="H196" s="16"/>
      <c r="I196" s="16"/>
      <c r="J196" s="49"/>
      <c r="K196" s="16"/>
      <c r="L196" s="16"/>
      <c r="M196" s="16"/>
      <c r="N196" s="16"/>
      <c r="O196" s="19"/>
      <c r="P196" s="16"/>
    </row>
    <row r="197" spans="2:16" x14ac:dyDescent="0.25">
      <c r="B197" s="16"/>
      <c r="C197" s="16"/>
      <c r="D197" s="16"/>
      <c r="E197" s="16"/>
      <c r="F197" s="28"/>
      <c r="G197" s="28"/>
      <c r="H197" s="16"/>
      <c r="I197" s="16"/>
      <c r="J197" s="49"/>
      <c r="K197" s="16"/>
      <c r="L197" s="16"/>
      <c r="M197" s="16"/>
      <c r="N197" s="16"/>
      <c r="O197" s="19"/>
      <c r="P197" s="16"/>
    </row>
    <row r="198" spans="2:16" x14ac:dyDescent="0.25">
      <c r="B198" s="16"/>
      <c r="C198" s="16"/>
      <c r="D198" s="16"/>
      <c r="E198" s="16"/>
      <c r="F198" s="28"/>
      <c r="G198" s="28"/>
      <c r="H198" s="16"/>
      <c r="I198" s="16"/>
      <c r="J198" s="49"/>
      <c r="K198" s="16"/>
      <c r="L198" s="16"/>
      <c r="M198" s="16"/>
      <c r="N198" s="16"/>
      <c r="O198" s="19"/>
      <c r="P198" s="16"/>
    </row>
    <row r="199" spans="2:16" x14ac:dyDescent="0.25">
      <c r="B199" s="16"/>
      <c r="C199" s="16"/>
      <c r="D199" s="16"/>
      <c r="E199" s="16"/>
      <c r="F199" s="28"/>
      <c r="G199" s="28"/>
      <c r="H199" s="16"/>
      <c r="I199" s="16"/>
      <c r="J199" s="49"/>
      <c r="K199" s="16"/>
      <c r="L199" s="16"/>
      <c r="M199" s="16"/>
      <c r="N199" s="16"/>
      <c r="O199" s="19"/>
      <c r="P199" s="16"/>
    </row>
    <row r="200" spans="2:16" x14ac:dyDescent="0.25">
      <c r="B200" s="16"/>
      <c r="C200" s="16"/>
      <c r="D200" s="16"/>
      <c r="E200" s="16"/>
      <c r="F200" s="28"/>
      <c r="G200" s="28"/>
      <c r="H200" s="16"/>
      <c r="I200" s="16"/>
      <c r="J200" s="49"/>
      <c r="K200" s="16"/>
      <c r="L200" s="16"/>
      <c r="M200" s="16"/>
      <c r="N200" s="16"/>
      <c r="O200" s="19"/>
      <c r="P200" s="16"/>
    </row>
    <row r="201" spans="2:16" x14ac:dyDescent="0.25">
      <c r="B201" s="16"/>
      <c r="C201" s="16"/>
      <c r="D201" s="16"/>
      <c r="E201" s="16"/>
      <c r="F201" s="28"/>
      <c r="G201" s="28"/>
      <c r="H201" s="16"/>
      <c r="I201" s="16"/>
      <c r="J201" s="49"/>
      <c r="K201" s="16"/>
      <c r="L201" s="16"/>
      <c r="M201" s="16"/>
      <c r="N201" s="16"/>
      <c r="O201" s="19"/>
      <c r="P201" s="16"/>
    </row>
    <row r="202" spans="2:16" x14ac:dyDescent="0.25">
      <c r="B202" s="16"/>
      <c r="C202" s="16"/>
      <c r="D202" s="16"/>
      <c r="E202" s="16"/>
      <c r="F202" s="28"/>
      <c r="G202" s="28"/>
      <c r="H202" s="16"/>
      <c r="I202" s="16"/>
      <c r="J202" s="49"/>
      <c r="K202" s="16"/>
      <c r="L202" s="16"/>
      <c r="M202" s="16"/>
      <c r="N202" s="16"/>
      <c r="O202" s="19"/>
      <c r="P202" s="16"/>
    </row>
    <row r="203" spans="2:16" x14ac:dyDescent="0.25">
      <c r="B203" s="16"/>
      <c r="C203" s="16"/>
      <c r="D203" s="16"/>
      <c r="E203" s="16"/>
      <c r="F203" s="28"/>
      <c r="G203" s="28"/>
      <c r="H203" s="16"/>
      <c r="I203" s="16"/>
      <c r="J203" s="49"/>
      <c r="K203" s="16"/>
      <c r="L203" s="16"/>
      <c r="M203" s="16"/>
      <c r="N203" s="16"/>
      <c r="O203" s="19"/>
      <c r="P203" s="16"/>
    </row>
    <row r="204" spans="2:16" x14ac:dyDescent="0.25">
      <c r="B204" s="16"/>
      <c r="C204" s="16"/>
      <c r="D204" s="16"/>
      <c r="E204" s="16"/>
      <c r="F204" s="28"/>
      <c r="G204" s="28"/>
      <c r="H204" s="16"/>
      <c r="I204" s="16"/>
      <c r="J204" s="49"/>
      <c r="K204" s="16"/>
      <c r="L204" s="16"/>
      <c r="M204" s="16"/>
      <c r="N204" s="16"/>
      <c r="O204" s="19"/>
      <c r="P204" s="16"/>
    </row>
    <row r="205" spans="2:16" x14ac:dyDescent="0.25">
      <c r="B205" s="16"/>
      <c r="C205" s="16"/>
      <c r="D205" s="16"/>
      <c r="E205" s="16"/>
      <c r="F205" s="28"/>
      <c r="G205" s="28"/>
      <c r="H205" s="16"/>
      <c r="I205" s="16"/>
      <c r="J205" s="49"/>
      <c r="K205" s="16"/>
      <c r="L205" s="16"/>
      <c r="M205" s="16"/>
      <c r="N205" s="16"/>
      <c r="O205" s="19"/>
      <c r="P205" s="16"/>
    </row>
    <row r="206" spans="2:16" x14ac:dyDescent="0.25">
      <c r="B206" s="16"/>
      <c r="C206" s="16"/>
      <c r="D206" s="16"/>
      <c r="E206" s="16"/>
      <c r="F206" s="28"/>
      <c r="G206" s="28"/>
      <c r="H206" s="16"/>
      <c r="I206" s="16"/>
      <c r="J206" s="49"/>
      <c r="K206" s="16"/>
      <c r="L206" s="16"/>
      <c r="M206" s="16"/>
      <c r="N206" s="16"/>
      <c r="O206" s="19"/>
      <c r="P206" s="16"/>
    </row>
    <row r="207" spans="2:16" x14ac:dyDescent="0.25">
      <c r="B207" s="16"/>
      <c r="C207" s="16"/>
      <c r="D207" s="16"/>
      <c r="E207" s="16"/>
      <c r="F207" s="28"/>
      <c r="G207" s="28"/>
      <c r="H207" s="16"/>
      <c r="I207" s="16"/>
      <c r="J207" s="49"/>
      <c r="K207" s="16"/>
      <c r="L207" s="16"/>
      <c r="M207" s="16"/>
      <c r="N207" s="16"/>
      <c r="O207" s="19"/>
      <c r="P207" s="16"/>
    </row>
    <row r="208" spans="2:16" x14ac:dyDescent="0.25">
      <c r="B208" s="16"/>
      <c r="C208" s="16"/>
      <c r="D208" s="16"/>
      <c r="E208" s="16"/>
      <c r="F208" s="28"/>
      <c r="G208" s="28"/>
      <c r="H208" s="16"/>
      <c r="I208" s="16"/>
      <c r="J208" s="49"/>
      <c r="K208" s="16"/>
      <c r="L208" s="16"/>
      <c r="M208" s="16"/>
      <c r="N208" s="16"/>
      <c r="O208" s="19"/>
      <c r="P208" s="16"/>
    </row>
    <row r="209" spans="2:16" x14ac:dyDescent="0.25">
      <c r="B209" s="16"/>
      <c r="C209" s="16"/>
      <c r="D209" s="16"/>
      <c r="E209" s="16"/>
      <c r="F209" s="28"/>
      <c r="G209" s="28"/>
      <c r="H209" s="16"/>
      <c r="I209" s="16"/>
      <c r="J209" s="49"/>
      <c r="K209" s="16"/>
      <c r="L209" s="16"/>
      <c r="M209" s="16"/>
      <c r="N209" s="16"/>
      <c r="O209" s="19"/>
      <c r="P209" s="16"/>
    </row>
    <row r="210" spans="2:16" x14ac:dyDescent="0.25">
      <c r="B210" s="16"/>
      <c r="C210" s="16"/>
      <c r="D210" s="16"/>
      <c r="E210" s="16"/>
      <c r="F210" s="28"/>
      <c r="G210" s="28"/>
      <c r="H210" s="16"/>
      <c r="I210" s="16"/>
      <c r="J210" s="49"/>
      <c r="K210" s="16"/>
      <c r="L210" s="16"/>
      <c r="M210" s="16"/>
      <c r="N210" s="16"/>
      <c r="O210" s="19"/>
      <c r="P210" s="16"/>
    </row>
    <row r="211" spans="2:16" x14ac:dyDescent="0.25">
      <c r="B211" s="16"/>
      <c r="C211" s="16"/>
      <c r="D211" s="16"/>
      <c r="E211" s="16"/>
      <c r="F211" s="28"/>
      <c r="G211" s="28"/>
      <c r="H211" s="16"/>
      <c r="I211" s="16"/>
      <c r="J211" s="49"/>
      <c r="K211" s="16"/>
      <c r="L211" s="16"/>
      <c r="M211" s="16"/>
      <c r="N211" s="16"/>
      <c r="O211" s="19"/>
      <c r="P211" s="16"/>
    </row>
    <row r="212" spans="2:16" x14ac:dyDescent="0.25">
      <c r="B212" s="16"/>
      <c r="C212" s="16"/>
      <c r="D212" s="16"/>
      <c r="E212" s="16"/>
      <c r="F212" s="28"/>
      <c r="G212" s="28"/>
      <c r="H212" s="16"/>
      <c r="I212" s="16"/>
      <c r="J212" s="49"/>
      <c r="K212" s="16"/>
      <c r="L212" s="16"/>
      <c r="M212" s="16"/>
      <c r="N212" s="16"/>
      <c r="O212" s="19"/>
      <c r="P212" s="16"/>
    </row>
    <row r="213" spans="2:16" x14ac:dyDescent="0.25">
      <c r="B213" s="16"/>
      <c r="C213" s="16"/>
      <c r="D213" s="16"/>
      <c r="E213" s="16"/>
      <c r="F213" s="28"/>
      <c r="G213" s="28"/>
      <c r="H213" s="16"/>
      <c r="I213" s="16"/>
      <c r="J213" s="49"/>
      <c r="K213" s="16"/>
      <c r="L213" s="16"/>
      <c r="M213" s="16"/>
      <c r="N213" s="16"/>
      <c r="O213" s="19"/>
      <c r="P213" s="16"/>
    </row>
    <row r="214" spans="2:16" x14ac:dyDescent="0.25">
      <c r="B214" s="16"/>
      <c r="C214" s="16"/>
      <c r="D214" s="16"/>
      <c r="E214" s="16"/>
      <c r="F214" s="28"/>
      <c r="G214" s="28"/>
      <c r="H214" s="16"/>
      <c r="I214" s="16"/>
      <c r="J214" s="49"/>
      <c r="K214" s="16"/>
      <c r="L214" s="16"/>
      <c r="M214" s="16"/>
      <c r="N214" s="16"/>
      <c r="O214" s="19"/>
      <c r="P214" s="16"/>
    </row>
    <row r="215" spans="2:16" x14ac:dyDescent="0.25">
      <c r="B215" s="16"/>
      <c r="C215" s="16"/>
      <c r="D215" s="16"/>
      <c r="E215" s="16"/>
      <c r="F215" s="28"/>
      <c r="G215" s="28"/>
      <c r="H215" s="16"/>
      <c r="I215" s="16"/>
      <c r="J215" s="49"/>
      <c r="K215" s="16"/>
      <c r="L215" s="16"/>
      <c r="M215" s="16"/>
      <c r="N215" s="16"/>
      <c r="O215" s="19"/>
      <c r="P215" s="16"/>
    </row>
    <row r="216" spans="2:16" x14ac:dyDescent="0.25">
      <c r="B216" s="16"/>
      <c r="C216" s="16"/>
      <c r="D216" s="16"/>
      <c r="E216" s="16"/>
      <c r="F216" s="28"/>
      <c r="G216" s="28"/>
      <c r="H216" s="16"/>
      <c r="I216" s="16"/>
      <c r="J216" s="49"/>
      <c r="K216" s="16"/>
      <c r="L216" s="16"/>
      <c r="M216" s="16"/>
      <c r="N216" s="16"/>
      <c r="O216" s="19"/>
      <c r="P216" s="16"/>
    </row>
    <row r="217" spans="2:16" x14ac:dyDescent="0.25">
      <c r="B217" s="16"/>
      <c r="C217" s="16"/>
      <c r="D217" s="16"/>
      <c r="E217" s="16"/>
      <c r="F217" s="28"/>
      <c r="G217" s="28"/>
      <c r="H217" s="16"/>
      <c r="I217" s="16"/>
      <c r="J217" s="49"/>
      <c r="K217" s="16"/>
      <c r="L217" s="16"/>
      <c r="M217" s="16"/>
      <c r="N217" s="16"/>
      <c r="O217" s="19"/>
      <c r="P217" s="16"/>
    </row>
    <row r="218" spans="2:16" x14ac:dyDescent="0.25">
      <c r="B218" s="16"/>
      <c r="C218" s="16"/>
      <c r="D218" s="16"/>
      <c r="E218" s="16"/>
      <c r="F218" s="28"/>
      <c r="G218" s="28"/>
      <c r="H218" s="16"/>
      <c r="I218" s="16"/>
      <c r="J218" s="49"/>
      <c r="K218" s="16"/>
      <c r="L218" s="16"/>
      <c r="M218" s="16"/>
      <c r="N218" s="16"/>
      <c r="O218" s="19"/>
      <c r="P218" s="16"/>
    </row>
    <row r="219" spans="2:16" x14ac:dyDescent="0.25">
      <c r="B219" s="16"/>
      <c r="C219" s="16"/>
      <c r="D219" s="16"/>
      <c r="E219" s="16"/>
      <c r="F219" s="28"/>
      <c r="G219" s="28"/>
      <c r="H219" s="16"/>
      <c r="I219" s="16"/>
      <c r="J219" s="49"/>
      <c r="K219" s="16"/>
      <c r="L219" s="16"/>
      <c r="M219" s="16"/>
      <c r="N219" s="16"/>
      <c r="O219" s="19"/>
      <c r="P219" s="16"/>
    </row>
    <row r="220" spans="2:16" x14ac:dyDescent="0.25">
      <c r="B220" s="16"/>
      <c r="C220" s="16"/>
      <c r="D220" s="16"/>
      <c r="E220" s="16"/>
      <c r="F220" s="28"/>
      <c r="G220" s="28"/>
      <c r="H220" s="16"/>
      <c r="I220" s="16"/>
      <c r="J220" s="49"/>
      <c r="K220" s="16"/>
      <c r="L220" s="16"/>
      <c r="M220" s="16"/>
      <c r="N220" s="16"/>
      <c r="O220" s="19"/>
      <c r="P220" s="16"/>
    </row>
    <row r="221" spans="2:16" x14ac:dyDescent="0.25">
      <c r="B221" s="16"/>
      <c r="C221" s="16"/>
      <c r="D221" s="16"/>
      <c r="E221" s="16"/>
      <c r="F221" s="28"/>
      <c r="G221" s="28"/>
      <c r="H221" s="16"/>
      <c r="I221" s="16"/>
      <c r="J221" s="49"/>
      <c r="K221" s="16"/>
      <c r="L221" s="16"/>
      <c r="M221" s="16"/>
      <c r="N221" s="16"/>
      <c r="O221" s="19"/>
      <c r="P221" s="16"/>
    </row>
    <row r="222" spans="2:16" x14ac:dyDescent="0.25">
      <c r="B222" s="16"/>
      <c r="C222" s="16"/>
      <c r="D222" s="16"/>
      <c r="E222" s="16"/>
      <c r="F222" s="28"/>
      <c r="G222" s="28"/>
      <c r="H222" s="16"/>
      <c r="I222" s="16"/>
      <c r="J222" s="49"/>
      <c r="K222" s="16"/>
      <c r="L222" s="16"/>
      <c r="M222" s="16"/>
      <c r="N222" s="16"/>
      <c r="O222" s="19"/>
      <c r="P222" s="16"/>
    </row>
    <row r="223" spans="2:16" x14ac:dyDescent="0.25">
      <c r="B223" s="16"/>
      <c r="C223" s="16"/>
      <c r="D223" s="16"/>
      <c r="E223" s="16"/>
      <c r="F223" s="28"/>
      <c r="G223" s="28"/>
      <c r="H223" s="16"/>
      <c r="I223" s="16"/>
      <c r="J223" s="49"/>
      <c r="K223" s="16"/>
      <c r="L223" s="16"/>
      <c r="M223" s="16"/>
      <c r="N223" s="16"/>
      <c r="O223" s="19"/>
      <c r="P223" s="16"/>
    </row>
    <row r="224" spans="2:16" x14ac:dyDescent="0.25">
      <c r="B224" s="36"/>
      <c r="C224" s="36"/>
      <c r="D224" s="36"/>
      <c r="E224" s="36"/>
      <c r="F224" s="44"/>
      <c r="G224" s="44"/>
      <c r="H224" s="36"/>
      <c r="I224" s="36"/>
      <c r="J224" s="50"/>
      <c r="K224" s="36"/>
      <c r="L224" s="36"/>
      <c r="M224" s="36"/>
      <c r="N224" s="36"/>
      <c r="O224" s="37"/>
      <c r="P224" s="36"/>
    </row>
    <row r="225" spans="2:16" x14ac:dyDescent="0.25">
      <c r="B225" s="36"/>
      <c r="C225" s="36"/>
      <c r="D225" s="36"/>
      <c r="E225" s="36"/>
      <c r="F225" s="44"/>
      <c r="G225" s="44"/>
      <c r="H225" s="36"/>
      <c r="I225" s="36"/>
      <c r="J225" s="50"/>
      <c r="K225" s="36"/>
      <c r="L225" s="36"/>
      <c r="M225" s="36"/>
      <c r="N225" s="36"/>
      <c r="O225" s="37"/>
      <c r="P225" s="36"/>
    </row>
    <row r="226" spans="2:16" x14ac:dyDescent="0.25">
      <c r="B226" s="36"/>
      <c r="C226" s="36"/>
      <c r="D226" s="36"/>
      <c r="E226" s="36"/>
      <c r="F226" s="44"/>
      <c r="G226" s="44"/>
      <c r="H226" s="36"/>
      <c r="I226" s="36"/>
      <c r="J226" s="50"/>
      <c r="K226" s="36"/>
      <c r="L226" s="36"/>
      <c r="M226" s="36"/>
      <c r="N226" s="36"/>
      <c r="O226" s="37"/>
      <c r="P226" s="36"/>
    </row>
    <row r="227" spans="2:16" x14ac:dyDescent="0.25">
      <c r="B227" s="36"/>
      <c r="C227" s="36"/>
      <c r="D227" s="36"/>
      <c r="E227" s="36"/>
      <c r="F227" s="44"/>
      <c r="G227" s="44"/>
      <c r="H227" s="36"/>
      <c r="I227" s="36"/>
      <c r="J227" s="50"/>
      <c r="K227" s="36"/>
      <c r="L227" s="36"/>
      <c r="M227" s="36"/>
      <c r="N227" s="36"/>
      <c r="O227" s="37"/>
      <c r="P227" s="36"/>
    </row>
    <row r="228" spans="2:16" x14ac:dyDescent="0.25">
      <c r="B228" s="36"/>
      <c r="C228" s="36"/>
      <c r="D228" s="36"/>
      <c r="E228" s="36"/>
      <c r="F228" s="44"/>
      <c r="G228" s="44"/>
      <c r="H228" s="36"/>
      <c r="I228" s="36"/>
      <c r="J228" s="50"/>
      <c r="K228" s="36"/>
      <c r="L228" s="36"/>
      <c r="M228" s="36"/>
      <c r="N228" s="36"/>
      <c r="O228" s="37"/>
      <c r="P228" s="36"/>
    </row>
    <row r="229" spans="2:16" x14ac:dyDescent="0.25">
      <c r="B229" s="36"/>
      <c r="C229" s="36"/>
      <c r="D229" s="36"/>
      <c r="E229" s="36"/>
      <c r="F229" s="44"/>
      <c r="G229" s="44"/>
      <c r="H229" s="36"/>
      <c r="I229" s="36"/>
      <c r="J229" s="50"/>
      <c r="K229" s="36"/>
      <c r="L229" s="36"/>
      <c r="M229" s="36"/>
      <c r="N229" s="36"/>
      <c r="O229" s="37"/>
      <c r="P229" s="36"/>
    </row>
    <row r="230" spans="2:16" x14ac:dyDescent="0.25">
      <c r="B230" s="36"/>
      <c r="C230" s="36"/>
      <c r="D230" s="36"/>
      <c r="E230" s="36"/>
      <c r="F230" s="44"/>
      <c r="G230" s="44"/>
      <c r="H230" s="36"/>
      <c r="I230" s="36"/>
      <c r="J230" s="50"/>
      <c r="K230" s="36"/>
      <c r="L230" s="36"/>
      <c r="M230" s="36"/>
      <c r="N230" s="36"/>
      <c r="O230" s="37"/>
      <c r="P230" s="36"/>
    </row>
    <row r="231" spans="2:16" x14ac:dyDescent="0.25">
      <c r="B231" s="36"/>
      <c r="C231" s="36"/>
      <c r="D231" s="36"/>
      <c r="E231" s="36"/>
      <c r="F231" s="44"/>
      <c r="G231" s="44"/>
      <c r="H231" s="36"/>
      <c r="I231" s="36"/>
      <c r="J231" s="50"/>
      <c r="K231" s="36"/>
      <c r="L231" s="36"/>
      <c r="M231" s="36"/>
      <c r="N231" s="36"/>
      <c r="O231" s="37"/>
      <c r="P231" s="36"/>
    </row>
    <row r="232" spans="2:16" x14ac:dyDescent="0.25">
      <c r="B232" s="36"/>
      <c r="C232" s="36"/>
      <c r="D232" s="36"/>
      <c r="E232" s="36"/>
      <c r="F232" s="44"/>
      <c r="G232" s="44"/>
      <c r="H232" s="36"/>
      <c r="I232" s="36"/>
      <c r="J232" s="50"/>
      <c r="K232" s="36"/>
      <c r="L232" s="36"/>
      <c r="M232" s="36"/>
      <c r="N232" s="36"/>
      <c r="O232" s="37"/>
      <c r="P232" s="36"/>
    </row>
    <row r="233" spans="2:16" x14ac:dyDescent="0.25">
      <c r="B233" s="36"/>
      <c r="C233" s="36"/>
      <c r="D233" s="36"/>
      <c r="E233" s="36"/>
      <c r="F233" s="44"/>
      <c r="G233" s="44"/>
      <c r="H233" s="36"/>
      <c r="I233" s="36"/>
      <c r="J233" s="50"/>
      <c r="K233" s="36"/>
      <c r="L233" s="36"/>
      <c r="M233" s="36"/>
      <c r="N233" s="36"/>
      <c r="O233" s="37"/>
      <c r="P233" s="36"/>
    </row>
    <row r="234" spans="2:16" x14ac:dyDescent="0.25">
      <c r="B234" s="36"/>
      <c r="C234" s="36"/>
      <c r="D234" s="36"/>
      <c r="E234" s="36"/>
      <c r="F234" s="44"/>
      <c r="G234" s="44"/>
      <c r="H234" s="36"/>
      <c r="I234" s="36"/>
      <c r="J234" s="50"/>
      <c r="K234" s="36"/>
      <c r="L234" s="36"/>
      <c r="M234" s="36"/>
      <c r="N234" s="36"/>
      <c r="O234" s="37"/>
      <c r="P234" s="36"/>
    </row>
    <row r="235" spans="2:16" x14ac:dyDescent="0.25">
      <c r="B235" s="36"/>
      <c r="C235" s="36"/>
      <c r="D235" s="36"/>
      <c r="E235" s="36"/>
      <c r="F235" s="44"/>
      <c r="G235" s="44"/>
      <c r="H235" s="36"/>
      <c r="I235" s="36"/>
      <c r="J235" s="50"/>
      <c r="K235" s="36"/>
      <c r="L235" s="36"/>
      <c r="M235" s="36"/>
      <c r="N235" s="36"/>
      <c r="O235" s="37"/>
      <c r="P235" s="36"/>
    </row>
    <row r="236" spans="2:16" x14ac:dyDescent="0.25">
      <c r="B236" s="36"/>
      <c r="C236" s="36"/>
      <c r="D236" s="36"/>
      <c r="E236" s="36"/>
      <c r="F236" s="44"/>
      <c r="G236" s="44"/>
      <c r="H236" s="36"/>
      <c r="I236" s="36"/>
      <c r="J236" s="50"/>
      <c r="K236" s="36"/>
      <c r="L236" s="36"/>
      <c r="M236" s="36"/>
      <c r="N236" s="36"/>
      <c r="O236" s="37"/>
      <c r="P236" s="36"/>
    </row>
    <row r="237" spans="2:16" x14ac:dyDescent="0.25">
      <c r="B237" s="36"/>
      <c r="C237" s="36"/>
      <c r="D237" s="36"/>
      <c r="E237" s="36"/>
      <c r="F237" s="44"/>
      <c r="G237" s="44"/>
      <c r="H237" s="36"/>
      <c r="I237" s="36"/>
      <c r="J237" s="50"/>
      <c r="K237" s="36"/>
      <c r="L237" s="36"/>
      <c r="M237" s="36"/>
      <c r="N237" s="36"/>
      <c r="O237" s="37"/>
      <c r="P237" s="36"/>
    </row>
    <row r="238" spans="2:16" x14ac:dyDescent="0.25">
      <c r="B238" s="36"/>
      <c r="C238" s="36"/>
      <c r="D238" s="36"/>
      <c r="E238" s="36"/>
      <c r="F238" s="44"/>
      <c r="G238" s="44"/>
      <c r="H238" s="36"/>
      <c r="I238" s="36"/>
      <c r="J238" s="50"/>
      <c r="K238" s="36"/>
      <c r="L238" s="36"/>
      <c r="M238" s="36"/>
      <c r="N238" s="36"/>
      <c r="O238" s="37"/>
      <c r="P238" s="36"/>
    </row>
    <row r="239" spans="2:16" x14ac:dyDescent="0.25">
      <c r="B239" s="36"/>
      <c r="C239" s="36"/>
      <c r="D239" s="36"/>
      <c r="E239" s="36"/>
      <c r="F239" s="44"/>
      <c r="G239" s="44"/>
      <c r="H239" s="36"/>
      <c r="I239" s="36"/>
      <c r="J239" s="50"/>
      <c r="K239" s="36"/>
      <c r="L239" s="36"/>
      <c r="M239" s="36"/>
      <c r="N239" s="36"/>
      <c r="O239" s="37"/>
      <c r="P239" s="36"/>
    </row>
    <row r="240" spans="2:16" x14ac:dyDescent="0.25">
      <c r="B240" s="36"/>
      <c r="C240" s="36"/>
      <c r="D240" s="36"/>
      <c r="E240" s="36"/>
      <c r="F240" s="44"/>
      <c r="G240" s="44"/>
      <c r="H240" s="36"/>
      <c r="I240" s="36"/>
      <c r="J240" s="50"/>
      <c r="K240" s="36"/>
      <c r="L240" s="36"/>
      <c r="M240" s="36"/>
      <c r="N240" s="36"/>
      <c r="O240" s="37"/>
      <c r="P240" s="36"/>
    </row>
    <row r="241" spans="2:16" x14ac:dyDescent="0.25">
      <c r="B241" s="36"/>
      <c r="C241" s="36"/>
      <c r="D241" s="36"/>
      <c r="E241" s="36"/>
      <c r="F241" s="44"/>
      <c r="G241" s="44"/>
      <c r="H241" s="36"/>
      <c r="I241" s="36"/>
      <c r="J241" s="50"/>
      <c r="K241" s="36"/>
      <c r="L241" s="36"/>
      <c r="M241" s="36"/>
      <c r="N241" s="36"/>
      <c r="O241" s="37"/>
      <c r="P241" s="36"/>
    </row>
    <row r="242" spans="2:16" x14ac:dyDescent="0.25">
      <c r="B242" s="36"/>
      <c r="C242" s="36"/>
      <c r="D242" s="36"/>
      <c r="E242" s="36"/>
      <c r="F242" s="44"/>
      <c r="G242" s="44"/>
      <c r="H242" s="36"/>
      <c r="I242" s="36"/>
      <c r="J242" s="50"/>
      <c r="K242" s="36"/>
      <c r="L242" s="36"/>
      <c r="M242" s="36"/>
      <c r="N242" s="36"/>
      <c r="O242" s="37"/>
      <c r="P242" s="36"/>
    </row>
    <row r="243" spans="2:16" x14ac:dyDescent="0.25">
      <c r="B243" s="36"/>
      <c r="C243" s="36"/>
      <c r="D243" s="36"/>
      <c r="E243" s="36"/>
      <c r="F243" s="44"/>
      <c r="G243" s="44"/>
      <c r="H243" s="36"/>
      <c r="I243" s="36"/>
      <c r="J243" s="50"/>
      <c r="K243" s="36"/>
      <c r="L243" s="36"/>
      <c r="M243" s="36"/>
      <c r="N243" s="36"/>
      <c r="O243" s="37"/>
      <c r="P243" s="36"/>
    </row>
    <row r="244" spans="2:16" x14ac:dyDescent="0.25">
      <c r="B244" s="36"/>
      <c r="C244" s="36"/>
      <c r="D244" s="36"/>
      <c r="E244" s="36"/>
      <c r="F244" s="44"/>
      <c r="G244" s="44"/>
      <c r="H244" s="36"/>
      <c r="I244" s="36"/>
      <c r="J244" s="50"/>
      <c r="K244" s="36"/>
      <c r="L244" s="36"/>
      <c r="M244" s="36"/>
      <c r="N244" s="36"/>
      <c r="O244" s="37"/>
      <c r="P244" s="36"/>
    </row>
    <row r="245" spans="2:16" x14ac:dyDescent="0.25">
      <c r="B245" s="36"/>
      <c r="C245" s="36"/>
      <c r="D245" s="36"/>
      <c r="E245" s="36"/>
      <c r="F245" s="44"/>
      <c r="G245" s="44"/>
      <c r="H245" s="36"/>
      <c r="I245" s="36"/>
      <c r="J245" s="50"/>
      <c r="K245" s="36"/>
      <c r="L245" s="36"/>
      <c r="M245" s="36"/>
      <c r="N245" s="36"/>
      <c r="O245" s="37"/>
      <c r="P245" s="36"/>
    </row>
    <row r="246" spans="2:16" x14ac:dyDescent="0.25">
      <c r="B246" s="36"/>
      <c r="C246" s="36"/>
      <c r="D246" s="36"/>
      <c r="E246" s="36"/>
      <c r="F246" s="44"/>
      <c r="G246" s="44"/>
      <c r="H246" s="36"/>
      <c r="I246" s="36"/>
      <c r="J246" s="50"/>
      <c r="K246" s="36"/>
      <c r="L246" s="36"/>
      <c r="M246" s="36"/>
      <c r="N246" s="36"/>
      <c r="O246" s="37"/>
      <c r="P246" s="36"/>
    </row>
    <row r="247" spans="2:16" x14ac:dyDescent="0.25">
      <c r="B247" s="36"/>
      <c r="C247" s="36"/>
      <c r="D247" s="36"/>
      <c r="E247" s="36"/>
      <c r="F247" s="44"/>
      <c r="G247" s="44"/>
      <c r="H247" s="36"/>
      <c r="I247" s="36"/>
      <c r="J247" s="50"/>
      <c r="K247" s="36"/>
      <c r="L247" s="36"/>
      <c r="M247" s="36"/>
      <c r="N247" s="36"/>
      <c r="O247" s="37"/>
      <c r="P247" s="36"/>
    </row>
    <row r="248" spans="2:16" x14ac:dyDescent="0.25">
      <c r="B248" s="36"/>
      <c r="C248" s="36"/>
      <c r="D248" s="36"/>
      <c r="E248" s="36"/>
      <c r="F248" s="44"/>
      <c r="G248" s="44"/>
      <c r="H248" s="36"/>
      <c r="I248" s="36"/>
      <c r="J248" s="50"/>
      <c r="K248" s="36"/>
      <c r="L248" s="36"/>
      <c r="M248" s="36"/>
      <c r="N248" s="36"/>
      <c r="O248" s="37"/>
      <c r="P248" s="36"/>
    </row>
    <row r="249" spans="2:16" x14ac:dyDescent="0.25">
      <c r="B249" s="36"/>
      <c r="C249" s="36"/>
      <c r="D249" s="36"/>
      <c r="E249" s="36"/>
      <c r="F249" s="44"/>
      <c r="G249" s="44"/>
      <c r="H249" s="36"/>
      <c r="I249" s="36"/>
      <c r="J249" s="50"/>
      <c r="K249" s="36"/>
      <c r="L249" s="36"/>
      <c r="M249" s="36"/>
      <c r="N249" s="36"/>
      <c r="O249" s="37"/>
      <c r="P249" s="36"/>
    </row>
    <row r="250" spans="2:16" x14ac:dyDescent="0.25">
      <c r="B250" s="36"/>
      <c r="C250" s="36"/>
      <c r="D250" s="36"/>
      <c r="E250" s="36"/>
      <c r="F250" s="44"/>
      <c r="G250" s="44"/>
      <c r="H250" s="36"/>
      <c r="I250" s="36"/>
      <c r="J250" s="50"/>
      <c r="K250" s="36"/>
      <c r="L250" s="36"/>
      <c r="M250" s="36"/>
      <c r="N250" s="36"/>
      <c r="O250" s="37"/>
      <c r="P250" s="36"/>
    </row>
    <row r="251" spans="2:16" x14ac:dyDescent="0.25">
      <c r="B251" s="36"/>
      <c r="C251" s="36"/>
      <c r="D251" s="36"/>
      <c r="E251" s="36"/>
      <c r="F251" s="44"/>
      <c r="G251" s="44"/>
      <c r="H251" s="36"/>
      <c r="I251" s="36"/>
      <c r="J251" s="50"/>
      <c r="K251" s="36"/>
      <c r="L251" s="36"/>
      <c r="M251" s="36"/>
      <c r="N251" s="36"/>
      <c r="O251" s="37"/>
      <c r="P251" s="36"/>
    </row>
    <row r="252" spans="2:16" x14ac:dyDescent="0.25">
      <c r="B252" s="36"/>
      <c r="C252" s="36"/>
      <c r="D252" s="36"/>
      <c r="E252" s="36"/>
      <c r="F252" s="44"/>
      <c r="G252" s="44"/>
      <c r="H252" s="36"/>
      <c r="I252" s="36"/>
      <c r="J252" s="50"/>
      <c r="K252" s="36"/>
      <c r="L252" s="36"/>
      <c r="M252" s="36"/>
      <c r="N252" s="36"/>
      <c r="O252" s="37"/>
      <c r="P252" s="36"/>
    </row>
    <row r="253" spans="2:16" x14ac:dyDescent="0.25">
      <c r="B253" s="36"/>
      <c r="C253" s="36"/>
      <c r="D253" s="36"/>
      <c r="E253" s="36"/>
      <c r="F253" s="44"/>
      <c r="G253" s="44"/>
      <c r="H253" s="36"/>
      <c r="I253" s="36"/>
      <c r="J253" s="50"/>
      <c r="K253" s="36"/>
      <c r="L253" s="36"/>
      <c r="M253" s="36"/>
      <c r="N253" s="36"/>
      <c r="O253" s="37"/>
      <c r="P253" s="36"/>
    </row>
    <row r="254" spans="2:16" x14ac:dyDescent="0.25">
      <c r="B254" s="36"/>
      <c r="C254" s="36"/>
      <c r="D254" s="36"/>
      <c r="E254" s="36"/>
      <c r="F254" s="44"/>
      <c r="G254" s="44"/>
      <c r="H254" s="36"/>
      <c r="I254" s="36"/>
      <c r="J254" s="50"/>
      <c r="K254" s="36"/>
      <c r="L254" s="36"/>
      <c r="M254" s="36"/>
      <c r="N254" s="36"/>
      <c r="O254" s="37"/>
      <c r="P254" s="36"/>
    </row>
    <row r="255" spans="2:16" x14ac:dyDescent="0.25">
      <c r="B255" s="36"/>
      <c r="C255" s="36"/>
      <c r="D255" s="36"/>
      <c r="E255" s="36"/>
      <c r="F255" s="44"/>
      <c r="G255" s="44"/>
      <c r="H255" s="36"/>
      <c r="I255" s="36"/>
      <c r="J255" s="50"/>
      <c r="K255" s="36"/>
      <c r="L255" s="36"/>
      <c r="M255" s="36"/>
      <c r="N255" s="36"/>
      <c r="O255" s="37"/>
      <c r="P255" s="36"/>
    </row>
    <row r="256" spans="2:16" x14ac:dyDescent="0.25">
      <c r="B256" s="36"/>
      <c r="C256" s="36"/>
      <c r="D256" s="36"/>
      <c r="E256" s="36"/>
      <c r="F256" s="44"/>
      <c r="G256" s="44"/>
      <c r="H256" s="36"/>
      <c r="I256" s="36"/>
      <c r="J256" s="50"/>
      <c r="K256" s="36"/>
      <c r="L256" s="36"/>
      <c r="M256" s="36"/>
      <c r="N256" s="36"/>
      <c r="O256" s="37"/>
      <c r="P256" s="36"/>
    </row>
    <row r="257" spans="2:16" x14ac:dyDescent="0.25">
      <c r="B257" s="36"/>
      <c r="C257" s="36"/>
      <c r="D257" s="36"/>
      <c r="E257" s="36"/>
      <c r="F257" s="44"/>
      <c r="G257" s="44"/>
      <c r="H257" s="36"/>
      <c r="I257" s="36"/>
      <c r="J257" s="50"/>
      <c r="K257" s="36"/>
      <c r="L257" s="36"/>
      <c r="M257" s="36"/>
      <c r="N257" s="36"/>
      <c r="O257" s="37"/>
      <c r="P257" s="36"/>
    </row>
    <row r="258" spans="2:16" x14ac:dyDescent="0.25">
      <c r="B258" s="36"/>
      <c r="C258" s="36"/>
      <c r="D258" s="36"/>
      <c r="E258" s="36"/>
      <c r="F258" s="44"/>
      <c r="G258" s="44"/>
      <c r="H258" s="36"/>
      <c r="I258" s="36"/>
      <c r="J258" s="50"/>
      <c r="K258" s="36"/>
      <c r="L258" s="36"/>
      <c r="M258" s="36"/>
      <c r="N258" s="36"/>
      <c r="O258" s="37"/>
      <c r="P258" s="36"/>
    </row>
    <row r="259" spans="2:16" x14ac:dyDescent="0.25">
      <c r="B259" s="36"/>
      <c r="C259" s="36"/>
      <c r="D259" s="36"/>
      <c r="E259" s="36"/>
      <c r="F259" s="44"/>
      <c r="G259" s="44"/>
      <c r="H259" s="36"/>
      <c r="I259" s="36"/>
      <c r="J259" s="50"/>
      <c r="K259" s="36"/>
      <c r="L259" s="36"/>
      <c r="M259" s="36"/>
      <c r="N259" s="36"/>
      <c r="O259" s="37"/>
      <c r="P259" s="36"/>
    </row>
    <row r="260" spans="2:16" x14ac:dyDescent="0.25">
      <c r="B260" s="36"/>
      <c r="C260" s="36"/>
      <c r="D260" s="36"/>
      <c r="E260" s="36"/>
      <c r="F260" s="44"/>
      <c r="G260" s="44"/>
      <c r="H260" s="36"/>
      <c r="I260" s="36"/>
      <c r="J260" s="50"/>
      <c r="K260" s="36"/>
      <c r="L260" s="36"/>
      <c r="M260" s="36"/>
      <c r="N260" s="36"/>
      <c r="O260" s="37"/>
      <c r="P260" s="36"/>
    </row>
    <row r="261" spans="2:16" x14ac:dyDescent="0.25">
      <c r="B261" s="36"/>
      <c r="C261" s="36"/>
      <c r="D261" s="36"/>
      <c r="E261" s="36"/>
      <c r="F261" s="44"/>
      <c r="G261" s="44"/>
      <c r="H261" s="36"/>
      <c r="I261" s="36"/>
      <c r="J261" s="50"/>
      <c r="K261" s="36"/>
      <c r="L261" s="36"/>
      <c r="M261" s="36"/>
      <c r="N261" s="36"/>
      <c r="O261" s="37"/>
      <c r="P261" s="36"/>
    </row>
    <row r="262" spans="2:16" x14ac:dyDescent="0.25">
      <c r="B262" s="36"/>
      <c r="C262" s="36"/>
      <c r="D262" s="36"/>
      <c r="E262" s="36"/>
      <c r="F262" s="44"/>
      <c r="G262" s="44"/>
      <c r="H262" s="36"/>
      <c r="I262" s="36"/>
      <c r="J262" s="50"/>
      <c r="K262" s="36"/>
      <c r="L262" s="36"/>
      <c r="M262" s="36"/>
      <c r="N262" s="36"/>
      <c r="O262" s="37"/>
      <c r="P262" s="36"/>
    </row>
    <row r="263" spans="2:16" x14ac:dyDescent="0.25">
      <c r="B263" s="36"/>
      <c r="C263" s="36"/>
      <c r="D263" s="36"/>
      <c r="E263" s="36"/>
      <c r="F263" s="44"/>
      <c r="G263" s="44"/>
      <c r="H263" s="36"/>
      <c r="I263" s="36"/>
      <c r="J263" s="50"/>
      <c r="K263" s="36"/>
      <c r="L263" s="36"/>
      <c r="M263" s="36"/>
      <c r="N263" s="36"/>
      <c r="O263" s="37"/>
      <c r="P263" s="36"/>
    </row>
    <row r="264" spans="2:16" x14ac:dyDescent="0.25">
      <c r="B264" s="36"/>
      <c r="C264" s="36"/>
      <c r="D264" s="36"/>
      <c r="E264" s="36"/>
      <c r="F264" s="44"/>
      <c r="G264" s="44"/>
      <c r="H264" s="36"/>
      <c r="I264" s="36"/>
      <c r="J264" s="50"/>
      <c r="K264" s="36"/>
      <c r="L264" s="36"/>
      <c r="M264" s="36"/>
      <c r="N264" s="36"/>
      <c r="O264" s="37"/>
      <c r="P264" s="36"/>
    </row>
    <row r="265" spans="2:16" x14ac:dyDescent="0.25">
      <c r="B265" s="36"/>
      <c r="C265" s="36"/>
      <c r="D265" s="36"/>
      <c r="E265" s="36"/>
      <c r="F265" s="44"/>
      <c r="G265" s="44"/>
      <c r="H265" s="36"/>
      <c r="I265" s="36"/>
      <c r="J265" s="50"/>
      <c r="K265" s="36"/>
      <c r="L265" s="36"/>
      <c r="M265" s="36"/>
      <c r="N265" s="36"/>
      <c r="O265" s="37"/>
      <c r="P265" s="36"/>
    </row>
    <row r="266" spans="2:16" x14ac:dyDescent="0.25">
      <c r="B266" s="36"/>
      <c r="C266" s="36"/>
      <c r="D266" s="36"/>
      <c r="E266" s="36"/>
      <c r="F266" s="44"/>
      <c r="G266" s="44"/>
      <c r="H266" s="36"/>
      <c r="I266" s="36"/>
      <c r="J266" s="50"/>
      <c r="K266" s="36"/>
      <c r="L266" s="36"/>
      <c r="M266" s="36"/>
      <c r="N266" s="36"/>
      <c r="O266" s="37"/>
      <c r="P266" s="36"/>
    </row>
    <row r="267" spans="2:16" x14ac:dyDescent="0.25">
      <c r="B267" s="36"/>
      <c r="C267" s="36"/>
      <c r="D267" s="36"/>
      <c r="E267" s="36"/>
      <c r="F267" s="44"/>
      <c r="G267" s="44"/>
      <c r="H267" s="36"/>
      <c r="I267" s="36"/>
      <c r="J267" s="50"/>
      <c r="K267" s="36"/>
      <c r="L267" s="36"/>
      <c r="M267" s="36"/>
      <c r="N267" s="36"/>
      <c r="O267" s="37"/>
      <c r="P267" s="36"/>
    </row>
    <row r="268" spans="2:16" x14ac:dyDescent="0.25">
      <c r="B268" s="36"/>
      <c r="C268" s="36"/>
      <c r="D268" s="36"/>
      <c r="E268" s="36"/>
      <c r="F268" s="44"/>
      <c r="G268" s="44"/>
      <c r="H268" s="36"/>
      <c r="I268" s="36"/>
      <c r="J268" s="50"/>
      <c r="K268" s="36"/>
      <c r="L268" s="36"/>
      <c r="M268" s="36"/>
      <c r="N268" s="36"/>
      <c r="O268" s="37"/>
      <c r="P268" s="36"/>
    </row>
    <row r="269" spans="2:16" x14ac:dyDescent="0.25">
      <c r="B269" s="36"/>
      <c r="C269" s="36"/>
      <c r="D269" s="36"/>
      <c r="E269" s="36"/>
      <c r="F269" s="44"/>
      <c r="G269" s="44"/>
      <c r="H269" s="36"/>
      <c r="I269" s="36"/>
      <c r="J269" s="50"/>
      <c r="K269" s="36"/>
      <c r="L269" s="36"/>
      <c r="M269" s="36"/>
      <c r="N269" s="36"/>
      <c r="O269" s="37"/>
      <c r="P269" s="36"/>
    </row>
    <row r="270" spans="2:16" x14ac:dyDescent="0.25">
      <c r="B270" s="36"/>
      <c r="C270" s="36"/>
      <c r="D270" s="36"/>
      <c r="E270" s="36"/>
      <c r="F270" s="44"/>
      <c r="G270" s="44"/>
      <c r="H270" s="36"/>
      <c r="I270" s="36"/>
      <c r="J270" s="50"/>
      <c r="K270" s="36"/>
      <c r="L270" s="36"/>
      <c r="M270" s="36"/>
      <c r="N270" s="36"/>
      <c r="O270" s="37"/>
      <c r="P270" s="36"/>
    </row>
    <row r="271" spans="2:16" x14ac:dyDescent="0.25">
      <c r="B271" s="36"/>
      <c r="C271" s="36"/>
      <c r="D271" s="36"/>
      <c r="E271" s="36"/>
      <c r="F271" s="44"/>
      <c r="G271" s="44"/>
      <c r="H271" s="36"/>
      <c r="I271" s="36"/>
      <c r="J271" s="50"/>
      <c r="K271" s="36"/>
      <c r="L271" s="36"/>
      <c r="M271" s="36"/>
      <c r="N271" s="36"/>
      <c r="O271" s="37"/>
      <c r="P271" s="36"/>
    </row>
    <row r="272" spans="2:16" x14ac:dyDescent="0.25">
      <c r="B272" s="36"/>
      <c r="C272" s="36"/>
      <c r="D272" s="36"/>
      <c r="E272" s="36"/>
      <c r="F272" s="44"/>
      <c r="G272" s="44"/>
      <c r="H272" s="36"/>
      <c r="I272" s="36"/>
      <c r="J272" s="50"/>
      <c r="K272" s="36"/>
      <c r="L272" s="36"/>
      <c r="M272" s="36"/>
      <c r="N272" s="36"/>
      <c r="O272" s="37"/>
      <c r="P272" s="36"/>
    </row>
    <row r="273" spans="2:16" x14ac:dyDescent="0.25">
      <c r="B273" s="36"/>
      <c r="C273" s="36"/>
      <c r="D273" s="36"/>
      <c r="E273" s="36"/>
      <c r="F273" s="44"/>
      <c r="G273" s="44"/>
      <c r="H273" s="36"/>
      <c r="I273" s="36"/>
      <c r="J273" s="50"/>
      <c r="K273" s="36"/>
      <c r="L273" s="36"/>
      <c r="M273" s="36"/>
      <c r="N273" s="36"/>
      <c r="O273" s="37"/>
      <c r="P273" s="36"/>
    </row>
    <row r="274" spans="2:16" x14ac:dyDescent="0.25">
      <c r="B274" s="36"/>
      <c r="C274" s="36"/>
      <c r="D274" s="36"/>
      <c r="E274" s="36"/>
      <c r="F274" s="44"/>
      <c r="G274" s="44"/>
      <c r="H274" s="36"/>
      <c r="I274" s="36"/>
      <c r="J274" s="50"/>
      <c r="K274" s="36"/>
      <c r="L274" s="36"/>
      <c r="M274" s="36"/>
      <c r="N274" s="36"/>
      <c r="O274" s="37"/>
      <c r="P274" s="36"/>
    </row>
    <row r="275" spans="2:16" x14ac:dyDescent="0.25">
      <c r="B275" s="36"/>
      <c r="C275" s="36"/>
      <c r="D275" s="36"/>
      <c r="E275" s="36"/>
      <c r="F275" s="44"/>
      <c r="G275" s="44"/>
      <c r="H275" s="36"/>
      <c r="I275" s="36"/>
      <c r="J275" s="50"/>
      <c r="K275" s="36"/>
      <c r="L275" s="36"/>
      <c r="M275" s="36"/>
      <c r="N275" s="36"/>
      <c r="O275" s="37"/>
      <c r="P275" s="36"/>
    </row>
    <row r="276" spans="2:16" x14ac:dyDescent="0.25">
      <c r="B276" s="36"/>
      <c r="C276" s="36"/>
      <c r="D276" s="36"/>
      <c r="E276" s="36"/>
      <c r="F276" s="44"/>
      <c r="G276" s="44"/>
      <c r="H276" s="36"/>
      <c r="I276" s="36"/>
      <c r="J276" s="50"/>
      <c r="K276" s="36"/>
      <c r="L276" s="36"/>
      <c r="M276" s="36"/>
      <c r="N276" s="36"/>
      <c r="O276" s="37"/>
      <c r="P276" s="36"/>
    </row>
    <row r="277" spans="2:16" x14ac:dyDescent="0.25">
      <c r="B277" s="36"/>
      <c r="C277" s="36"/>
      <c r="D277" s="36"/>
      <c r="E277" s="36"/>
      <c r="F277" s="44"/>
      <c r="G277" s="44"/>
      <c r="H277" s="36"/>
      <c r="I277" s="36"/>
      <c r="J277" s="50"/>
      <c r="K277" s="36"/>
      <c r="L277" s="36"/>
      <c r="M277" s="36"/>
      <c r="N277" s="36"/>
      <c r="O277" s="37"/>
      <c r="P277" s="36"/>
    </row>
    <row r="278" spans="2:16" x14ac:dyDescent="0.25">
      <c r="B278" s="36"/>
      <c r="C278" s="36"/>
      <c r="D278" s="36"/>
      <c r="E278" s="36"/>
      <c r="F278" s="44"/>
      <c r="G278" s="44"/>
      <c r="H278" s="36"/>
      <c r="I278" s="36"/>
      <c r="J278" s="50"/>
      <c r="K278" s="36"/>
      <c r="L278" s="36"/>
      <c r="M278" s="36"/>
      <c r="N278" s="36"/>
      <c r="O278" s="37"/>
      <c r="P278" s="36"/>
    </row>
    <row r="279" spans="2:16" x14ac:dyDescent="0.25">
      <c r="B279" s="36"/>
      <c r="C279" s="36"/>
      <c r="D279" s="36"/>
      <c r="E279" s="36"/>
      <c r="F279" s="44"/>
      <c r="G279" s="44"/>
      <c r="H279" s="36"/>
      <c r="I279" s="36"/>
      <c r="J279" s="50"/>
      <c r="K279" s="36"/>
      <c r="L279" s="36"/>
      <c r="M279" s="36"/>
      <c r="N279" s="36"/>
      <c r="O279" s="37"/>
      <c r="P279" s="36"/>
    </row>
    <row r="280" spans="2:16" x14ac:dyDescent="0.25">
      <c r="B280" s="36"/>
      <c r="C280" s="36"/>
      <c r="D280" s="36"/>
      <c r="E280" s="36"/>
      <c r="F280" s="44"/>
      <c r="G280" s="44"/>
      <c r="H280" s="36"/>
      <c r="I280" s="36"/>
      <c r="J280" s="50"/>
      <c r="K280" s="36"/>
      <c r="L280" s="36"/>
      <c r="M280" s="36"/>
      <c r="N280" s="36"/>
      <c r="O280" s="37"/>
      <c r="P280" s="36"/>
    </row>
    <row r="281" spans="2:16" x14ac:dyDescent="0.25">
      <c r="B281" s="36"/>
      <c r="C281" s="36"/>
      <c r="D281" s="36"/>
      <c r="E281" s="36"/>
      <c r="F281" s="44"/>
      <c r="G281" s="44"/>
      <c r="H281" s="36"/>
      <c r="I281" s="36"/>
      <c r="J281" s="50"/>
      <c r="K281" s="36"/>
      <c r="L281" s="36"/>
      <c r="M281" s="36"/>
      <c r="N281" s="36"/>
      <c r="O281" s="37"/>
      <c r="P281" s="36"/>
    </row>
    <row r="282" spans="2:16" x14ac:dyDescent="0.25">
      <c r="B282" s="36"/>
      <c r="C282" s="36"/>
      <c r="D282" s="36"/>
      <c r="E282" s="36"/>
      <c r="F282" s="44"/>
      <c r="G282" s="44"/>
      <c r="H282" s="36"/>
      <c r="I282" s="36"/>
      <c r="J282" s="50"/>
      <c r="K282" s="36"/>
      <c r="L282" s="36"/>
      <c r="M282" s="36"/>
      <c r="N282" s="36"/>
      <c r="O282" s="37"/>
      <c r="P282" s="36"/>
    </row>
    <row r="283" spans="2:16" x14ac:dyDescent="0.25">
      <c r="B283" s="36"/>
      <c r="C283" s="36"/>
      <c r="D283" s="36"/>
      <c r="E283" s="36"/>
      <c r="F283" s="44"/>
      <c r="G283" s="44"/>
      <c r="H283" s="36"/>
      <c r="I283" s="36"/>
      <c r="J283" s="50"/>
      <c r="K283" s="36"/>
      <c r="L283" s="36"/>
      <c r="M283" s="36"/>
      <c r="N283" s="36"/>
      <c r="O283" s="37"/>
      <c r="P283" s="36"/>
    </row>
    <row r="284" spans="2:16" x14ac:dyDescent="0.25">
      <c r="B284" s="36"/>
      <c r="C284" s="36"/>
      <c r="D284" s="36"/>
      <c r="E284" s="36"/>
      <c r="F284" s="44"/>
      <c r="G284" s="44"/>
      <c r="H284" s="36"/>
      <c r="I284" s="36"/>
      <c r="J284" s="50"/>
      <c r="K284" s="36"/>
      <c r="L284" s="36"/>
      <c r="M284" s="36"/>
      <c r="N284" s="36"/>
      <c r="O284" s="37"/>
      <c r="P284" s="36"/>
    </row>
    <row r="285" spans="2:16" x14ac:dyDescent="0.25">
      <c r="B285" s="36"/>
      <c r="C285" s="36"/>
      <c r="D285" s="36"/>
      <c r="E285" s="36"/>
      <c r="F285" s="44"/>
      <c r="G285" s="44"/>
      <c r="H285" s="36"/>
      <c r="I285" s="36"/>
      <c r="J285" s="50"/>
      <c r="K285" s="36"/>
      <c r="L285" s="36"/>
      <c r="M285" s="36"/>
      <c r="N285" s="36"/>
      <c r="O285" s="37"/>
      <c r="P285" s="36"/>
    </row>
    <row r="286" spans="2:16" x14ac:dyDescent="0.25">
      <c r="B286" s="36"/>
      <c r="C286" s="36"/>
      <c r="D286" s="36"/>
      <c r="E286" s="36"/>
      <c r="F286" s="44"/>
      <c r="G286" s="44"/>
      <c r="H286" s="36"/>
      <c r="I286" s="36"/>
      <c r="J286" s="50"/>
      <c r="K286" s="36"/>
      <c r="L286" s="36"/>
      <c r="M286" s="36"/>
      <c r="N286" s="36"/>
      <c r="O286" s="37"/>
      <c r="P286" s="36"/>
    </row>
    <row r="287" spans="2:16" x14ac:dyDescent="0.25">
      <c r="B287" s="36"/>
      <c r="C287" s="36"/>
      <c r="D287" s="36"/>
      <c r="E287" s="36"/>
      <c r="F287" s="44"/>
      <c r="G287" s="44"/>
      <c r="H287" s="36"/>
      <c r="I287" s="36"/>
      <c r="J287" s="50"/>
      <c r="K287" s="36"/>
      <c r="L287" s="36"/>
      <c r="M287" s="36"/>
      <c r="N287" s="36"/>
      <c r="O287" s="37"/>
      <c r="P287" s="36"/>
    </row>
    <row r="288" spans="2:16" x14ac:dyDescent="0.25">
      <c r="B288" s="36"/>
      <c r="C288" s="36"/>
      <c r="D288" s="36"/>
      <c r="E288" s="36"/>
      <c r="F288" s="44"/>
      <c r="G288" s="44"/>
      <c r="H288" s="36"/>
      <c r="I288" s="36"/>
      <c r="J288" s="50"/>
      <c r="K288" s="36"/>
      <c r="L288" s="36"/>
      <c r="M288" s="36"/>
      <c r="N288" s="36"/>
      <c r="O288" s="37"/>
      <c r="P288" s="36"/>
    </row>
    <row r="289" spans="2:16" x14ac:dyDescent="0.25">
      <c r="B289" s="36"/>
      <c r="C289" s="36"/>
      <c r="D289" s="36"/>
      <c r="E289" s="36"/>
      <c r="F289" s="44"/>
      <c r="G289" s="44"/>
      <c r="H289" s="36"/>
      <c r="I289" s="36"/>
      <c r="J289" s="50"/>
      <c r="K289" s="36"/>
      <c r="L289" s="36"/>
      <c r="M289" s="36"/>
      <c r="N289" s="36"/>
      <c r="O289" s="37"/>
      <c r="P289" s="36"/>
    </row>
    <row r="290" spans="2:16" x14ac:dyDescent="0.25">
      <c r="B290" s="36"/>
      <c r="C290" s="36"/>
      <c r="D290" s="36"/>
      <c r="E290" s="36"/>
      <c r="F290" s="44"/>
      <c r="G290" s="44"/>
      <c r="H290" s="36"/>
      <c r="I290" s="36"/>
      <c r="J290" s="50"/>
      <c r="K290" s="36"/>
      <c r="L290" s="36"/>
      <c r="M290" s="36"/>
      <c r="N290" s="36"/>
      <c r="O290" s="37"/>
      <c r="P290" s="36"/>
    </row>
    <row r="291" spans="2:16" x14ac:dyDescent="0.25">
      <c r="B291" s="36"/>
      <c r="C291" s="36"/>
      <c r="D291" s="36"/>
      <c r="E291" s="36"/>
      <c r="F291" s="44"/>
      <c r="G291" s="44"/>
      <c r="H291" s="36"/>
      <c r="I291" s="36"/>
      <c r="J291" s="50"/>
      <c r="K291" s="36"/>
      <c r="L291" s="36"/>
      <c r="M291" s="36"/>
      <c r="N291" s="36"/>
      <c r="O291" s="37"/>
      <c r="P291" s="36"/>
    </row>
    <row r="292" spans="2:16" x14ac:dyDescent="0.25">
      <c r="B292" s="36"/>
      <c r="C292" s="36"/>
      <c r="D292" s="36"/>
      <c r="E292" s="36"/>
      <c r="F292" s="44"/>
      <c r="G292" s="44"/>
      <c r="H292" s="36"/>
      <c r="I292" s="36"/>
      <c r="J292" s="50"/>
      <c r="K292" s="36"/>
      <c r="L292" s="36"/>
      <c r="M292" s="36"/>
      <c r="N292" s="36"/>
      <c r="O292" s="37"/>
      <c r="P292" s="36"/>
    </row>
    <row r="293" spans="2:16" x14ac:dyDescent="0.25">
      <c r="B293" s="36"/>
      <c r="C293" s="36"/>
      <c r="D293" s="36"/>
      <c r="E293" s="36"/>
      <c r="F293" s="44"/>
      <c r="G293" s="44"/>
      <c r="H293" s="36"/>
      <c r="I293" s="36"/>
      <c r="J293" s="50"/>
      <c r="K293" s="36"/>
      <c r="L293" s="36"/>
      <c r="M293" s="36"/>
      <c r="N293" s="36"/>
      <c r="O293" s="37"/>
      <c r="P293" s="36"/>
    </row>
    <row r="294" spans="2:16" x14ac:dyDescent="0.25">
      <c r="B294" s="36"/>
      <c r="C294" s="36"/>
      <c r="D294" s="36"/>
      <c r="E294" s="36"/>
      <c r="F294" s="44"/>
      <c r="G294" s="44"/>
      <c r="H294" s="36"/>
      <c r="I294" s="36"/>
      <c r="J294" s="50"/>
      <c r="K294" s="36"/>
      <c r="L294" s="36"/>
      <c r="M294" s="36"/>
      <c r="N294" s="36"/>
      <c r="O294" s="37"/>
      <c r="P294" s="36"/>
    </row>
    <row r="295" spans="2:16" x14ac:dyDescent="0.25">
      <c r="B295" s="36"/>
      <c r="C295" s="36"/>
      <c r="D295" s="36"/>
      <c r="E295" s="36"/>
      <c r="F295" s="44"/>
      <c r="G295" s="44"/>
      <c r="H295" s="36"/>
      <c r="I295" s="36"/>
      <c r="J295" s="50"/>
      <c r="K295" s="36"/>
      <c r="L295" s="36"/>
      <c r="M295" s="36"/>
      <c r="N295" s="36"/>
      <c r="O295" s="37"/>
      <c r="P295" s="36"/>
    </row>
    <row r="296" spans="2:16" x14ac:dyDescent="0.25">
      <c r="B296" s="36"/>
      <c r="C296" s="36"/>
      <c r="D296" s="36"/>
      <c r="E296" s="36"/>
      <c r="F296" s="44"/>
      <c r="G296" s="44"/>
      <c r="H296" s="36"/>
      <c r="I296" s="36"/>
      <c r="J296" s="50"/>
      <c r="K296" s="36"/>
      <c r="L296" s="36"/>
      <c r="M296" s="36"/>
      <c r="N296" s="36"/>
      <c r="O296" s="37"/>
      <c r="P296" s="36"/>
    </row>
    <row r="297" spans="2:16" x14ac:dyDescent="0.25">
      <c r="B297" s="36"/>
      <c r="C297" s="36"/>
      <c r="D297" s="36"/>
      <c r="E297" s="36"/>
      <c r="F297" s="44"/>
      <c r="G297" s="44"/>
      <c r="H297" s="36"/>
      <c r="I297" s="36"/>
      <c r="J297" s="50"/>
      <c r="K297" s="36"/>
      <c r="L297" s="36"/>
      <c r="M297" s="36"/>
      <c r="N297" s="36"/>
      <c r="O297" s="37"/>
      <c r="P297" s="36"/>
    </row>
    <row r="298" spans="2:16" x14ac:dyDescent="0.25">
      <c r="B298" s="36"/>
      <c r="C298" s="36"/>
      <c r="D298" s="36"/>
      <c r="E298" s="36"/>
      <c r="F298" s="44"/>
      <c r="G298" s="44"/>
      <c r="H298" s="36"/>
      <c r="I298" s="36"/>
      <c r="J298" s="50"/>
      <c r="K298" s="36"/>
      <c r="L298" s="36"/>
      <c r="M298" s="36"/>
      <c r="N298" s="36"/>
      <c r="O298" s="37"/>
      <c r="P298" s="36"/>
    </row>
    <row r="299" spans="2:16" x14ac:dyDescent="0.25">
      <c r="B299" s="36"/>
      <c r="C299" s="36"/>
      <c r="D299" s="36"/>
      <c r="E299" s="36"/>
      <c r="F299" s="44"/>
      <c r="G299" s="44"/>
      <c r="H299" s="36"/>
      <c r="I299" s="36"/>
      <c r="J299" s="50"/>
      <c r="K299" s="36"/>
      <c r="L299" s="36"/>
      <c r="M299" s="36"/>
      <c r="N299" s="36"/>
      <c r="O299" s="37"/>
      <c r="P299" s="36"/>
    </row>
    <row r="300" spans="2:16" x14ac:dyDescent="0.25">
      <c r="B300" s="36"/>
      <c r="C300" s="36"/>
      <c r="D300" s="36"/>
      <c r="E300" s="36"/>
      <c r="F300" s="44"/>
      <c r="G300" s="44"/>
      <c r="H300" s="36"/>
      <c r="I300" s="36"/>
      <c r="J300" s="50"/>
      <c r="K300" s="36"/>
      <c r="L300" s="36"/>
      <c r="M300" s="36"/>
      <c r="N300" s="36"/>
      <c r="O300" s="37"/>
      <c r="P300" s="36"/>
    </row>
    <row r="301" spans="2:16" x14ac:dyDescent="0.25">
      <c r="B301" s="36"/>
      <c r="C301" s="36"/>
      <c r="D301" s="36"/>
      <c r="E301" s="36"/>
      <c r="F301" s="44"/>
      <c r="G301" s="44"/>
      <c r="H301" s="36"/>
      <c r="I301" s="36"/>
      <c r="J301" s="50"/>
      <c r="K301" s="36"/>
      <c r="L301" s="36"/>
      <c r="M301" s="36"/>
      <c r="N301" s="36"/>
      <c r="O301" s="37"/>
      <c r="P301" s="36"/>
    </row>
    <row r="302" spans="2:16" x14ac:dyDescent="0.25">
      <c r="B302" s="36"/>
      <c r="C302" s="36"/>
      <c r="D302" s="36"/>
      <c r="E302" s="36"/>
      <c r="F302" s="44"/>
      <c r="G302" s="44"/>
      <c r="H302" s="36"/>
      <c r="I302" s="36"/>
      <c r="J302" s="50"/>
      <c r="K302" s="36"/>
      <c r="L302" s="36"/>
      <c r="M302" s="36"/>
      <c r="N302" s="36"/>
      <c r="O302" s="37"/>
      <c r="P302" s="36"/>
    </row>
    <row r="303" spans="2:16" x14ac:dyDescent="0.25">
      <c r="B303" s="36"/>
      <c r="C303" s="36"/>
      <c r="D303" s="36"/>
      <c r="E303" s="36"/>
      <c r="F303" s="44"/>
      <c r="G303" s="44"/>
      <c r="H303" s="36"/>
      <c r="I303" s="36"/>
      <c r="J303" s="50"/>
      <c r="K303" s="36"/>
      <c r="L303" s="36"/>
      <c r="M303" s="36"/>
      <c r="N303" s="36"/>
      <c r="O303" s="37"/>
      <c r="P303" s="36"/>
    </row>
    <row r="304" spans="2:16" x14ac:dyDescent="0.25">
      <c r="B304" s="36"/>
      <c r="C304" s="36"/>
      <c r="D304" s="36"/>
      <c r="E304" s="36"/>
      <c r="F304" s="44"/>
      <c r="G304" s="44"/>
      <c r="H304" s="36"/>
      <c r="I304" s="36"/>
      <c r="J304" s="50"/>
      <c r="K304" s="36"/>
      <c r="L304" s="36"/>
      <c r="M304" s="36"/>
      <c r="N304" s="36"/>
      <c r="O304" s="37"/>
      <c r="P304" s="36"/>
    </row>
    <row r="305" spans="2:16" x14ac:dyDescent="0.25">
      <c r="B305" s="36"/>
      <c r="C305" s="36"/>
      <c r="D305" s="36"/>
      <c r="E305" s="36"/>
      <c r="F305" s="44"/>
      <c r="G305" s="44"/>
      <c r="H305" s="36"/>
      <c r="I305" s="36"/>
      <c r="J305" s="50"/>
      <c r="K305" s="36"/>
      <c r="L305" s="36"/>
      <c r="M305" s="36"/>
      <c r="N305" s="36"/>
      <c r="O305" s="37"/>
      <c r="P305" s="36"/>
    </row>
    <row r="306" spans="2:16" x14ac:dyDescent="0.25">
      <c r="B306" s="36"/>
      <c r="C306" s="36"/>
      <c r="D306" s="36"/>
      <c r="E306" s="36"/>
      <c r="F306" s="44"/>
      <c r="G306" s="44"/>
      <c r="H306" s="36"/>
      <c r="I306" s="36"/>
      <c r="J306" s="50"/>
      <c r="K306" s="36"/>
      <c r="L306" s="36"/>
      <c r="M306" s="36"/>
      <c r="N306" s="36"/>
      <c r="O306" s="37"/>
      <c r="P306" s="36"/>
    </row>
    <row r="307" spans="2:16" x14ac:dyDescent="0.25">
      <c r="B307" s="36"/>
      <c r="C307" s="36"/>
      <c r="D307" s="36"/>
      <c r="E307" s="36"/>
      <c r="F307" s="44"/>
      <c r="G307" s="44"/>
      <c r="H307" s="36"/>
      <c r="I307" s="36"/>
      <c r="J307" s="50"/>
      <c r="K307" s="36"/>
      <c r="L307" s="36"/>
      <c r="M307" s="36"/>
      <c r="N307" s="36"/>
      <c r="O307" s="37"/>
      <c r="P307" s="36"/>
    </row>
    <row r="308" spans="2:16" x14ac:dyDescent="0.25">
      <c r="B308" s="36"/>
      <c r="C308" s="36"/>
      <c r="D308" s="36"/>
      <c r="E308" s="36"/>
      <c r="F308" s="44"/>
      <c r="G308" s="44"/>
      <c r="H308" s="36"/>
      <c r="I308" s="36"/>
      <c r="J308" s="50"/>
      <c r="K308" s="36"/>
      <c r="L308" s="36"/>
      <c r="M308" s="36"/>
      <c r="N308" s="36"/>
      <c r="O308" s="37"/>
      <c r="P308" s="36"/>
    </row>
    <row r="309" spans="2:16" x14ac:dyDescent="0.25">
      <c r="B309" s="36"/>
      <c r="C309" s="36"/>
      <c r="D309" s="36"/>
      <c r="E309" s="36"/>
      <c r="F309" s="44"/>
      <c r="G309" s="44"/>
      <c r="H309" s="36"/>
      <c r="I309" s="36"/>
      <c r="J309" s="50"/>
      <c r="K309" s="36"/>
      <c r="L309" s="36"/>
      <c r="M309" s="36"/>
      <c r="N309" s="36"/>
      <c r="O309" s="37"/>
      <c r="P309" s="36"/>
    </row>
    <row r="310" spans="2:16" x14ac:dyDescent="0.25">
      <c r="B310" s="36"/>
      <c r="C310" s="36"/>
      <c r="D310" s="36"/>
      <c r="E310" s="36"/>
      <c r="F310" s="44"/>
      <c r="G310" s="44"/>
      <c r="H310" s="36"/>
      <c r="I310" s="36"/>
      <c r="J310" s="50"/>
      <c r="K310" s="36"/>
      <c r="L310" s="36"/>
      <c r="M310" s="36"/>
      <c r="N310" s="36"/>
      <c r="O310" s="37"/>
      <c r="P310" s="36"/>
    </row>
    <row r="311" spans="2:16" x14ac:dyDescent="0.25">
      <c r="B311" s="36"/>
      <c r="C311" s="36"/>
      <c r="D311" s="36"/>
      <c r="E311" s="36"/>
      <c r="F311" s="44"/>
      <c r="G311" s="44"/>
      <c r="H311" s="36"/>
      <c r="I311" s="36"/>
      <c r="J311" s="50"/>
      <c r="K311" s="36"/>
      <c r="L311" s="36"/>
      <c r="M311" s="36"/>
      <c r="N311" s="36"/>
      <c r="O311" s="37"/>
      <c r="P311" s="36"/>
    </row>
    <row r="312" spans="2:16" x14ac:dyDescent="0.25">
      <c r="B312" s="36"/>
      <c r="C312" s="36"/>
      <c r="D312" s="36"/>
      <c r="E312" s="36"/>
      <c r="F312" s="44"/>
      <c r="G312" s="44"/>
      <c r="H312" s="36"/>
      <c r="I312" s="36"/>
      <c r="J312" s="50"/>
      <c r="K312" s="36"/>
      <c r="L312" s="36"/>
      <c r="M312" s="36"/>
      <c r="N312" s="36"/>
      <c r="O312" s="37"/>
      <c r="P312" s="36"/>
    </row>
  </sheetData>
  <mergeCells count="39">
    <mergeCell ref="O5:P5"/>
    <mergeCell ref="B1:B4"/>
    <mergeCell ref="F1:N4"/>
    <mergeCell ref="F5:G5"/>
    <mergeCell ref="I5:K5"/>
    <mergeCell ref="L5:N5"/>
    <mergeCell ref="P7:P8"/>
    <mergeCell ref="K39:M39"/>
    <mergeCell ref="H40:L40"/>
    <mergeCell ref="P9:P33"/>
    <mergeCell ref="B7:B8"/>
    <mergeCell ref="F7:F8"/>
    <mergeCell ref="G7:G8"/>
    <mergeCell ref="H7:H8"/>
    <mergeCell ref="I7:M7"/>
    <mergeCell ref="N7:N8"/>
    <mergeCell ref="F62:H62"/>
    <mergeCell ref="L62:O62"/>
    <mergeCell ref="F63:H63"/>
    <mergeCell ref="L63:O63"/>
    <mergeCell ref="B9:B33"/>
    <mergeCell ref="I51:K51"/>
    <mergeCell ref="I52:K52"/>
    <mergeCell ref="I53:K53"/>
    <mergeCell ref="B54:F54"/>
    <mergeCell ref="I54:K54"/>
    <mergeCell ref="F61:H61"/>
    <mergeCell ref="B45:K45"/>
    <mergeCell ref="I46:K46"/>
    <mergeCell ref="I47:K47"/>
    <mergeCell ref="I48:K48"/>
    <mergeCell ref="I49:K49"/>
    <mergeCell ref="I6:M6"/>
    <mergeCell ref="E7:E8"/>
    <mergeCell ref="C9:C33"/>
    <mergeCell ref="D9:D33"/>
    <mergeCell ref="L61:O61"/>
    <mergeCell ref="I50:K50"/>
    <mergeCell ref="O7:O8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33D28F-4190-42F5-8CBA-1FFAC5B4C235}">
  <sheetPr codeName="Hoja25"/>
  <dimension ref="C1:J288"/>
  <sheetViews>
    <sheetView showGridLines="0" zoomScale="70" zoomScaleNormal="70" workbookViewId="0">
      <selection activeCell="C9" sqref="C9:J10"/>
    </sheetView>
  </sheetViews>
  <sheetFormatPr baseColWidth="10" defaultColWidth="11.42578125" defaultRowHeight="15" x14ac:dyDescent="0.25"/>
  <cols>
    <col min="3" max="3" width="32" customWidth="1"/>
    <col min="4" max="4" width="40" customWidth="1"/>
    <col min="5" max="5" width="21" customWidth="1"/>
    <col min="6" max="6" width="26.7109375" customWidth="1"/>
    <col min="7" max="7" width="19.7109375" customWidth="1"/>
    <col min="8" max="8" width="22" customWidth="1"/>
    <col min="9" max="10" width="31.140625" customWidth="1"/>
    <col min="14" max="14" width="19.140625" bestFit="1" customWidth="1"/>
  </cols>
  <sheetData>
    <row r="1" spans="3:10" ht="15" customHeight="1" x14ac:dyDescent="0.25">
      <c r="C1" s="649"/>
      <c r="D1" s="650" t="s">
        <v>0</v>
      </c>
      <c r="E1" s="650"/>
      <c r="F1" s="650"/>
      <c r="G1" s="650"/>
      <c r="H1" s="650"/>
      <c r="I1" s="1"/>
      <c r="J1" s="2"/>
    </row>
    <row r="2" spans="3:10" x14ac:dyDescent="0.25">
      <c r="C2" s="649"/>
      <c r="D2" s="650"/>
      <c r="E2" s="650"/>
      <c r="F2" s="650"/>
      <c r="G2" s="650"/>
      <c r="H2" s="650"/>
      <c r="I2" s="3"/>
      <c r="J2" s="4"/>
    </row>
    <row r="3" spans="3:10" ht="15" customHeight="1" x14ac:dyDescent="0.25">
      <c r="C3" s="649"/>
      <c r="D3" s="650"/>
      <c r="E3" s="650"/>
      <c r="F3" s="650"/>
      <c r="G3" s="650"/>
      <c r="H3" s="650"/>
      <c r="I3" s="3"/>
      <c r="J3" s="5"/>
    </row>
    <row r="4" spans="3:10" x14ac:dyDescent="0.25">
      <c r="C4" s="649"/>
      <c r="D4" s="650"/>
      <c r="E4" s="650"/>
      <c r="F4" s="650"/>
      <c r="G4" s="650"/>
      <c r="H4" s="650"/>
      <c r="I4" s="6"/>
      <c r="J4" s="7"/>
    </row>
    <row r="5" spans="3:10" x14ac:dyDescent="0.25">
      <c r="C5" s="63" t="s">
        <v>1</v>
      </c>
      <c r="D5" s="646"/>
      <c r="E5" s="646"/>
      <c r="F5" s="64" t="s">
        <v>3</v>
      </c>
      <c r="G5" s="64"/>
      <c r="H5" s="64"/>
      <c r="I5" s="648">
        <v>45202</v>
      </c>
      <c r="J5" s="648"/>
    </row>
    <row r="6" spans="3:10" x14ac:dyDescent="0.25">
      <c r="C6" s="63" t="s">
        <v>64</v>
      </c>
      <c r="D6" s="76" t="s">
        <v>562</v>
      </c>
      <c r="E6" s="77"/>
      <c r="F6" s="64"/>
      <c r="G6" s="64"/>
      <c r="H6" s="65"/>
      <c r="I6" s="66"/>
      <c r="J6" s="65"/>
    </row>
    <row r="7" spans="3:10" ht="15.75" customHeight="1" x14ac:dyDescent="0.25">
      <c r="C7" s="633"/>
      <c r="D7" s="647" t="s">
        <v>8</v>
      </c>
      <c r="E7" s="633" t="s">
        <v>9</v>
      </c>
      <c r="F7" s="633" t="s">
        <v>10</v>
      </c>
      <c r="G7" s="8" t="s">
        <v>11</v>
      </c>
      <c r="H7" s="633" t="s">
        <v>12</v>
      </c>
      <c r="I7" s="634" t="s">
        <v>13</v>
      </c>
      <c r="J7" s="633" t="s">
        <v>14</v>
      </c>
    </row>
    <row r="8" spans="3:10" ht="15.75" customHeight="1" x14ac:dyDescent="0.25">
      <c r="C8" s="633"/>
      <c r="D8" s="647"/>
      <c r="E8" s="633"/>
      <c r="F8" s="633"/>
      <c r="G8" s="68">
        <v>8.0000000000000002E-3</v>
      </c>
      <c r="H8" s="633"/>
      <c r="I8" s="634"/>
      <c r="J8" s="633"/>
    </row>
    <row r="9" spans="3:10" ht="15.75" customHeight="1" x14ac:dyDescent="0.25">
      <c r="C9" s="97" t="s">
        <v>406</v>
      </c>
      <c r="D9" s="57" t="s">
        <v>407</v>
      </c>
      <c r="E9" s="57" t="s">
        <v>20</v>
      </c>
      <c r="F9" s="119">
        <v>3798820</v>
      </c>
      <c r="G9" s="167">
        <v>30000</v>
      </c>
      <c r="H9" s="121">
        <v>293014023</v>
      </c>
      <c r="I9" s="167">
        <v>30000</v>
      </c>
      <c r="J9" s="98">
        <f>SUM(I9:I9)</f>
        <v>30000</v>
      </c>
    </row>
    <row r="10" spans="3:10" x14ac:dyDescent="0.25">
      <c r="C10" s="8"/>
      <c r="D10" s="9"/>
      <c r="E10" s="9"/>
      <c r="F10" s="72">
        <f>SUM(F9:F9)</f>
        <v>3798820</v>
      </c>
      <c r="G10" s="8"/>
      <c r="H10" s="8"/>
      <c r="I10" s="72">
        <f>SUM(I9:I9)</f>
        <v>30000</v>
      </c>
      <c r="J10" s="72">
        <f>SUM(J9:J9)</f>
        <v>30000</v>
      </c>
    </row>
    <row r="11" spans="3:10" x14ac:dyDescent="0.25">
      <c r="C11" s="10"/>
      <c r="D11" s="11"/>
      <c r="E11" s="11"/>
      <c r="F11" s="52"/>
      <c r="G11" s="12"/>
      <c r="H11" s="10"/>
      <c r="I11" s="13"/>
      <c r="J11" s="14"/>
    </row>
    <row r="12" spans="3:10" ht="15.75" thickBot="1" x14ac:dyDescent="0.3">
      <c r="C12" s="10"/>
      <c r="D12" s="11"/>
      <c r="E12" s="11"/>
      <c r="F12" s="15"/>
      <c r="G12" s="12"/>
      <c r="H12" s="10"/>
      <c r="I12" s="13"/>
      <c r="J12" s="16"/>
    </row>
    <row r="13" spans="3:10" ht="15.75" thickTop="1" x14ac:dyDescent="0.25">
      <c r="C13" s="10"/>
      <c r="D13" s="11"/>
      <c r="E13" s="11"/>
      <c r="F13" s="13"/>
      <c r="G13" s="12"/>
      <c r="H13" s="10"/>
      <c r="I13" s="13"/>
      <c r="J13" s="16"/>
    </row>
    <row r="14" spans="3:10" x14ac:dyDescent="0.25">
      <c r="C14" s="10"/>
      <c r="D14" s="11"/>
      <c r="E14" s="11"/>
      <c r="F14" s="17"/>
      <c r="G14" s="12"/>
      <c r="H14" s="10"/>
      <c r="I14" s="13"/>
      <c r="J14" s="14"/>
    </row>
    <row r="15" spans="3:10" x14ac:dyDescent="0.25">
      <c r="C15" s="8" t="s">
        <v>44</v>
      </c>
      <c r="D15" s="9" t="s">
        <v>45</v>
      </c>
      <c r="E15" s="58"/>
      <c r="F15" s="16"/>
      <c r="G15" s="12"/>
      <c r="H15" s="18"/>
      <c r="I15" s="19"/>
      <c r="J15" s="20"/>
    </row>
    <row r="16" spans="3:10" x14ac:dyDescent="0.25">
      <c r="C16" s="21" t="s">
        <v>46</v>
      </c>
      <c r="D16" s="22"/>
      <c r="E16" s="59"/>
      <c r="F16" s="640"/>
      <c r="G16" s="624"/>
      <c r="H16" s="23"/>
      <c r="I16" s="19"/>
      <c r="J16" s="20"/>
    </row>
    <row r="17" spans="3:10" x14ac:dyDescent="0.25">
      <c r="C17" s="21" t="s">
        <v>47</v>
      </c>
      <c r="D17" s="24">
        <f>+J10</f>
        <v>30000</v>
      </c>
      <c r="E17" s="60"/>
      <c r="F17" s="16"/>
      <c r="G17" s="10"/>
      <c r="H17" s="23"/>
      <c r="I17" s="13"/>
      <c r="J17" s="14"/>
    </row>
    <row r="18" spans="3:10" ht="30" x14ac:dyDescent="0.25">
      <c r="C18" s="8" t="s">
        <v>48</v>
      </c>
      <c r="D18" s="25">
        <f>+D16-D17</f>
        <v>-30000</v>
      </c>
      <c r="E18" s="61"/>
      <c r="F18" s="16"/>
      <c r="G18" s="13"/>
      <c r="H18" s="27"/>
      <c r="I18" s="13"/>
      <c r="J18" s="14"/>
    </row>
    <row r="19" spans="3:10" x14ac:dyDescent="0.25">
      <c r="C19" s="10"/>
      <c r="D19" s="28"/>
      <c r="E19" s="28"/>
      <c r="F19" s="29"/>
      <c r="G19" s="12"/>
      <c r="H19" s="10"/>
      <c r="I19" s="13"/>
      <c r="J19" s="14"/>
    </row>
    <row r="20" spans="3:10" x14ac:dyDescent="0.25">
      <c r="C20" s="10"/>
      <c r="D20" s="11"/>
      <c r="E20" s="11"/>
      <c r="F20" s="17"/>
      <c r="G20" s="12"/>
      <c r="H20" s="10"/>
      <c r="I20" s="13"/>
      <c r="J20" s="14"/>
    </row>
    <row r="21" spans="3:10" x14ac:dyDescent="0.25">
      <c r="C21" s="641" t="s">
        <v>49</v>
      </c>
      <c r="D21" s="642"/>
      <c r="E21" s="642"/>
      <c r="F21" s="642"/>
      <c r="G21" s="622"/>
      <c r="H21" s="16"/>
      <c r="I21" s="19"/>
      <c r="J21" s="16"/>
    </row>
    <row r="22" spans="3:10" ht="29.25" customHeight="1" x14ac:dyDescent="0.25">
      <c r="C22" s="30" t="s">
        <v>50</v>
      </c>
      <c r="D22" s="31" t="s">
        <v>51</v>
      </c>
      <c r="E22" s="62"/>
      <c r="F22" s="32" t="s">
        <v>45</v>
      </c>
      <c r="G22" s="80" t="s">
        <v>52</v>
      </c>
      <c r="H22" s="16"/>
      <c r="I22" s="19"/>
      <c r="J22" s="16"/>
    </row>
    <row r="23" spans="3:10" ht="26.25" customHeight="1" x14ac:dyDescent="0.25">
      <c r="C23" s="33" t="s">
        <v>563</v>
      </c>
      <c r="D23" s="73" t="s">
        <v>271</v>
      </c>
      <c r="E23" s="73" t="s">
        <v>20</v>
      </c>
      <c r="F23" s="104">
        <v>117</v>
      </c>
      <c r="G23" s="78"/>
      <c r="H23" s="16"/>
      <c r="I23" s="19"/>
      <c r="J23" s="16"/>
    </row>
    <row r="24" spans="3:10" ht="12" customHeight="1" x14ac:dyDescent="0.25">
      <c r="C24" s="33"/>
      <c r="D24" s="34"/>
      <c r="E24" s="34"/>
      <c r="F24" s="104"/>
      <c r="G24" s="78"/>
      <c r="H24" s="36"/>
      <c r="I24" s="37"/>
      <c r="J24" s="36"/>
    </row>
    <row r="25" spans="3:10" ht="12" customHeight="1" x14ac:dyDescent="0.25">
      <c r="C25" s="33"/>
      <c r="D25" s="34"/>
      <c r="E25" s="34"/>
      <c r="F25" s="104"/>
      <c r="G25" s="78"/>
      <c r="H25" s="36"/>
      <c r="I25" s="37"/>
      <c r="J25" s="36"/>
    </row>
    <row r="26" spans="3:10" ht="12" customHeight="1" x14ac:dyDescent="0.25">
      <c r="C26" s="33"/>
      <c r="D26" s="34"/>
      <c r="E26" s="34"/>
      <c r="F26" s="104"/>
      <c r="G26" s="78"/>
      <c r="H26" s="36"/>
      <c r="I26" s="37"/>
      <c r="J26" s="36"/>
    </row>
    <row r="27" spans="3:10" ht="12" customHeight="1" x14ac:dyDescent="0.25">
      <c r="C27" s="33"/>
      <c r="D27" s="34"/>
      <c r="E27" s="34"/>
      <c r="F27" s="104"/>
      <c r="G27" s="78"/>
      <c r="H27" s="36"/>
      <c r="I27" s="37"/>
      <c r="J27" s="36"/>
    </row>
    <row r="28" spans="3:10" ht="12" customHeight="1" x14ac:dyDescent="0.25">
      <c r="C28" s="33"/>
      <c r="D28" s="34"/>
      <c r="E28" s="34"/>
      <c r="F28" s="104"/>
      <c r="G28" s="78"/>
      <c r="H28" s="36"/>
      <c r="I28" s="37"/>
      <c r="J28" s="36"/>
    </row>
    <row r="29" spans="3:10" ht="12" customHeight="1" x14ac:dyDescent="0.25">
      <c r="C29" s="33"/>
      <c r="D29" s="34"/>
      <c r="E29" s="34"/>
      <c r="F29" s="104"/>
      <c r="G29" s="78"/>
      <c r="H29" s="36"/>
      <c r="I29" s="37"/>
      <c r="J29" s="36"/>
    </row>
    <row r="30" spans="3:10" ht="12" customHeight="1" x14ac:dyDescent="0.25">
      <c r="C30" s="630" t="s">
        <v>54</v>
      </c>
      <c r="D30" s="631"/>
      <c r="E30" s="53"/>
      <c r="F30" s="75">
        <f>+SUM(F23:F29)</f>
        <v>117</v>
      </c>
      <c r="G30" s="79"/>
      <c r="H30" s="16"/>
      <c r="I30" s="19"/>
      <c r="J30" s="16"/>
    </row>
    <row r="31" spans="3:10" x14ac:dyDescent="0.25">
      <c r="C31" s="38"/>
      <c r="D31" s="39"/>
      <c r="E31" s="39"/>
      <c r="F31" s="40">
        <f>+D18-F30</f>
        <v>-30117</v>
      </c>
      <c r="G31" s="41"/>
      <c r="H31" s="16"/>
      <c r="I31" s="19"/>
      <c r="J31" s="16"/>
    </row>
    <row r="32" spans="3:10" x14ac:dyDescent="0.25">
      <c r="C32" s="38"/>
      <c r="D32" s="39"/>
      <c r="E32" s="39"/>
      <c r="F32" s="40"/>
      <c r="G32" s="41"/>
      <c r="H32" s="16"/>
      <c r="I32" s="19"/>
      <c r="J32" s="16"/>
    </row>
    <row r="33" spans="3:10" x14ac:dyDescent="0.25">
      <c r="C33" s="38"/>
      <c r="D33" s="39"/>
      <c r="E33" s="39"/>
      <c r="F33" s="40"/>
      <c r="G33" s="41"/>
      <c r="H33" s="16"/>
      <c r="I33" s="19"/>
      <c r="J33" s="16"/>
    </row>
    <row r="34" spans="3:10" x14ac:dyDescent="0.25">
      <c r="C34" s="38"/>
      <c r="D34" s="39"/>
      <c r="E34" s="39"/>
      <c r="F34" s="40"/>
      <c r="G34" s="41"/>
      <c r="H34" s="16"/>
      <c r="I34" s="19"/>
      <c r="J34" s="16"/>
    </row>
    <row r="35" spans="3:10" x14ac:dyDescent="0.25">
      <c r="C35" s="38"/>
      <c r="D35" s="39"/>
      <c r="E35" s="39"/>
      <c r="F35" s="40"/>
      <c r="G35" s="41"/>
      <c r="H35" s="16"/>
      <c r="I35" s="19"/>
      <c r="J35" s="16"/>
    </row>
    <row r="36" spans="3:10" x14ac:dyDescent="0.25">
      <c r="C36" s="16"/>
      <c r="D36" s="28"/>
      <c r="E36" s="28"/>
      <c r="F36" s="23"/>
      <c r="G36" s="16"/>
      <c r="H36" s="16"/>
      <c r="I36" s="19"/>
      <c r="J36" s="16"/>
    </row>
    <row r="37" spans="3:10" x14ac:dyDescent="0.25">
      <c r="C37" s="16"/>
      <c r="D37" s="628" t="s">
        <v>55</v>
      </c>
      <c r="E37" s="628"/>
      <c r="F37" s="622"/>
      <c r="G37" s="16"/>
      <c r="H37" s="622"/>
      <c r="I37" s="622"/>
      <c r="J37" s="42"/>
    </row>
    <row r="38" spans="3:10" x14ac:dyDescent="0.25">
      <c r="C38" s="16"/>
      <c r="D38" s="623"/>
      <c r="E38" s="623"/>
      <c r="F38" s="624"/>
      <c r="G38" s="16"/>
      <c r="H38" s="624"/>
      <c r="I38" s="624"/>
      <c r="J38" s="42"/>
    </row>
    <row r="39" spans="3:10" x14ac:dyDescent="0.25">
      <c r="C39" s="16"/>
      <c r="D39" s="626" t="s">
        <v>56</v>
      </c>
      <c r="E39" s="626"/>
      <c r="F39" s="624"/>
      <c r="G39" s="16"/>
      <c r="H39" s="624"/>
      <c r="I39" s="624"/>
      <c r="J39" s="43"/>
    </row>
    <row r="40" spans="3:10" x14ac:dyDescent="0.25">
      <c r="C40" s="16"/>
      <c r="D40" s="28"/>
      <c r="E40" s="28"/>
      <c r="F40" s="16"/>
      <c r="G40" s="16"/>
      <c r="H40" s="16"/>
      <c r="I40" s="19"/>
      <c r="J40" s="16"/>
    </row>
    <row r="41" spans="3:10" x14ac:dyDescent="0.25">
      <c r="C41" s="16"/>
      <c r="D41" s="28"/>
      <c r="E41" s="28"/>
      <c r="F41" s="16"/>
      <c r="G41" s="16"/>
      <c r="H41" s="16"/>
      <c r="I41" s="19"/>
      <c r="J41" s="16"/>
    </row>
    <row r="42" spans="3:10" x14ac:dyDescent="0.25">
      <c r="C42" s="16"/>
      <c r="D42" s="28"/>
      <c r="E42" s="28"/>
      <c r="F42" s="16"/>
      <c r="G42" s="16"/>
      <c r="H42" s="16"/>
      <c r="I42" s="19"/>
      <c r="J42" s="16"/>
    </row>
    <row r="43" spans="3:10" x14ac:dyDescent="0.25">
      <c r="C43" s="16"/>
      <c r="D43" s="28"/>
      <c r="E43" s="28"/>
      <c r="F43" s="16"/>
      <c r="G43" s="16"/>
      <c r="H43" s="16"/>
      <c r="I43" s="19"/>
      <c r="J43" s="16"/>
    </row>
    <row r="44" spans="3:10" x14ac:dyDescent="0.25">
      <c r="C44" s="16"/>
      <c r="D44" s="28"/>
      <c r="E44" s="28"/>
      <c r="F44" s="16"/>
      <c r="G44" s="16"/>
      <c r="H44" s="16"/>
      <c r="I44" s="19"/>
      <c r="J44" s="16"/>
    </row>
    <row r="45" spans="3:10" x14ac:dyDescent="0.25">
      <c r="C45" s="16"/>
      <c r="D45" s="28"/>
      <c r="E45" s="28"/>
      <c r="F45" s="16"/>
      <c r="G45" s="16"/>
      <c r="H45" s="16"/>
      <c r="I45" s="19"/>
      <c r="J45" s="16"/>
    </row>
    <row r="46" spans="3:10" x14ac:dyDescent="0.25">
      <c r="C46" s="16"/>
      <c r="D46" s="28"/>
      <c r="E46" s="28"/>
      <c r="F46" s="16"/>
      <c r="G46" s="16"/>
      <c r="H46" s="16"/>
      <c r="I46" s="19"/>
      <c r="J46" s="16"/>
    </row>
    <row r="47" spans="3:10" x14ac:dyDescent="0.25">
      <c r="C47" s="16"/>
      <c r="D47" s="28"/>
      <c r="E47" s="28"/>
      <c r="F47" s="16"/>
      <c r="G47" s="16"/>
      <c r="H47" s="16"/>
      <c r="I47" s="19"/>
      <c r="J47" s="16"/>
    </row>
    <row r="48" spans="3:10" x14ac:dyDescent="0.25">
      <c r="C48" s="16"/>
      <c r="D48" s="28"/>
      <c r="E48" s="28"/>
      <c r="F48" s="16"/>
      <c r="G48" s="16"/>
      <c r="H48" s="16"/>
      <c r="I48" s="19"/>
      <c r="J48" s="16"/>
    </row>
    <row r="49" spans="3:10" x14ac:dyDescent="0.25">
      <c r="C49" s="16"/>
      <c r="D49" s="28"/>
      <c r="E49" s="28"/>
      <c r="F49" s="16"/>
      <c r="G49" s="16"/>
      <c r="H49" s="16"/>
      <c r="I49" s="19"/>
      <c r="J49" s="16"/>
    </row>
    <row r="50" spans="3:10" x14ac:dyDescent="0.25">
      <c r="C50" s="16"/>
      <c r="D50" s="28"/>
      <c r="E50" s="28"/>
      <c r="F50" s="16"/>
      <c r="G50" s="16"/>
      <c r="H50" s="16"/>
      <c r="I50" s="19"/>
      <c r="J50" s="16"/>
    </row>
    <row r="51" spans="3:10" x14ac:dyDescent="0.25">
      <c r="C51" s="16"/>
      <c r="D51" s="28"/>
      <c r="E51" s="28"/>
      <c r="F51" s="16"/>
      <c r="G51" s="16"/>
      <c r="H51" s="16"/>
      <c r="I51" s="19"/>
      <c r="J51" s="16"/>
    </row>
    <row r="52" spans="3:10" x14ac:dyDescent="0.25">
      <c r="C52" s="16"/>
      <c r="D52" s="28"/>
      <c r="E52" s="28"/>
      <c r="F52" s="16"/>
      <c r="G52" s="16"/>
      <c r="H52" s="16"/>
      <c r="I52" s="19"/>
      <c r="J52" s="16"/>
    </row>
    <row r="53" spans="3:10" x14ac:dyDescent="0.25">
      <c r="C53" s="16"/>
      <c r="D53" s="28"/>
      <c r="E53" s="28"/>
      <c r="F53" s="16"/>
      <c r="G53" s="16"/>
      <c r="H53" s="16"/>
      <c r="I53" s="19"/>
      <c r="J53" s="16"/>
    </row>
    <row r="54" spans="3:10" x14ac:dyDescent="0.25">
      <c r="C54" s="16"/>
      <c r="D54" s="28"/>
      <c r="E54" s="28"/>
      <c r="F54" s="16"/>
      <c r="G54" s="16"/>
      <c r="H54" s="16"/>
      <c r="I54" s="19"/>
      <c r="J54" s="16"/>
    </row>
    <row r="55" spans="3:10" x14ac:dyDescent="0.25">
      <c r="C55" s="16"/>
      <c r="D55" s="28"/>
      <c r="E55" s="28"/>
      <c r="F55" s="16"/>
      <c r="G55" s="16"/>
      <c r="H55" s="16"/>
      <c r="I55" s="19"/>
      <c r="J55" s="16"/>
    </row>
    <row r="56" spans="3:10" x14ac:dyDescent="0.25">
      <c r="C56" s="16"/>
      <c r="D56" s="28"/>
      <c r="E56" s="28"/>
      <c r="F56" s="16"/>
      <c r="G56" s="16"/>
      <c r="H56" s="16"/>
      <c r="I56" s="19"/>
      <c r="J56" s="16"/>
    </row>
    <row r="57" spans="3:10" x14ac:dyDescent="0.25">
      <c r="C57" s="16"/>
      <c r="D57" s="28"/>
      <c r="E57" s="28"/>
      <c r="F57" s="16"/>
      <c r="G57" s="16"/>
      <c r="H57" s="16"/>
      <c r="I57" s="19"/>
      <c r="J57" s="16"/>
    </row>
    <row r="58" spans="3:10" x14ac:dyDescent="0.25">
      <c r="C58" s="16"/>
      <c r="D58" s="28"/>
      <c r="E58" s="28"/>
      <c r="F58" s="16"/>
      <c r="G58" s="16"/>
      <c r="H58" s="16"/>
      <c r="I58" s="19"/>
      <c r="J58" s="16"/>
    </row>
    <row r="59" spans="3:10" x14ac:dyDescent="0.25">
      <c r="C59" s="16"/>
      <c r="D59" s="28"/>
      <c r="E59" s="28"/>
      <c r="F59" s="16"/>
      <c r="G59" s="16"/>
      <c r="H59" s="16"/>
      <c r="I59" s="19"/>
      <c r="J59" s="16"/>
    </row>
    <row r="60" spans="3:10" x14ac:dyDescent="0.25">
      <c r="C60" s="16"/>
      <c r="D60" s="28"/>
      <c r="E60" s="28"/>
      <c r="F60" s="16"/>
      <c r="G60" s="16"/>
      <c r="H60" s="16"/>
      <c r="I60" s="19"/>
      <c r="J60" s="16"/>
    </row>
    <row r="61" spans="3:10" x14ac:dyDescent="0.25">
      <c r="C61" s="16"/>
      <c r="D61" s="28"/>
      <c r="E61" s="28"/>
      <c r="F61" s="16"/>
      <c r="G61" s="16"/>
      <c r="H61" s="16"/>
      <c r="I61" s="19"/>
      <c r="J61" s="16"/>
    </row>
    <row r="62" spans="3:10" x14ac:dyDescent="0.25">
      <c r="C62" s="16"/>
      <c r="D62" s="28"/>
      <c r="E62" s="28"/>
      <c r="F62" s="16"/>
      <c r="G62" s="16"/>
      <c r="H62" s="16"/>
      <c r="I62" s="19"/>
      <c r="J62" s="16"/>
    </row>
    <row r="63" spans="3:10" x14ac:dyDescent="0.25">
      <c r="C63" s="16"/>
      <c r="D63" s="28"/>
      <c r="E63" s="28"/>
      <c r="F63" s="16"/>
      <c r="G63" s="16"/>
      <c r="H63" s="16"/>
      <c r="I63" s="19"/>
      <c r="J63" s="16"/>
    </row>
    <row r="64" spans="3:10" x14ac:dyDescent="0.25">
      <c r="C64" s="16"/>
      <c r="D64" s="28"/>
      <c r="E64" s="28"/>
      <c r="F64" s="16"/>
      <c r="G64" s="16"/>
      <c r="H64" s="16"/>
      <c r="I64" s="19"/>
      <c r="J64" s="16"/>
    </row>
    <row r="65" spans="3:10" x14ac:dyDescent="0.25">
      <c r="C65" s="16"/>
      <c r="D65" s="28"/>
      <c r="E65" s="28"/>
      <c r="F65" s="16"/>
      <c r="G65" s="16"/>
      <c r="H65" s="16"/>
      <c r="I65" s="19"/>
      <c r="J65" s="16"/>
    </row>
    <row r="66" spans="3:10" x14ac:dyDescent="0.25">
      <c r="C66" s="16"/>
      <c r="D66" s="28"/>
      <c r="E66" s="28"/>
      <c r="F66" s="16"/>
      <c r="G66" s="16"/>
      <c r="H66" s="16"/>
      <c r="I66" s="19"/>
      <c r="J66" s="16"/>
    </row>
    <row r="67" spans="3:10" x14ac:dyDescent="0.25">
      <c r="C67" s="16"/>
      <c r="D67" s="28"/>
      <c r="E67" s="28"/>
      <c r="F67" s="16"/>
      <c r="G67" s="16"/>
      <c r="H67" s="16"/>
      <c r="I67" s="19"/>
      <c r="J67" s="16"/>
    </row>
    <row r="68" spans="3:10" x14ac:dyDescent="0.25">
      <c r="C68" s="16"/>
      <c r="D68" s="28"/>
      <c r="E68" s="28"/>
      <c r="F68" s="16"/>
      <c r="G68" s="16"/>
      <c r="H68" s="16"/>
      <c r="I68" s="19"/>
      <c r="J68" s="16"/>
    </row>
    <row r="69" spans="3:10" x14ac:dyDescent="0.25">
      <c r="C69" s="16"/>
      <c r="D69" s="28"/>
      <c r="E69" s="28"/>
      <c r="F69" s="16"/>
      <c r="G69" s="16"/>
      <c r="H69" s="16"/>
      <c r="I69" s="19"/>
      <c r="J69" s="16"/>
    </row>
    <row r="70" spans="3:10" x14ac:dyDescent="0.25">
      <c r="C70" s="16"/>
      <c r="D70" s="28"/>
      <c r="E70" s="28"/>
      <c r="F70" s="16"/>
      <c r="G70" s="16"/>
      <c r="H70" s="16"/>
      <c r="I70" s="19"/>
      <c r="J70" s="16"/>
    </row>
    <row r="71" spans="3:10" x14ac:dyDescent="0.25">
      <c r="C71" s="16"/>
      <c r="D71" s="28"/>
      <c r="E71" s="28"/>
      <c r="F71" s="16"/>
      <c r="G71" s="16"/>
      <c r="H71" s="16"/>
      <c r="I71" s="19"/>
      <c r="J71" s="16"/>
    </row>
    <row r="72" spans="3:10" x14ac:dyDescent="0.25">
      <c r="C72" s="16"/>
      <c r="D72" s="28"/>
      <c r="E72" s="28"/>
      <c r="F72" s="16"/>
      <c r="G72" s="16"/>
      <c r="H72" s="16"/>
      <c r="I72" s="19"/>
      <c r="J72" s="16"/>
    </row>
    <row r="73" spans="3:10" x14ac:dyDescent="0.25">
      <c r="C73" s="16"/>
      <c r="D73" s="28"/>
      <c r="E73" s="28"/>
      <c r="F73" s="16"/>
      <c r="G73" s="16"/>
      <c r="H73" s="16"/>
      <c r="I73" s="19"/>
      <c r="J73" s="16"/>
    </row>
    <row r="74" spans="3:10" x14ac:dyDescent="0.25">
      <c r="C74" s="16"/>
      <c r="D74" s="28"/>
      <c r="E74" s="28"/>
      <c r="F74" s="16"/>
      <c r="G74" s="16"/>
      <c r="H74" s="16"/>
      <c r="I74" s="19"/>
      <c r="J74" s="16"/>
    </row>
    <row r="75" spans="3:10" x14ac:dyDescent="0.25">
      <c r="C75" s="16"/>
      <c r="D75" s="28"/>
      <c r="E75" s="28"/>
      <c r="F75" s="16"/>
      <c r="G75" s="16"/>
      <c r="H75" s="16"/>
      <c r="I75" s="19"/>
      <c r="J75" s="16"/>
    </row>
    <row r="76" spans="3:10" x14ac:dyDescent="0.25">
      <c r="C76" s="16"/>
      <c r="D76" s="28"/>
      <c r="E76" s="28"/>
      <c r="F76" s="16"/>
      <c r="G76" s="16"/>
      <c r="H76" s="16"/>
      <c r="I76" s="19"/>
      <c r="J76" s="16"/>
    </row>
    <row r="77" spans="3:10" x14ac:dyDescent="0.25">
      <c r="C77" s="16"/>
      <c r="D77" s="28"/>
      <c r="E77" s="28"/>
      <c r="F77" s="16"/>
      <c r="G77" s="16"/>
      <c r="H77" s="16"/>
      <c r="I77" s="19"/>
      <c r="J77" s="16"/>
    </row>
    <row r="78" spans="3:10" x14ac:dyDescent="0.25">
      <c r="C78" s="16"/>
      <c r="D78" s="28"/>
      <c r="E78" s="28"/>
      <c r="F78" s="16"/>
      <c r="G78" s="16"/>
      <c r="H78" s="16"/>
      <c r="I78" s="19"/>
      <c r="J78" s="16"/>
    </row>
    <row r="79" spans="3:10" x14ac:dyDescent="0.25">
      <c r="C79" s="16"/>
      <c r="D79" s="28"/>
      <c r="E79" s="28"/>
      <c r="F79" s="16"/>
      <c r="G79" s="16"/>
      <c r="H79" s="16"/>
      <c r="I79" s="19"/>
      <c r="J79" s="16"/>
    </row>
    <row r="80" spans="3:10" x14ac:dyDescent="0.25">
      <c r="C80" s="16"/>
      <c r="D80" s="28"/>
      <c r="E80" s="28"/>
      <c r="F80" s="16"/>
      <c r="G80" s="16"/>
      <c r="H80" s="16"/>
      <c r="I80" s="19"/>
      <c r="J80" s="16"/>
    </row>
    <row r="81" spans="3:10" x14ac:dyDescent="0.25">
      <c r="C81" s="16"/>
      <c r="D81" s="28"/>
      <c r="E81" s="28"/>
      <c r="F81" s="16"/>
      <c r="G81" s="16"/>
      <c r="H81" s="16"/>
      <c r="I81" s="19"/>
      <c r="J81" s="16"/>
    </row>
    <row r="82" spans="3:10" x14ac:dyDescent="0.25">
      <c r="C82" s="16"/>
      <c r="D82" s="28"/>
      <c r="E82" s="28"/>
      <c r="F82" s="16"/>
      <c r="G82" s="16"/>
      <c r="H82" s="16"/>
      <c r="I82" s="19"/>
      <c r="J82" s="16"/>
    </row>
    <row r="83" spans="3:10" x14ac:dyDescent="0.25">
      <c r="C83" s="16"/>
      <c r="D83" s="28"/>
      <c r="E83" s="28"/>
      <c r="F83" s="16"/>
      <c r="G83" s="16"/>
      <c r="H83" s="16"/>
      <c r="I83" s="19"/>
      <c r="J83" s="16"/>
    </row>
    <row r="84" spans="3:10" x14ac:dyDescent="0.25">
      <c r="C84" s="16"/>
      <c r="D84" s="28"/>
      <c r="E84" s="28"/>
      <c r="F84" s="16"/>
      <c r="G84" s="16"/>
      <c r="H84" s="16"/>
      <c r="I84" s="19"/>
      <c r="J84" s="16"/>
    </row>
    <row r="85" spans="3:10" x14ac:dyDescent="0.25">
      <c r="C85" s="16"/>
      <c r="D85" s="28"/>
      <c r="E85" s="28"/>
      <c r="F85" s="16"/>
      <c r="G85" s="16"/>
      <c r="H85" s="16"/>
      <c r="I85" s="19"/>
      <c r="J85" s="16"/>
    </row>
    <row r="86" spans="3:10" x14ac:dyDescent="0.25">
      <c r="C86" s="16"/>
      <c r="D86" s="28"/>
      <c r="E86" s="28"/>
      <c r="F86" s="16"/>
      <c r="G86" s="16"/>
      <c r="H86" s="16"/>
      <c r="I86" s="19"/>
      <c r="J86" s="16"/>
    </row>
    <row r="87" spans="3:10" x14ac:dyDescent="0.25">
      <c r="C87" s="16"/>
      <c r="D87" s="28"/>
      <c r="E87" s="28"/>
      <c r="F87" s="16"/>
      <c r="G87" s="16"/>
      <c r="H87" s="16"/>
      <c r="I87" s="19"/>
      <c r="J87" s="16"/>
    </row>
    <row r="88" spans="3:10" x14ac:dyDescent="0.25">
      <c r="C88" s="16"/>
      <c r="D88" s="28"/>
      <c r="E88" s="28"/>
      <c r="F88" s="16"/>
      <c r="G88" s="16"/>
      <c r="H88" s="16"/>
      <c r="I88" s="19"/>
      <c r="J88" s="16"/>
    </row>
    <row r="89" spans="3:10" x14ac:dyDescent="0.25">
      <c r="C89" s="16"/>
      <c r="D89" s="28"/>
      <c r="E89" s="28"/>
      <c r="F89" s="16"/>
      <c r="G89" s="16"/>
      <c r="H89" s="16"/>
      <c r="I89" s="19"/>
      <c r="J89" s="16"/>
    </row>
    <row r="90" spans="3:10" x14ac:dyDescent="0.25">
      <c r="C90" s="16"/>
      <c r="D90" s="28"/>
      <c r="E90" s="28"/>
      <c r="F90" s="16"/>
      <c r="G90" s="16"/>
      <c r="H90" s="16"/>
      <c r="I90" s="19"/>
      <c r="J90" s="16"/>
    </row>
    <row r="91" spans="3:10" x14ac:dyDescent="0.25">
      <c r="C91" s="16"/>
      <c r="D91" s="28"/>
      <c r="E91" s="28"/>
      <c r="F91" s="16"/>
      <c r="G91" s="16"/>
      <c r="H91" s="16"/>
      <c r="I91" s="19"/>
      <c r="J91" s="16"/>
    </row>
    <row r="92" spans="3:10" x14ac:dyDescent="0.25">
      <c r="C92" s="16"/>
      <c r="D92" s="28"/>
      <c r="E92" s="28"/>
      <c r="F92" s="16"/>
      <c r="G92" s="16"/>
      <c r="H92" s="16"/>
      <c r="I92" s="19"/>
      <c r="J92" s="16"/>
    </row>
    <row r="93" spans="3:10" x14ac:dyDescent="0.25">
      <c r="C93" s="16"/>
      <c r="D93" s="28"/>
      <c r="E93" s="28"/>
      <c r="F93" s="16"/>
      <c r="G93" s="16"/>
      <c r="H93" s="16"/>
      <c r="I93" s="19"/>
      <c r="J93" s="16"/>
    </row>
    <row r="94" spans="3:10" x14ac:dyDescent="0.25">
      <c r="C94" s="16"/>
      <c r="D94" s="28"/>
      <c r="E94" s="28"/>
      <c r="F94" s="16"/>
      <c r="G94" s="16"/>
      <c r="H94" s="16"/>
      <c r="I94" s="19"/>
      <c r="J94" s="16"/>
    </row>
    <row r="95" spans="3:10" x14ac:dyDescent="0.25">
      <c r="C95" s="16"/>
      <c r="D95" s="28"/>
      <c r="E95" s="28"/>
      <c r="F95" s="16"/>
      <c r="G95" s="16"/>
      <c r="H95" s="16"/>
      <c r="I95" s="19"/>
      <c r="J95" s="16"/>
    </row>
    <row r="96" spans="3:10" x14ac:dyDescent="0.25">
      <c r="C96" s="16"/>
      <c r="D96" s="28"/>
      <c r="E96" s="28"/>
      <c r="F96" s="16"/>
      <c r="G96" s="16"/>
      <c r="H96" s="16"/>
      <c r="I96" s="19"/>
      <c r="J96" s="16"/>
    </row>
    <row r="97" spans="3:10" x14ac:dyDescent="0.25">
      <c r="C97" s="16"/>
      <c r="D97" s="28"/>
      <c r="E97" s="28"/>
      <c r="F97" s="16"/>
      <c r="G97" s="16"/>
      <c r="H97" s="16"/>
      <c r="I97" s="19"/>
      <c r="J97" s="16"/>
    </row>
    <row r="98" spans="3:10" x14ac:dyDescent="0.25">
      <c r="C98" s="16"/>
      <c r="D98" s="28"/>
      <c r="E98" s="28"/>
      <c r="F98" s="16"/>
      <c r="G98" s="16"/>
      <c r="H98" s="16"/>
      <c r="I98" s="19"/>
      <c r="J98" s="16"/>
    </row>
    <row r="99" spans="3:10" x14ac:dyDescent="0.25">
      <c r="C99" s="16"/>
      <c r="D99" s="28"/>
      <c r="E99" s="28"/>
      <c r="F99" s="16"/>
      <c r="G99" s="16"/>
      <c r="H99" s="16"/>
      <c r="I99" s="19"/>
      <c r="J99" s="16"/>
    </row>
    <row r="100" spans="3:10" x14ac:dyDescent="0.25">
      <c r="C100" s="16"/>
      <c r="D100" s="28"/>
      <c r="E100" s="28"/>
      <c r="F100" s="16"/>
      <c r="G100" s="16"/>
      <c r="H100" s="16"/>
      <c r="I100" s="19"/>
      <c r="J100" s="16"/>
    </row>
    <row r="101" spans="3:10" x14ac:dyDescent="0.25">
      <c r="C101" s="16"/>
      <c r="D101" s="28"/>
      <c r="E101" s="28"/>
      <c r="F101" s="16"/>
      <c r="G101" s="16"/>
      <c r="H101" s="16"/>
      <c r="I101" s="19"/>
      <c r="J101" s="16"/>
    </row>
    <row r="102" spans="3:10" x14ac:dyDescent="0.25">
      <c r="C102" s="16"/>
      <c r="D102" s="28"/>
      <c r="E102" s="28"/>
      <c r="F102" s="16"/>
      <c r="G102" s="16"/>
      <c r="H102" s="16"/>
      <c r="I102" s="19"/>
      <c r="J102" s="16"/>
    </row>
    <row r="103" spans="3:10" x14ac:dyDescent="0.25">
      <c r="C103" s="16"/>
      <c r="D103" s="28"/>
      <c r="E103" s="28"/>
      <c r="F103" s="16"/>
      <c r="G103" s="16"/>
      <c r="H103" s="16"/>
      <c r="I103" s="19"/>
      <c r="J103" s="16"/>
    </row>
    <row r="104" spans="3:10" x14ac:dyDescent="0.25">
      <c r="C104" s="16"/>
      <c r="D104" s="28"/>
      <c r="E104" s="28"/>
      <c r="F104" s="16"/>
      <c r="G104" s="16"/>
      <c r="H104" s="16"/>
      <c r="I104" s="19"/>
      <c r="J104" s="16"/>
    </row>
    <row r="105" spans="3:10" x14ac:dyDescent="0.25">
      <c r="C105" s="16"/>
      <c r="D105" s="28"/>
      <c r="E105" s="28"/>
      <c r="F105" s="16"/>
      <c r="G105" s="16"/>
      <c r="H105" s="16"/>
      <c r="I105" s="19"/>
      <c r="J105" s="16"/>
    </row>
    <row r="106" spans="3:10" x14ac:dyDescent="0.25">
      <c r="C106" s="16"/>
      <c r="D106" s="28"/>
      <c r="E106" s="28"/>
      <c r="F106" s="16"/>
      <c r="G106" s="16"/>
      <c r="H106" s="16"/>
      <c r="I106" s="19"/>
      <c r="J106" s="16"/>
    </row>
    <row r="107" spans="3:10" x14ac:dyDescent="0.25">
      <c r="C107" s="16"/>
      <c r="D107" s="28"/>
      <c r="E107" s="28"/>
      <c r="F107" s="16"/>
      <c r="G107" s="16"/>
      <c r="H107" s="16"/>
      <c r="I107" s="19"/>
      <c r="J107" s="16"/>
    </row>
    <row r="108" spans="3:10" x14ac:dyDescent="0.25">
      <c r="C108" s="16"/>
      <c r="D108" s="28"/>
      <c r="E108" s="28"/>
      <c r="F108" s="16"/>
      <c r="G108" s="16"/>
      <c r="H108" s="16"/>
      <c r="I108" s="19"/>
      <c r="J108" s="16"/>
    </row>
    <row r="109" spans="3:10" x14ac:dyDescent="0.25">
      <c r="C109" s="16"/>
      <c r="D109" s="28"/>
      <c r="E109" s="28"/>
      <c r="F109" s="16"/>
      <c r="G109" s="16"/>
      <c r="H109" s="16"/>
      <c r="I109" s="19"/>
      <c r="J109" s="16"/>
    </row>
    <row r="110" spans="3:10" x14ac:dyDescent="0.25">
      <c r="C110" s="16"/>
      <c r="D110" s="28"/>
      <c r="E110" s="28"/>
      <c r="F110" s="16"/>
      <c r="G110" s="16"/>
      <c r="H110" s="16"/>
      <c r="I110" s="19"/>
      <c r="J110" s="16"/>
    </row>
    <row r="111" spans="3:10" x14ac:dyDescent="0.25">
      <c r="C111" s="16"/>
      <c r="D111" s="28"/>
      <c r="E111" s="28"/>
      <c r="F111" s="16"/>
      <c r="G111" s="16"/>
      <c r="H111" s="16"/>
      <c r="I111" s="19"/>
      <c r="J111" s="16"/>
    </row>
    <row r="112" spans="3:10" x14ac:dyDescent="0.25">
      <c r="C112" s="16"/>
      <c r="D112" s="28"/>
      <c r="E112" s="28"/>
      <c r="F112" s="16"/>
      <c r="G112" s="16"/>
      <c r="H112" s="16"/>
      <c r="I112" s="19"/>
      <c r="J112" s="16"/>
    </row>
    <row r="113" spans="3:10" x14ac:dyDescent="0.25">
      <c r="C113" s="16"/>
      <c r="D113" s="28"/>
      <c r="E113" s="28"/>
      <c r="F113" s="16"/>
      <c r="G113" s="16"/>
      <c r="H113" s="16"/>
      <c r="I113" s="19"/>
      <c r="J113" s="16"/>
    </row>
    <row r="114" spans="3:10" x14ac:dyDescent="0.25">
      <c r="C114" s="16"/>
      <c r="D114" s="28"/>
      <c r="E114" s="28"/>
      <c r="F114" s="16"/>
      <c r="G114" s="16"/>
      <c r="H114" s="16"/>
      <c r="I114" s="19"/>
      <c r="J114" s="16"/>
    </row>
    <row r="115" spans="3:10" x14ac:dyDescent="0.25">
      <c r="C115" s="16"/>
      <c r="D115" s="28"/>
      <c r="E115" s="28"/>
      <c r="F115" s="16"/>
      <c r="G115" s="16"/>
      <c r="H115" s="16"/>
      <c r="I115" s="19"/>
      <c r="J115" s="16"/>
    </row>
    <row r="116" spans="3:10" x14ac:dyDescent="0.25">
      <c r="C116" s="16"/>
      <c r="D116" s="28"/>
      <c r="E116" s="28"/>
      <c r="F116" s="16"/>
      <c r="G116" s="16"/>
      <c r="H116" s="16"/>
      <c r="I116" s="19"/>
      <c r="J116" s="16"/>
    </row>
    <row r="117" spans="3:10" x14ac:dyDescent="0.25">
      <c r="C117" s="16"/>
      <c r="D117" s="28"/>
      <c r="E117" s="28"/>
      <c r="F117" s="16"/>
      <c r="G117" s="16"/>
      <c r="H117" s="16"/>
      <c r="I117" s="19"/>
      <c r="J117" s="16"/>
    </row>
    <row r="118" spans="3:10" x14ac:dyDescent="0.25">
      <c r="C118" s="16"/>
      <c r="D118" s="28"/>
      <c r="E118" s="28"/>
      <c r="F118" s="16"/>
      <c r="G118" s="16"/>
      <c r="H118" s="16"/>
      <c r="I118" s="19"/>
      <c r="J118" s="16"/>
    </row>
    <row r="119" spans="3:10" x14ac:dyDescent="0.25">
      <c r="C119" s="16"/>
      <c r="D119" s="28"/>
      <c r="E119" s="28"/>
      <c r="F119" s="16"/>
      <c r="G119" s="16"/>
      <c r="H119" s="16"/>
      <c r="I119" s="19"/>
      <c r="J119" s="16"/>
    </row>
    <row r="120" spans="3:10" x14ac:dyDescent="0.25">
      <c r="C120" s="16"/>
      <c r="D120" s="28"/>
      <c r="E120" s="28"/>
      <c r="F120" s="16"/>
      <c r="G120" s="16"/>
      <c r="H120" s="16"/>
      <c r="I120" s="19"/>
      <c r="J120" s="16"/>
    </row>
    <row r="121" spans="3:10" x14ac:dyDescent="0.25">
      <c r="C121" s="16"/>
      <c r="D121" s="28"/>
      <c r="E121" s="28"/>
      <c r="F121" s="16"/>
      <c r="G121" s="16"/>
      <c r="H121" s="16"/>
      <c r="I121" s="19"/>
      <c r="J121" s="16"/>
    </row>
    <row r="122" spans="3:10" x14ac:dyDescent="0.25">
      <c r="C122" s="16"/>
      <c r="D122" s="28"/>
      <c r="E122" s="28"/>
      <c r="F122" s="16"/>
      <c r="G122" s="16"/>
      <c r="H122" s="16"/>
      <c r="I122" s="19"/>
      <c r="J122" s="16"/>
    </row>
    <row r="123" spans="3:10" x14ac:dyDescent="0.25">
      <c r="C123" s="16"/>
      <c r="D123" s="28"/>
      <c r="E123" s="28"/>
      <c r="F123" s="16"/>
      <c r="G123" s="16"/>
      <c r="H123" s="16"/>
      <c r="I123" s="19"/>
      <c r="J123" s="16"/>
    </row>
    <row r="124" spans="3:10" x14ac:dyDescent="0.25">
      <c r="C124" s="16"/>
      <c r="D124" s="28"/>
      <c r="E124" s="28"/>
      <c r="F124" s="16"/>
      <c r="G124" s="16"/>
      <c r="H124" s="16"/>
      <c r="I124" s="19"/>
      <c r="J124" s="16"/>
    </row>
    <row r="125" spans="3:10" x14ac:dyDescent="0.25">
      <c r="C125" s="16"/>
      <c r="D125" s="28"/>
      <c r="E125" s="28"/>
      <c r="F125" s="16"/>
      <c r="G125" s="16"/>
      <c r="H125" s="16"/>
      <c r="I125" s="19"/>
      <c r="J125" s="16"/>
    </row>
    <row r="126" spans="3:10" x14ac:dyDescent="0.25">
      <c r="C126" s="16"/>
      <c r="D126" s="28"/>
      <c r="E126" s="28"/>
      <c r="F126" s="16"/>
      <c r="G126" s="16"/>
      <c r="H126" s="16"/>
      <c r="I126" s="19"/>
      <c r="J126" s="16"/>
    </row>
    <row r="127" spans="3:10" x14ac:dyDescent="0.25">
      <c r="C127" s="16"/>
      <c r="D127" s="28"/>
      <c r="E127" s="28"/>
      <c r="F127" s="16"/>
      <c r="G127" s="16"/>
      <c r="H127" s="16"/>
      <c r="I127" s="19"/>
      <c r="J127" s="16"/>
    </row>
    <row r="128" spans="3:10" x14ac:dyDescent="0.25">
      <c r="C128" s="16"/>
      <c r="D128" s="28"/>
      <c r="E128" s="28"/>
      <c r="F128" s="16"/>
      <c r="G128" s="16"/>
      <c r="H128" s="16"/>
      <c r="I128" s="19"/>
      <c r="J128" s="16"/>
    </row>
    <row r="129" spans="3:10" x14ac:dyDescent="0.25">
      <c r="C129" s="16"/>
      <c r="D129" s="28"/>
      <c r="E129" s="28"/>
      <c r="F129" s="16"/>
      <c r="G129" s="16"/>
      <c r="H129" s="16"/>
      <c r="I129" s="19"/>
      <c r="J129" s="16"/>
    </row>
    <row r="130" spans="3:10" x14ac:dyDescent="0.25">
      <c r="C130" s="16"/>
      <c r="D130" s="28"/>
      <c r="E130" s="28"/>
      <c r="F130" s="16"/>
      <c r="G130" s="16"/>
      <c r="H130" s="16"/>
      <c r="I130" s="19"/>
      <c r="J130" s="16"/>
    </row>
    <row r="131" spans="3:10" x14ac:dyDescent="0.25">
      <c r="C131" s="16"/>
      <c r="D131" s="28"/>
      <c r="E131" s="28"/>
      <c r="F131" s="16"/>
      <c r="G131" s="16"/>
      <c r="H131" s="16"/>
      <c r="I131" s="19"/>
      <c r="J131" s="16"/>
    </row>
    <row r="132" spans="3:10" x14ac:dyDescent="0.25">
      <c r="C132" s="16"/>
      <c r="D132" s="28"/>
      <c r="E132" s="28"/>
      <c r="F132" s="16"/>
      <c r="G132" s="16"/>
      <c r="H132" s="16"/>
      <c r="I132" s="19"/>
      <c r="J132" s="16"/>
    </row>
    <row r="133" spans="3:10" x14ac:dyDescent="0.25">
      <c r="C133" s="16"/>
      <c r="D133" s="28"/>
      <c r="E133" s="28"/>
      <c r="F133" s="16"/>
      <c r="G133" s="16"/>
      <c r="H133" s="16"/>
      <c r="I133" s="19"/>
      <c r="J133" s="16"/>
    </row>
    <row r="134" spans="3:10" x14ac:dyDescent="0.25">
      <c r="C134" s="16"/>
      <c r="D134" s="28"/>
      <c r="E134" s="28"/>
      <c r="F134" s="16"/>
      <c r="G134" s="16"/>
      <c r="H134" s="16"/>
      <c r="I134" s="19"/>
      <c r="J134" s="16"/>
    </row>
    <row r="135" spans="3:10" x14ac:dyDescent="0.25">
      <c r="C135" s="16"/>
      <c r="D135" s="28"/>
      <c r="E135" s="28"/>
      <c r="F135" s="16"/>
      <c r="G135" s="16"/>
      <c r="H135" s="16"/>
      <c r="I135" s="19"/>
      <c r="J135" s="16"/>
    </row>
    <row r="136" spans="3:10" x14ac:dyDescent="0.25">
      <c r="C136" s="16"/>
      <c r="D136" s="28"/>
      <c r="E136" s="28"/>
      <c r="F136" s="16"/>
      <c r="G136" s="16"/>
      <c r="H136" s="16"/>
      <c r="I136" s="19"/>
      <c r="J136" s="16"/>
    </row>
    <row r="137" spans="3:10" x14ac:dyDescent="0.25">
      <c r="C137" s="16"/>
      <c r="D137" s="28"/>
      <c r="E137" s="28"/>
      <c r="F137" s="16"/>
      <c r="G137" s="16"/>
      <c r="H137" s="16"/>
      <c r="I137" s="19"/>
      <c r="J137" s="16"/>
    </row>
    <row r="138" spans="3:10" x14ac:dyDescent="0.25">
      <c r="C138" s="16"/>
      <c r="D138" s="28"/>
      <c r="E138" s="28"/>
      <c r="F138" s="16"/>
      <c r="G138" s="16"/>
      <c r="H138" s="16"/>
      <c r="I138" s="19"/>
      <c r="J138" s="16"/>
    </row>
    <row r="139" spans="3:10" x14ac:dyDescent="0.25">
      <c r="C139" s="16"/>
      <c r="D139" s="28"/>
      <c r="E139" s="28"/>
      <c r="F139" s="16"/>
      <c r="G139" s="16"/>
      <c r="H139" s="16"/>
      <c r="I139" s="19"/>
      <c r="J139" s="16"/>
    </row>
    <row r="140" spans="3:10" x14ac:dyDescent="0.25">
      <c r="C140" s="16"/>
      <c r="D140" s="28"/>
      <c r="E140" s="28"/>
      <c r="F140" s="16"/>
      <c r="G140" s="16"/>
      <c r="H140" s="16"/>
      <c r="I140" s="19"/>
      <c r="J140" s="16"/>
    </row>
    <row r="141" spans="3:10" x14ac:dyDescent="0.25">
      <c r="C141" s="16"/>
      <c r="D141" s="28"/>
      <c r="E141" s="28"/>
      <c r="F141" s="16"/>
      <c r="G141" s="16"/>
      <c r="H141" s="16"/>
      <c r="I141" s="19"/>
      <c r="J141" s="16"/>
    </row>
    <row r="142" spans="3:10" x14ac:dyDescent="0.25">
      <c r="C142" s="16"/>
      <c r="D142" s="28"/>
      <c r="E142" s="28"/>
      <c r="F142" s="16"/>
      <c r="G142" s="16"/>
      <c r="H142" s="16"/>
      <c r="I142" s="19"/>
      <c r="J142" s="16"/>
    </row>
    <row r="143" spans="3:10" x14ac:dyDescent="0.25">
      <c r="C143" s="16"/>
      <c r="D143" s="28"/>
      <c r="E143" s="28"/>
      <c r="F143" s="16"/>
      <c r="G143" s="16"/>
      <c r="H143" s="16"/>
      <c r="I143" s="19"/>
      <c r="J143" s="16"/>
    </row>
    <row r="144" spans="3:10" x14ac:dyDescent="0.25">
      <c r="C144" s="16"/>
      <c r="D144" s="28"/>
      <c r="E144" s="28"/>
      <c r="F144" s="16"/>
      <c r="G144" s="16"/>
      <c r="H144" s="16"/>
      <c r="I144" s="19"/>
      <c r="J144" s="16"/>
    </row>
    <row r="145" spans="3:10" x14ac:dyDescent="0.25">
      <c r="C145" s="16"/>
      <c r="D145" s="28"/>
      <c r="E145" s="28"/>
      <c r="F145" s="16"/>
      <c r="G145" s="16"/>
      <c r="H145" s="16"/>
      <c r="I145" s="19"/>
      <c r="J145" s="16"/>
    </row>
    <row r="146" spans="3:10" x14ac:dyDescent="0.25">
      <c r="C146" s="16"/>
      <c r="D146" s="28"/>
      <c r="E146" s="28"/>
      <c r="F146" s="16"/>
      <c r="G146" s="16"/>
      <c r="H146" s="16"/>
      <c r="I146" s="19"/>
      <c r="J146" s="16"/>
    </row>
    <row r="147" spans="3:10" x14ac:dyDescent="0.25">
      <c r="C147" s="16"/>
      <c r="D147" s="28"/>
      <c r="E147" s="28"/>
      <c r="F147" s="16"/>
      <c r="G147" s="16"/>
      <c r="H147" s="16"/>
      <c r="I147" s="19"/>
      <c r="J147" s="16"/>
    </row>
    <row r="148" spans="3:10" x14ac:dyDescent="0.25">
      <c r="C148" s="16"/>
      <c r="D148" s="28"/>
      <c r="E148" s="28"/>
      <c r="F148" s="16"/>
      <c r="G148" s="16"/>
      <c r="H148" s="16"/>
      <c r="I148" s="19"/>
      <c r="J148" s="16"/>
    </row>
    <row r="149" spans="3:10" x14ac:dyDescent="0.25">
      <c r="C149" s="16"/>
      <c r="D149" s="28"/>
      <c r="E149" s="28"/>
      <c r="F149" s="16"/>
      <c r="G149" s="16"/>
      <c r="H149" s="16"/>
      <c r="I149" s="19"/>
      <c r="J149" s="16"/>
    </row>
    <row r="150" spans="3:10" x14ac:dyDescent="0.25">
      <c r="C150" s="16"/>
      <c r="D150" s="28"/>
      <c r="E150" s="28"/>
      <c r="F150" s="16"/>
      <c r="G150" s="16"/>
      <c r="H150" s="16"/>
      <c r="I150" s="19"/>
      <c r="J150" s="16"/>
    </row>
    <row r="151" spans="3:10" x14ac:dyDescent="0.25">
      <c r="C151" s="16"/>
      <c r="D151" s="28"/>
      <c r="E151" s="28"/>
      <c r="F151" s="16"/>
      <c r="G151" s="16"/>
      <c r="H151" s="16"/>
      <c r="I151" s="19"/>
      <c r="J151" s="16"/>
    </row>
    <row r="152" spans="3:10" x14ac:dyDescent="0.25">
      <c r="C152" s="16"/>
      <c r="D152" s="28"/>
      <c r="E152" s="28"/>
      <c r="F152" s="16"/>
      <c r="G152" s="16"/>
      <c r="H152" s="16"/>
      <c r="I152" s="19"/>
      <c r="J152" s="16"/>
    </row>
    <row r="153" spans="3:10" x14ac:dyDescent="0.25">
      <c r="C153" s="16"/>
      <c r="D153" s="28"/>
      <c r="E153" s="28"/>
      <c r="F153" s="16"/>
      <c r="G153" s="16"/>
      <c r="H153" s="16"/>
      <c r="I153" s="19"/>
      <c r="J153" s="16"/>
    </row>
    <row r="154" spans="3:10" x14ac:dyDescent="0.25">
      <c r="C154" s="16"/>
      <c r="D154" s="28"/>
      <c r="E154" s="28"/>
      <c r="F154" s="16"/>
      <c r="G154" s="16"/>
      <c r="H154" s="16"/>
      <c r="I154" s="19"/>
      <c r="J154" s="16"/>
    </row>
    <row r="155" spans="3:10" x14ac:dyDescent="0.25">
      <c r="C155" s="16"/>
      <c r="D155" s="28"/>
      <c r="E155" s="28"/>
      <c r="F155" s="16"/>
      <c r="G155" s="16"/>
      <c r="H155" s="16"/>
      <c r="I155" s="19"/>
      <c r="J155" s="16"/>
    </row>
    <row r="156" spans="3:10" x14ac:dyDescent="0.25">
      <c r="C156" s="16"/>
      <c r="D156" s="28"/>
      <c r="E156" s="28"/>
      <c r="F156" s="16"/>
      <c r="G156" s="16"/>
      <c r="H156" s="16"/>
      <c r="I156" s="19"/>
      <c r="J156" s="16"/>
    </row>
    <row r="157" spans="3:10" x14ac:dyDescent="0.25">
      <c r="C157" s="16"/>
      <c r="D157" s="28"/>
      <c r="E157" s="28"/>
      <c r="F157" s="16"/>
      <c r="G157" s="16"/>
      <c r="H157" s="16"/>
      <c r="I157" s="19"/>
      <c r="J157" s="16"/>
    </row>
    <row r="158" spans="3:10" x14ac:dyDescent="0.25">
      <c r="C158" s="16"/>
      <c r="D158" s="28"/>
      <c r="E158" s="28"/>
      <c r="F158" s="16"/>
      <c r="G158" s="16"/>
      <c r="H158" s="16"/>
      <c r="I158" s="19"/>
      <c r="J158" s="16"/>
    </row>
    <row r="159" spans="3:10" x14ac:dyDescent="0.25">
      <c r="C159" s="16"/>
      <c r="D159" s="28"/>
      <c r="E159" s="28"/>
      <c r="F159" s="16"/>
      <c r="G159" s="16"/>
      <c r="H159" s="16"/>
      <c r="I159" s="19"/>
      <c r="J159" s="16"/>
    </row>
    <row r="160" spans="3:10" x14ac:dyDescent="0.25">
      <c r="C160" s="16"/>
      <c r="D160" s="28"/>
      <c r="E160" s="28"/>
      <c r="F160" s="16"/>
      <c r="G160" s="16"/>
      <c r="H160" s="16"/>
      <c r="I160" s="19"/>
      <c r="J160" s="16"/>
    </row>
    <row r="161" spans="3:10" x14ac:dyDescent="0.25">
      <c r="C161" s="16"/>
      <c r="D161" s="28"/>
      <c r="E161" s="28"/>
      <c r="F161" s="16"/>
      <c r="G161" s="16"/>
      <c r="H161" s="16"/>
      <c r="I161" s="19"/>
      <c r="J161" s="16"/>
    </row>
    <row r="162" spans="3:10" x14ac:dyDescent="0.25">
      <c r="C162" s="16"/>
      <c r="D162" s="28"/>
      <c r="E162" s="28"/>
      <c r="F162" s="16"/>
      <c r="G162" s="16"/>
      <c r="H162" s="16"/>
      <c r="I162" s="19"/>
      <c r="J162" s="16"/>
    </row>
    <row r="163" spans="3:10" x14ac:dyDescent="0.25">
      <c r="C163" s="16"/>
      <c r="D163" s="28"/>
      <c r="E163" s="28"/>
      <c r="F163" s="16"/>
      <c r="G163" s="16"/>
      <c r="H163" s="16"/>
      <c r="I163" s="19"/>
      <c r="J163" s="16"/>
    </row>
    <row r="164" spans="3:10" x14ac:dyDescent="0.25">
      <c r="C164" s="16"/>
      <c r="D164" s="28"/>
      <c r="E164" s="28"/>
      <c r="F164" s="16"/>
      <c r="G164" s="16"/>
      <c r="H164" s="16"/>
      <c r="I164" s="19"/>
      <c r="J164" s="16"/>
    </row>
    <row r="165" spans="3:10" x14ac:dyDescent="0.25">
      <c r="C165" s="16"/>
      <c r="D165" s="28"/>
      <c r="E165" s="28"/>
      <c r="F165" s="16"/>
      <c r="G165" s="16"/>
      <c r="H165" s="16"/>
      <c r="I165" s="19"/>
      <c r="J165" s="16"/>
    </row>
    <row r="166" spans="3:10" x14ac:dyDescent="0.25">
      <c r="C166" s="16"/>
      <c r="D166" s="28"/>
      <c r="E166" s="28"/>
      <c r="F166" s="16"/>
      <c r="G166" s="16"/>
      <c r="H166" s="16"/>
      <c r="I166" s="19"/>
      <c r="J166" s="16"/>
    </row>
    <row r="167" spans="3:10" x14ac:dyDescent="0.25">
      <c r="C167" s="16"/>
      <c r="D167" s="28"/>
      <c r="E167" s="28"/>
      <c r="F167" s="16"/>
      <c r="G167" s="16"/>
      <c r="H167" s="16"/>
      <c r="I167" s="19"/>
      <c r="J167" s="16"/>
    </row>
    <row r="168" spans="3:10" x14ac:dyDescent="0.25">
      <c r="C168" s="16"/>
      <c r="D168" s="28"/>
      <c r="E168" s="28"/>
      <c r="F168" s="16"/>
      <c r="G168" s="16"/>
      <c r="H168" s="16"/>
      <c r="I168" s="19"/>
      <c r="J168" s="16"/>
    </row>
    <row r="169" spans="3:10" x14ac:dyDescent="0.25">
      <c r="C169" s="16"/>
      <c r="D169" s="28"/>
      <c r="E169" s="28"/>
      <c r="F169" s="16"/>
      <c r="G169" s="16"/>
      <c r="H169" s="16"/>
      <c r="I169" s="19"/>
      <c r="J169" s="16"/>
    </row>
    <row r="170" spans="3:10" x14ac:dyDescent="0.25">
      <c r="C170" s="16"/>
      <c r="D170" s="28"/>
      <c r="E170" s="28"/>
      <c r="F170" s="16"/>
      <c r="G170" s="16"/>
      <c r="H170" s="16"/>
      <c r="I170" s="19"/>
      <c r="J170" s="16"/>
    </row>
    <row r="171" spans="3:10" x14ac:dyDescent="0.25">
      <c r="C171" s="16"/>
      <c r="D171" s="28"/>
      <c r="E171" s="28"/>
      <c r="F171" s="16"/>
      <c r="G171" s="16"/>
      <c r="H171" s="16"/>
      <c r="I171" s="19"/>
      <c r="J171" s="16"/>
    </row>
    <row r="172" spans="3:10" x14ac:dyDescent="0.25">
      <c r="C172" s="16"/>
      <c r="D172" s="28"/>
      <c r="E172" s="28"/>
      <c r="F172" s="16"/>
      <c r="G172" s="16"/>
      <c r="H172" s="16"/>
      <c r="I172" s="19"/>
      <c r="J172" s="16"/>
    </row>
    <row r="173" spans="3:10" x14ac:dyDescent="0.25">
      <c r="C173" s="16"/>
      <c r="D173" s="28"/>
      <c r="E173" s="28"/>
      <c r="F173" s="16"/>
      <c r="G173" s="16"/>
      <c r="H173" s="16"/>
      <c r="I173" s="19"/>
      <c r="J173" s="16"/>
    </row>
    <row r="174" spans="3:10" x14ac:dyDescent="0.25">
      <c r="C174" s="16"/>
      <c r="D174" s="28"/>
      <c r="E174" s="28"/>
      <c r="F174" s="16"/>
      <c r="G174" s="16"/>
      <c r="H174" s="16"/>
      <c r="I174" s="19"/>
      <c r="J174" s="16"/>
    </row>
    <row r="175" spans="3:10" x14ac:dyDescent="0.25">
      <c r="C175" s="16"/>
      <c r="D175" s="28"/>
      <c r="E175" s="28"/>
      <c r="F175" s="16"/>
      <c r="G175" s="16"/>
      <c r="H175" s="16"/>
      <c r="I175" s="19"/>
      <c r="J175" s="16"/>
    </row>
    <row r="176" spans="3:10" x14ac:dyDescent="0.25">
      <c r="C176" s="16"/>
      <c r="D176" s="28"/>
      <c r="E176" s="28"/>
      <c r="F176" s="16"/>
      <c r="G176" s="16"/>
      <c r="H176" s="16"/>
      <c r="I176" s="19"/>
      <c r="J176" s="16"/>
    </row>
    <row r="177" spans="3:10" x14ac:dyDescent="0.25">
      <c r="C177" s="16"/>
      <c r="D177" s="28"/>
      <c r="E177" s="28"/>
      <c r="F177" s="16"/>
      <c r="G177" s="16"/>
      <c r="H177" s="16"/>
      <c r="I177" s="19"/>
      <c r="J177" s="16"/>
    </row>
    <row r="178" spans="3:10" x14ac:dyDescent="0.25">
      <c r="C178" s="16"/>
      <c r="D178" s="28"/>
      <c r="E178" s="28"/>
      <c r="F178" s="16"/>
      <c r="G178" s="16"/>
      <c r="H178" s="16"/>
      <c r="I178" s="19"/>
      <c r="J178" s="16"/>
    </row>
    <row r="179" spans="3:10" x14ac:dyDescent="0.25">
      <c r="C179" s="16"/>
      <c r="D179" s="28"/>
      <c r="E179" s="28"/>
      <c r="F179" s="16"/>
      <c r="G179" s="16"/>
      <c r="H179" s="16"/>
      <c r="I179" s="19"/>
      <c r="J179" s="16"/>
    </row>
    <row r="180" spans="3:10" x14ac:dyDescent="0.25">
      <c r="C180" s="16"/>
      <c r="D180" s="28"/>
      <c r="E180" s="28"/>
      <c r="F180" s="16"/>
      <c r="G180" s="16"/>
      <c r="H180" s="16"/>
      <c r="I180" s="19"/>
      <c r="J180" s="16"/>
    </row>
    <row r="181" spans="3:10" x14ac:dyDescent="0.25">
      <c r="C181" s="16"/>
      <c r="D181" s="28"/>
      <c r="E181" s="28"/>
      <c r="F181" s="16"/>
      <c r="G181" s="16"/>
      <c r="H181" s="16"/>
      <c r="I181" s="19"/>
      <c r="J181" s="16"/>
    </row>
    <row r="182" spans="3:10" x14ac:dyDescent="0.25">
      <c r="C182" s="16"/>
      <c r="D182" s="28"/>
      <c r="E182" s="28"/>
      <c r="F182" s="16"/>
      <c r="G182" s="16"/>
      <c r="H182" s="16"/>
      <c r="I182" s="19"/>
      <c r="J182" s="16"/>
    </row>
    <row r="183" spans="3:10" x14ac:dyDescent="0.25">
      <c r="C183" s="16"/>
      <c r="D183" s="28"/>
      <c r="E183" s="28"/>
      <c r="F183" s="16"/>
      <c r="G183" s="16"/>
      <c r="H183" s="16"/>
      <c r="I183" s="19"/>
      <c r="J183" s="16"/>
    </row>
    <row r="184" spans="3:10" x14ac:dyDescent="0.25">
      <c r="C184" s="16"/>
      <c r="D184" s="28"/>
      <c r="E184" s="28"/>
      <c r="F184" s="16"/>
      <c r="G184" s="16"/>
      <c r="H184" s="16"/>
      <c r="I184" s="19"/>
      <c r="J184" s="16"/>
    </row>
    <row r="185" spans="3:10" x14ac:dyDescent="0.25">
      <c r="C185" s="16"/>
      <c r="D185" s="28"/>
      <c r="E185" s="28"/>
      <c r="F185" s="16"/>
      <c r="G185" s="16"/>
      <c r="H185" s="16"/>
      <c r="I185" s="19"/>
      <c r="J185" s="16"/>
    </row>
    <row r="186" spans="3:10" x14ac:dyDescent="0.25">
      <c r="C186" s="16"/>
      <c r="D186" s="28"/>
      <c r="E186" s="28"/>
      <c r="F186" s="16"/>
      <c r="G186" s="16"/>
      <c r="H186" s="16"/>
      <c r="I186" s="19"/>
      <c r="J186" s="16"/>
    </row>
    <row r="187" spans="3:10" x14ac:dyDescent="0.25">
      <c r="C187" s="16"/>
      <c r="D187" s="28"/>
      <c r="E187" s="28"/>
      <c r="F187" s="16"/>
      <c r="G187" s="16"/>
      <c r="H187" s="16"/>
      <c r="I187" s="19"/>
      <c r="J187" s="16"/>
    </row>
    <row r="188" spans="3:10" x14ac:dyDescent="0.25">
      <c r="C188" s="16"/>
      <c r="D188" s="28"/>
      <c r="E188" s="28"/>
      <c r="F188" s="16"/>
      <c r="G188" s="16"/>
      <c r="H188" s="16"/>
      <c r="I188" s="19"/>
      <c r="J188" s="16"/>
    </row>
    <row r="189" spans="3:10" x14ac:dyDescent="0.25">
      <c r="C189" s="16"/>
      <c r="D189" s="28"/>
      <c r="E189" s="28"/>
      <c r="F189" s="16"/>
      <c r="G189" s="16"/>
      <c r="H189" s="16"/>
      <c r="I189" s="19"/>
      <c r="J189" s="16"/>
    </row>
    <row r="190" spans="3:10" x14ac:dyDescent="0.25">
      <c r="C190" s="16"/>
      <c r="D190" s="28"/>
      <c r="E190" s="28"/>
      <c r="F190" s="16"/>
      <c r="G190" s="16"/>
      <c r="H190" s="16"/>
      <c r="I190" s="19"/>
      <c r="J190" s="16"/>
    </row>
    <row r="191" spans="3:10" x14ac:dyDescent="0.25">
      <c r="C191" s="16"/>
      <c r="D191" s="28"/>
      <c r="E191" s="28"/>
      <c r="F191" s="16"/>
      <c r="G191" s="16"/>
      <c r="H191" s="16"/>
      <c r="I191" s="19"/>
      <c r="J191" s="16"/>
    </row>
    <row r="192" spans="3:10" x14ac:dyDescent="0.25">
      <c r="C192" s="16"/>
      <c r="D192" s="28"/>
      <c r="E192" s="28"/>
      <c r="F192" s="16"/>
      <c r="G192" s="16"/>
      <c r="H192" s="16"/>
      <c r="I192" s="19"/>
      <c r="J192" s="16"/>
    </row>
    <row r="193" spans="3:10" x14ac:dyDescent="0.25">
      <c r="C193" s="16"/>
      <c r="D193" s="28"/>
      <c r="E193" s="28"/>
      <c r="F193" s="16"/>
      <c r="G193" s="16"/>
      <c r="H193" s="16"/>
      <c r="I193" s="19"/>
      <c r="J193" s="16"/>
    </row>
    <row r="194" spans="3:10" x14ac:dyDescent="0.25">
      <c r="C194" s="16"/>
      <c r="D194" s="28"/>
      <c r="E194" s="28"/>
      <c r="F194" s="16"/>
      <c r="G194" s="16"/>
      <c r="H194" s="16"/>
      <c r="I194" s="19"/>
      <c r="J194" s="16"/>
    </row>
    <row r="195" spans="3:10" x14ac:dyDescent="0.25">
      <c r="C195" s="16"/>
      <c r="D195" s="28"/>
      <c r="E195" s="28"/>
      <c r="F195" s="16"/>
      <c r="G195" s="16"/>
      <c r="H195" s="16"/>
      <c r="I195" s="19"/>
      <c r="J195" s="16"/>
    </row>
    <row r="196" spans="3:10" x14ac:dyDescent="0.25">
      <c r="C196" s="16"/>
      <c r="D196" s="28"/>
      <c r="E196" s="28"/>
      <c r="F196" s="16"/>
      <c r="G196" s="16"/>
      <c r="H196" s="16"/>
      <c r="I196" s="19"/>
      <c r="J196" s="16"/>
    </row>
    <row r="197" spans="3:10" x14ac:dyDescent="0.25">
      <c r="C197" s="16"/>
      <c r="D197" s="28"/>
      <c r="E197" s="28"/>
      <c r="F197" s="16"/>
      <c r="G197" s="16"/>
      <c r="H197" s="16"/>
      <c r="I197" s="19"/>
      <c r="J197" s="16"/>
    </row>
    <row r="198" spans="3:10" x14ac:dyDescent="0.25">
      <c r="C198" s="16"/>
      <c r="D198" s="28"/>
      <c r="E198" s="28"/>
      <c r="F198" s="16"/>
      <c r="G198" s="16"/>
      <c r="H198" s="16"/>
      <c r="I198" s="19"/>
      <c r="J198" s="16"/>
    </row>
    <row r="199" spans="3:10" x14ac:dyDescent="0.25">
      <c r="C199" s="16"/>
      <c r="D199" s="28"/>
      <c r="E199" s="28"/>
      <c r="F199" s="16"/>
      <c r="G199" s="16"/>
      <c r="H199" s="16"/>
      <c r="I199" s="19"/>
      <c r="J199" s="16"/>
    </row>
    <row r="200" spans="3:10" x14ac:dyDescent="0.25">
      <c r="C200" s="36"/>
      <c r="D200" s="44"/>
      <c r="E200" s="44"/>
      <c r="F200" s="36"/>
      <c r="G200" s="36"/>
      <c r="H200" s="36"/>
      <c r="I200" s="37"/>
      <c r="J200" s="36"/>
    </row>
    <row r="201" spans="3:10" x14ac:dyDescent="0.25">
      <c r="C201" s="36"/>
      <c r="D201" s="44"/>
      <c r="E201" s="44"/>
      <c r="F201" s="36"/>
      <c r="G201" s="36"/>
      <c r="H201" s="36"/>
      <c r="I201" s="37"/>
      <c r="J201" s="36"/>
    </row>
    <row r="202" spans="3:10" x14ac:dyDescent="0.25">
      <c r="C202" s="36"/>
      <c r="D202" s="44"/>
      <c r="E202" s="44"/>
      <c r="F202" s="36"/>
      <c r="G202" s="36"/>
      <c r="H202" s="36"/>
      <c r="I202" s="37"/>
      <c r="J202" s="36"/>
    </row>
    <row r="203" spans="3:10" x14ac:dyDescent="0.25">
      <c r="C203" s="36"/>
      <c r="D203" s="44"/>
      <c r="E203" s="44"/>
      <c r="F203" s="36"/>
      <c r="G203" s="36"/>
      <c r="H203" s="36"/>
      <c r="I203" s="37"/>
      <c r="J203" s="36"/>
    </row>
    <row r="204" spans="3:10" x14ac:dyDescent="0.25">
      <c r="C204" s="36"/>
      <c r="D204" s="44"/>
      <c r="E204" s="44"/>
      <c r="F204" s="36"/>
      <c r="G204" s="36"/>
      <c r="H204" s="36"/>
      <c r="I204" s="37"/>
      <c r="J204" s="36"/>
    </row>
    <row r="205" spans="3:10" x14ac:dyDescent="0.25">
      <c r="C205" s="36"/>
      <c r="D205" s="44"/>
      <c r="E205" s="44"/>
      <c r="F205" s="36"/>
      <c r="G205" s="36"/>
      <c r="H205" s="36"/>
      <c r="I205" s="37"/>
      <c r="J205" s="36"/>
    </row>
    <row r="206" spans="3:10" x14ac:dyDescent="0.25">
      <c r="C206" s="36"/>
      <c r="D206" s="44"/>
      <c r="E206" s="44"/>
      <c r="F206" s="36"/>
      <c r="G206" s="36"/>
      <c r="H206" s="36"/>
      <c r="I206" s="37"/>
      <c r="J206" s="36"/>
    </row>
    <row r="207" spans="3:10" x14ac:dyDescent="0.25">
      <c r="C207" s="36"/>
      <c r="D207" s="44"/>
      <c r="E207" s="44"/>
      <c r="F207" s="36"/>
      <c r="G207" s="36"/>
      <c r="H207" s="36"/>
      <c r="I207" s="37"/>
      <c r="J207" s="36"/>
    </row>
    <row r="208" spans="3:10" x14ac:dyDescent="0.25">
      <c r="C208" s="36"/>
      <c r="D208" s="44"/>
      <c r="E208" s="44"/>
      <c r="F208" s="36"/>
      <c r="G208" s="36"/>
      <c r="H208" s="36"/>
      <c r="I208" s="37"/>
      <c r="J208" s="36"/>
    </row>
    <row r="209" spans="3:10" x14ac:dyDescent="0.25">
      <c r="C209" s="36"/>
      <c r="D209" s="44"/>
      <c r="E209" s="44"/>
      <c r="F209" s="36"/>
      <c r="G209" s="36"/>
      <c r="H209" s="36"/>
      <c r="I209" s="37"/>
      <c r="J209" s="36"/>
    </row>
    <row r="210" spans="3:10" x14ac:dyDescent="0.25">
      <c r="C210" s="36"/>
      <c r="D210" s="44"/>
      <c r="E210" s="44"/>
      <c r="F210" s="36"/>
      <c r="G210" s="36"/>
      <c r="H210" s="36"/>
      <c r="I210" s="37"/>
      <c r="J210" s="36"/>
    </row>
    <row r="211" spans="3:10" x14ac:dyDescent="0.25">
      <c r="C211" s="36"/>
      <c r="D211" s="44"/>
      <c r="E211" s="44"/>
      <c r="F211" s="36"/>
      <c r="G211" s="36"/>
      <c r="H211" s="36"/>
      <c r="I211" s="37"/>
      <c r="J211" s="36"/>
    </row>
    <row r="212" spans="3:10" x14ac:dyDescent="0.25">
      <c r="C212" s="36"/>
      <c r="D212" s="44"/>
      <c r="E212" s="44"/>
      <c r="F212" s="36"/>
      <c r="G212" s="36"/>
      <c r="H212" s="36"/>
      <c r="I212" s="37"/>
      <c r="J212" s="36"/>
    </row>
    <row r="213" spans="3:10" x14ac:dyDescent="0.25">
      <c r="C213" s="36"/>
      <c r="D213" s="44"/>
      <c r="E213" s="44"/>
      <c r="F213" s="36"/>
      <c r="G213" s="36"/>
      <c r="H213" s="36"/>
      <c r="I213" s="37"/>
      <c r="J213" s="36"/>
    </row>
    <row r="214" spans="3:10" x14ac:dyDescent="0.25">
      <c r="C214" s="36"/>
      <c r="D214" s="44"/>
      <c r="E214" s="44"/>
      <c r="F214" s="36"/>
      <c r="G214" s="36"/>
      <c r="H214" s="36"/>
      <c r="I214" s="37"/>
      <c r="J214" s="36"/>
    </row>
    <row r="215" spans="3:10" x14ac:dyDescent="0.25">
      <c r="C215" s="36"/>
      <c r="D215" s="44"/>
      <c r="E215" s="44"/>
      <c r="F215" s="36"/>
      <c r="G215" s="36"/>
      <c r="H215" s="36"/>
      <c r="I215" s="37"/>
      <c r="J215" s="36"/>
    </row>
    <row r="216" spans="3:10" x14ac:dyDescent="0.25">
      <c r="C216" s="36"/>
      <c r="D216" s="44"/>
      <c r="E216" s="44"/>
      <c r="F216" s="36"/>
      <c r="G216" s="36"/>
      <c r="H216" s="36"/>
      <c r="I216" s="37"/>
      <c r="J216" s="36"/>
    </row>
    <row r="217" spans="3:10" x14ac:dyDescent="0.25">
      <c r="C217" s="36"/>
      <c r="D217" s="44"/>
      <c r="E217" s="44"/>
      <c r="F217" s="36"/>
      <c r="G217" s="36"/>
      <c r="H217" s="36"/>
      <c r="I217" s="37"/>
      <c r="J217" s="36"/>
    </row>
    <row r="218" spans="3:10" x14ac:dyDescent="0.25">
      <c r="C218" s="36"/>
      <c r="D218" s="44"/>
      <c r="E218" s="44"/>
      <c r="F218" s="36"/>
      <c r="G218" s="36"/>
      <c r="H218" s="36"/>
      <c r="I218" s="37"/>
      <c r="J218" s="36"/>
    </row>
    <row r="219" spans="3:10" x14ac:dyDescent="0.25">
      <c r="C219" s="36"/>
      <c r="D219" s="44"/>
      <c r="E219" s="44"/>
      <c r="F219" s="36"/>
      <c r="G219" s="36"/>
      <c r="H219" s="36"/>
      <c r="I219" s="37"/>
      <c r="J219" s="36"/>
    </row>
    <row r="220" spans="3:10" x14ac:dyDescent="0.25">
      <c r="C220" s="36"/>
      <c r="D220" s="44"/>
      <c r="E220" s="44"/>
      <c r="F220" s="36"/>
      <c r="G220" s="36"/>
      <c r="H220" s="36"/>
      <c r="I220" s="37"/>
      <c r="J220" s="36"/>
    </row>
    <row r="221" spans="3:10" x14ac:dyDescent="0.25">
      <c r="C221" s="36"/>
      <c r="D221" s="44"/>
      <c r="E221" s="44"/>
      <c r="F221" s="36"/>
      <c r="G221" s="36"/>
      <c r="H221" s="36"/>
      <c r="I221" s="37"/>
      <c r="J221" s="36"/>
    </row>
    <row r="222" spans="3:10" x14ac:dyDescent="0.25">
      <c r="C222" s="36"/>
      <c r="D222" s="44"/>
      <c r="E222" s="44"/>
      <c r="F222" s="36"/>
      <c r="G222" s="36"/>
      <c r="H222" s="36"/>
      <c r="I222" s="37"/>
      <c r="J222" s="36"/>
    </row>
    <row r="223" spans="3:10" x14ac:dyDescent="0.25">
      <c r="C223" s="36"/>
      <c r="D223" s="44"/>
      <c r="E223" s="44"/>
      <c r="F223" s="36"/>
      <c r="G223" s="36"/>
      <c r="H223" s="36"/>
      <c r="I223" s="37"/>
      <c r="J223" s="36"/>
    </row>
    <row r="224" spans="3:10" x14ac:dyDescent="0.25">
      <c r="C224" s="36"/>
      <c r="D224" s="44"/>
      <c r="E224" s="44"/>
      <c r="F224" s="36"/>
      <c r="G224" s="36"/>
      <c r="H224" s="36"/>
      <c r="I224" s="37"/>
      <c r="J224" s="36"/>
    </row>
    <row r="225" spans="3:10" x14ac:dyDescent="0.25">
      <c r="C225" s="36"/>
      <c r="D225" s="44"/>
      <c r="E225" s="44"/>
      <c r="F225" s="36"/>
      <c r="G225" s="36"/>
      <c r="H225" s="36"/>
      <c r="I225" s="37"/>
      <c r="J225" s="36"/>
    </row>
    <row r="226" spans="3:10" x14ac:dyDescent="0.25">
      <c r="C226" s="36"/>
      <c r="D226" s="44"/>
      <c r="E226" s="44"/>
      <c r="F226" s="36"/>
      <c r="G226" s="36"/>
      <c r="H226" s="36"/>
      <c r="I226" s="37"/>
      <c r="J226" s="36"/>
    </row>
    <row r="227" spans="3:10" x14ac:dyDescent="0.25">
      <c r="C227" s="36"/>
      <c r="D227" s="44"/>
      <c r="E227" s="44"/>
      <c r="F227" s="36"/>
      <c r="G227" s="36"/>
      <c r="H227" s="36"/>
      <c r="I227" s="37"/>
      <c r="J227" s="36"/>
    </row>
    <row r="228" spans="3:10" x14ac:dyDescent="0.25">
      <c r="C228" s="36"/>
      <c r="D228" s="44"/>
      <c r="E228" s="44"/>
      <c r="F228" s="36"/>
      <c r="G228" s="36"/>
      <c r="H228" s="36"/>
      <c r="I228" s="37"/>
      <c r="J228" s="36"/>
    </row>
    <row r="229" spans="3:10" x14ac:dyDescent="0.25">
      <c r="C229" s="36"/>
      <c r="D229" s="44"/>
      <c r="E229" s="44"/>
      <c r="F229" s="36"/>
      <c r="G229" s="36"/>
      <c r="H229" s="36"/>
      <c r="I229" s="37"/>
      <c r="J229" s="36"/>
    </row>
    <row r="230" spans="3:10" x14ac:dyDescent="0.25">
      <c r="C230" s="36"/>
      <c r="D230" s="44"/>
      <c r="E230" s="44"/>
      <c r="F230" s="36"/>
      <c r="G230" s="36"/>
      <c r="H230" s="36"/>
      <c r="I230" s="37"/>
      <c r="J230" s="36"/>
    </row>
    <row r="231" spans="3:10" x14ac:dyDescent="0.25">
      <c r="C231" s="36"/>
      <c r="D231" s="44"/>
      <c r="E231" s="44"/>
      <c r="F231" s="36"/>
      <c r="G231" s="36"/>
      <c r="H231" s="36"/>
      <c r="I231" s="37"/>
      <c r="J231" s="36"/>
    </row>
    <row r="232" spans="3:10" x14ac:dyDescent="0.25">
      <c r="C232" s="36"/>
      <c r="D232" s="44"/>
      <c r="E232" s="44"/>
      <c r="F232" s="36"/>
      <c r="G232" s="36"/>
      <c r="H232" s="36"/>
      <c r="I232" s="37"/>
      <c r="J232" s="36"/>
    </row>
    <row r="233" spans="3:10" x14ac:dyDescent="0.25">
      <c r="C233" s="36"/>
      <c r="D233" s="44"/>
      <c r="E233" s="44"/>
      <c r="F233" s="36"/>
      <c r="G233" s="36"/>
      <c r="H233" s="36"/>
      <c r="I233" s="37"/>
      <c r="J233" s="36"/>
    </row>
    <row r="234" spans="3:10" x14ac:dyDescent="0.25">
      <c r="C234" s="36"/>
      <c r="D234" s="44"/>
      <c r="E234" s="44"/>
      <c r="F234" s="36"/>
      <c r="G234" s="36"/>
      <c r="H234" s="36"/>
      <c r="I234" s="37"/>
      <c r="J234" s="36"/>
    </row>
    <row r="235" spans="3:10" x14ac:dyDescent="0.25">
      <c r="C235" s="36"/>
      <c r="D235" s="44"/>
      <c r="E235" s="44"/>
      <c r="F235" s="36"/>
      <c r="G235" s="36"/>
      <c r="H235" s="36"/>
      <c r="I235" s="37"/>
      <c r="J235" s="36"/>
    </row>
    <row r="236" spans="3:10" x14ac:dyDescent="0.25">
      <c r="C236" s="36"/>
      <c r="D236" s="44"/>
      <c r="E236" s="44"/>
      <c r="F236" s="36"/>
      <c r="G236" s="36"/>
      <c r="H236" s="36"/>
      <c r="I236" s="37"/>
      <c r="J236" s="36"/>
    </row>
    <row r="237" spans="3:10" x14ac:dyDescent="0.25">
      <c r="C237" s="36"/>
      <c r="D237" s="44"/>
      <c r="E237" s="44"/>
      <c r="F237" s="36"/>
      <c r="G237" s="36"/>
      <c r="H237" s="36"/>
      <c r="I237" s="37"/>
      <c r="J237" s="36"/>
    </row>
    <row r="238" spans="3:10" x14ac:dyDescent="0.25">
      <c r="C238" s="36"/>
      <c r="D238" s="44"/>
      <c r="E238" s="44"/>
      <c r="F238" s="36"/>
      <c r="G238" s="36"/>
      <c r="H238" s="36"/>
      <c r="I238" s="37"/>
      <c r="J238" s="36"/>
    </row>
    <row r="239" spans="3:10" x14ac:dyDescent="0.25">
      <c r="C239" s="36"/>
      <c r="D239" s="44"/>
      <c r="E239" s="44"/>
      <c r="F239" s="36"/>
      <c r="G239" s="36"/>
      <c r="H239" s="36"/>
      <c r="I239" s="37"/>
      <c r="J239" s="36"/>
    </row>
    <row r="240" spans="3:10" x14ac:dyDescent="0.25">
      <c r="C240" s="36"/>
      <c r="D240" s="44"/>
      <c r="E240" s="44"/>
      <c r="F240" s="36"/>
      <c r="G240" s="36"/>
      <c r="H240" s="36"/>
      <c r="I240" s="37"/>
      <c r="J240" s="36"/>
    </row>
    <row r="241" spans="3:10" x14ac:dyDescent="0.25">
      <c r="C241" s="36"/>
      <c r="D241" s="44"/>
      <c r="E241" s="44"/>
      <c r="F241" s="36"/>
      <c r="G241" s="36"/>
      <c r="H241" s="36"/>
      <c r="I241" s="37"/>
      <c r="J241" s="36"/>
    </row>
    <row r="242" spans="3:10" x14ac:dyDescent="0.25">
      <c r="C242" s="36"/>
      <c r="D242" s="44"/>
      <c r="E242" s="44"/>
      <c r="F242" s="36"/>
      <c r="G242" s="36"/>
      <c r="H242" s="36"/>
      <c r="I242" s="37"/>
      <c r="J242" s="36"/>
    </row>
    <row r="243" spans="3:10" x14ac:dyDescent="0.25">
      <c r="C243" s="36"/>
      <c r="D243" s="44"/>
      <c r="E243" s="44"/>
      <c r="F243" s="36"/>
      <c r="G243" s="36"/>
      <c r="H243" s="36"/>
      <c r="I243" s="37"/>
      <c r="J243" s="36"/>
    </row>
    <row r="244" spans="3:10" x14ac:dyDescent="0.25">
      <c r="C244" s="36"/>
      <c r="D244" s="44"/>
      <c r="E244" s="44"/>
      <c r="F244" s="36"/>
      <c r="G244" s="36"/>
      <c r="H244" s="36"/>
      <c r="I244" s="37"/>
      <c r="J244" s="36"/>
    </row>
    <row r="245" spans="3:10" x14ac:dyDescent="0.25">
      <c r="C245" s="36"/>
      <c r="D245" s="44"/>
      <c r="E245" s="44"/>
      <c r="F245" s="36"/>
      <c r="G245" s="36"/>
      <c r="H245" s="36"/>
      <c r="I245" s="37"/>
      <c r="J245" s="36"/>
    </row>
    <row r="246" spans="3:10" x14ac:dyDescent="0.25">
      <c r="C246" s="36"/>
      <c r="D246" s="44"/>
      <c r="E246" s="44"/>
      <c r="F246" s="36"/>
      <c r="G246" s="36"/>
      <c r="H246" s="36"/>
      <c r="I246" s="37"/>
      <c r="J246" s="36"/>
    </row>
    <row r="247" spans="3:10" x14ac:dyDescent="0.25">
      <c r="C247" s="36"/>
      <c r="D247" s="44"/>
      <c r="E247" s="44"/>
      <c r="F247" s="36"/>
      <c r="G247" s="36"/>
      <c r="H247" s="36"/>
      <c r="I247" s="37"/>
      <c r="J247" s="36"/>
    </row>
    <row r="248" spans="3:10" x14ac:dyDescent="0.25">
      <c r="C248" s="36"/>
      <c r="D248" s="44"/>
      <c r="E248" s="44"/>
      <c r="F248" s="36"/>
      <c r="G248" s="36"/>
      <c r="H248" s="36"/>
      <c r="I248" s="37"/>
      <c r="J248" s="36"/>
    </row>
    <row r="249" spans="3:10" x14ac:dyDescent="0.25">
      <c r="C249" s="36"/>
      <c r="D249" s="44"/>
      <c r="E249" s="44"/>
      <c r="F249" s="36"/>
      <c r="G249" s="36"/>
      <c r="H249" s="36"/>
      <c r="I249" s="37"/>
      <c r="J249" s="36"/>
    </row>
    <row r="250" spans="3:10" x14ac:dyDescent="0.25">
      <c r="C250" s="36"/>
      <c r="D250" s="44"/>
      <c r="E250" s="44"/>
      <c r="F250" s="36"/>
      <c r="G250" s="36"/>
      <c r="H250" s="36"/>
      <c r="I250" s="37"/>
      <c r="J250" s="36"/>
    </row>
    <row r="251" spans="3:10" x14ac:dyDescent="0.25">
      <c r="C251" s="36"/>
      <c r="D251" s="44"/>
      <c r="E251" s="44"/>
      <c r="F251" s="36"/>
      <c r="G251" s="36"/>
      <c r="H251" s="36"/>
      <c r="I251" s="37"/>
      <c r="J251" s="36"/>
    </row>
    <row r="252" spans="3:10" x14ac:dyDescent="0.25">
      <c r="C252" s="36"/>
      <c r="D252" s="44"/>
      <c r="E252" s="44"/>
      <c r="F252" s="36"/>
      <c r="G252" s="36"/>
      <c r="H252" s="36"/>
      <c r="I252" s="37"/>
      <c r="J252" s="36"/>
    </row>
    <row r="253" spans="3:10" x14ac:dyDescent="0.25">
      <c r="C253" s="36"/>
      <c r="D253" s="44"/>
      <c r="E253" s="44"/>
      <c r="F253" s="36"/>
      <c r="G253" s="36"/>
      <c r="H253" s="36"/>
      <c r="I253" s="37"/>
      <c r="J253" s="36"/>
    </row>
    <row r="254" spans="3:10" x14ac:dyDescent="0.25">
      <c r="C254" s="36"/>
      <c r="D254" s="44"/>
      <c r="E254" s="44"/>
      <c r="F254" s="36"/>
      <c r="G254" s="36"/>
      <c r="H254" s="36"/>
      <c r="I254" s="37"/>
      <c r="J254" s="36"/>
    </row>
    <row r="255" spans="3:10" x14ac:dyDescent="0.25">
      <c r="C255" s="36"/>
      <c r="D255" s="44"/>
      <c r="E255" s="44"/>
      <c r="F255" s="36"/>
      <c r="G255" s="36"/>
      <c r="H255" s="36"/>
      <c r="I255" s="37"/>
      <c r="J255" s="36"/>
    </row>
    <row r="256" spans="3:10" x14ac:dyDescent="0.25">
      <c r="C256" s="36"/>
      <c r="D256" s="44"/>
      <c r="E256" s="44"/>
      <c r="F256" s="36"/>
      <c r="G256" s="36"/>
      <c r="H256" s="36"/>
      <c r="I256" s="37"/>
      <c r="J256" s="36"/>
    </row>
    <row r="257" spans="3:10" x14ac:dyDescent="0.25">
      <c r="C257" s="36"/>
      <c r="D257" s="44"/>
      <c r="E257" s="44"/>
      <c r="F257" s="36"/>
      <c r="G257" s="36"/>
      <c r="H257" s="36"/>
      <c r="I257" s="37"/>
      <c r="J257" s="36"/>
    </row>
    <row r="258" spans="3:10" x14ac:dyDescent="0.25">
      <c r="C258" s="36"/>
      <c r="D258" s="44"/>
      <c r="E258" s="44"/>
      <c r="F258" s="36"/>
      <c r="G258" s="36"/>
      <c r="H258" s="36"/>
      <c r="I258" s="37"/>
      <c r="J258" s="36"/>
    </row>
    <row r="259" spans="3:10" x14ac:dyDescent="0.25">
      <c r="C259" s="36"/>
      <c r="D259" s="44"/>
      <c r="E259" s="44"/>
      <c r="F259" s="36"/>
      <c r="G259" s="36"/>
      <c r="H259" s="36"/>
      <c r="I259" s="37"/>
      <c r="J259" s="36"/>
    </row>
    <row r="260" spans="3:10" x14ac:dyDescent="0.25">
      <c r="C260" s="36"/>
      <c r="D260" s="44"/>
      <c r="E260" s="44"/>
      <c r="F260" s="36"/>
      <c r="G260" s="36"/>
      <c r="H260" s="36"/>
      <c r="I260" s="37"/>
      <c r="J260" s="36"/>
    </row>
    <row r="261" spans="3:10" x14ac:dyDescent="0.25">
      <c r="C261" s="36"/>
      <c r="D261" s="44"/>
      <c r="E261" s="44"/>
      <c r="F261" s="36"/>
      <c r="G261" s="36"/>
      <c r="H261" s="36"/>
      <c r="I261" s="37"/>
      <c r="J261" s="36"/>
    </row>
    <row r="262" spans="3:10" x14ac:dyDescent="0.25">
      <c r="C262" s="36"/>
      <c r="D262" s="44"/>
      <c r="E262" s="44"/>
      <c r="F262" s="36"/>
      <c r="G262" s="36"/>
      <c r="H262" s="36"/>
      <c r="I262" s="37"/>
      <c r="J262" s="36"/>
    </row>
    <row r="263" spans="3:10" x14ac:dyDescent="0.25">
      <c r="C263" s="36"/>
      <c r="D263" s="44"/>
      <c r="E263" s="44"/>
      <c r="F263" s="36"/>
      <c r="G263" s="36"/>
      <c r="H263" s="36"/>
      <c r="I263" s="37"/>
      <c r="J263" s="36"/>
    </row>
    <row r="264" spans="3:10" x14ac:dyDescent="0.25">
      <c r="C264" s="36"/>
      <c r="D264" s="44"/>
      <c r="E264" s="44"/>
      <c r="F264" s="36"/>
      <c r="G264" s="36"/>
      <c r="H264" s="36"/>
      <c r="I264" s="37"/>
      <c r="J264" s="36"/>
    </row>
    <row r="265" spans="3:10" x14ac:dyDescent="0.25">
      <c r="C265" s="36"/>
      <c r="D265" s="44"/>
      <c r="E265" s="44"/>
      <c r="F265" s="36"/>
      <c r="G265" s="36"/>
      <c r="H265" s="36"/>
      <c r="I265" s="37"/>
      <c r="J265" s="36"/>
    </row>
    <row r="266" spans="3:10" x14ac:dyDescent="0.25">
      <c r="C266" s="36"/>
      <c r="D266" s="44"/>
      <c r="E266" s="44"/>
      <c r="F266" s="36"/>
      <c r="G266" s="36"/>
      <c r="H266" s="36"/>
      <c r="I266" s="37"/>
      <c r="J266" s="36"/>
    </row>
    <row r="267" spans="3:10" x14ac:dyDescent="0.25">
      <c r="C267" s="36"/>
      <c r="D267" s="44"/>
      <c r="E267" s="44"/>
      <c r="F267" s="36"/>
      <c r="G267" s="36"/>
      <c r="H267" s="36"/>
      <c r="I267" s="37"/>
      <c r="J267" s="36"/>
    </row>
    <row r="268" spans="3:10" x14ac:dyDescent="0.25">
      <c r="C268" s="36"/>
      <c r="D268" s="44"/>
      <c r="E268" s="44"/>
      <c r="F268" s="36"/>
      <c r="G268" s="36"/>
      <c r="H268" s="36"/>
      <c r="I268" s="37"/>
      <c r="J268" s="36"/>
    </row>
    <row r="269" spans="3:10" x14ac:dyDescent="0.25">
      <c r="C269" s="36"/>
      <c r="D269" s="44"/>
      <c r="E269" s="44"/>
      <c r="F269" s="36"/>
      <c r="G269" s="36"/>
      <c r="H269" s="36"/>
      <c r="I269" s="37"/>
      <c r="J269" s="36"/>
    </row>
    <row r="270" spans="3:10" x14ac:dyDescent="0.25">
      <c r="C270" s="36"/>
      <c r="D270" s="44"/>
      <c r="E270" s="44"/>
      <c r="F270" s="36"/>
      <c r="G270" s="36"/>
      <c r="H270" s="36"/>
      <c r="I270" s="37"/>
      <c r="J270" s="36"/>
    </row>
    <row r="271" spans="3:10" x14ac:dyDescent="0.25">
      <c r="C271" s="36"/>
      <c r="D271" s="44"/>
      <c r="E271" s="44"/>
      <c r="F271" s="36"/>
      <c r="G271" s="36"/>
      <c r="H271" s="36"/>
      <c r="I271" s="37"/>
      <c r="J271" s="36"/>
    </row>
    <row r="272" spans="3:10" x14ac:dyDescent="0.25">
      <c r="C272" s="36"/>
      <c r="D272" s="44"/>
      <c r="E272" s="44"/>
      <c r="F272" s="36"/>
      <c r="G272" s="36"/>
      <c r="H272" s="36"/>
      <c r="I272" s="37"/>
      <c r="J272" s="36"/>
    </row>
    <row r="273" spans="3:10" x14ac:dyDescent="0.25">
      <c r="C273" s="36"/>
      <c r="D273" s="44"/>
      <c r="E273" s="44"/>
      <c r="F273" s="36"/>
      <c r="G273" s="36"/>
      <c r="H273" s="36"/>
      <c r="I273" s="37"/>
      <c r="J273" s="36"/>
    </row>
    <row r="274" spans="3:10" x14ac:dyDescent="0.25">
      <c r="C274" s="36"/>
      <c r="D274" s="44"/>
      <c r="E274" s="44"/>
      <c r="F274" s="36"/>
      <c r="G274" s="36"/>
      <c r="H274" s="36"/>
      <c r="I274" s="37"/>
      <c r="J274" s="36"/>
    </row>
    <row r="275" spans="3:10" x14ac:dyDescent="0.25">
      <c r="C275" s="36"/>
      <c r="D275" s="44"/>
      <c r="E275" s="44"/>
      <c r="F275" s="36"/>
      <c r="G275" s="36"/>
      <c r="H275" s="36"/>
      <c r="I275" s="37"/>
      <c r="J275" s="36"/>
    </row>
    <row r="276" spans="3:10" x14ac:dyDescent="0.25">
      <c r="C276" s="36"/>
      <c r="D276" s="44"/>
      <c r="E276" s="44"/>
      <c r="F276" s="36"/>
      <c r="G276" s="36"/>
      <c r="H276" s="36"/>
      <c r="I276" s="37"/>
      <c r="J276" s="36"/>
    </row>
    <row r="277" spans="3:10" x14ac:dyDescent="0.25">
      <c r="C277" s="36"/>
      <c r="D277" s="44"/>
      <c r="E277" s="44"/>
      <c r="F277" s="36"/>
      <c r="G277" s="36"/>
      <c r="H277" s="36"/>
      <c r="I277" s="37"/>
      <c r="J277" s="36"/>
    </row>
    <row r="278" spans="3:10" x14ac:dyDescent="0.25">
      <c r="C278" s="36"/>
      <c r="D278" s="44"/>
      <c r="E278" s="44"/>
      <c r="F278" s="36"/>
      <c r="G278" s="36"/>
      <c r="H278" s="36"/>
      <c r="I278" s="37"/>
      <c r="J278" s="36"/>
    </row>
    <row r="279" spans="3:10" x14ac:dyDescent="0.25">
      <c r="C279" s="36"/>
      <c r="D279" s="44"/>
      <c r="E279" s="44"/>
      <c r="F279" s="36"/>
      <c r="G279" s="36"/>
      <c r="H279" s="36"/>
      <c r="I279" s="37"/>
      <c r="J279" s="36"/>
    </row>
    <row r="280" spans="3:10" x14ac:dyDescent="0.25">
      <c r="C280" s="36"/>
      <c r="D280" s="44"/>
      <c r="E280" s="44"/>
      <c r="F280" s="36"/>
      <c r="G280" s="36"/>
      <c r="H280" s="36"/>
      <c r="I280" s="37"/>
      <c r="J280" s="36"/>
    </row>
    <row r="281" spans="3:10" x14ac:dyDescent="0.25">
      <c r="C281" s="36"/>
      <c r="D281" s="44"/>
      <c r="E281" s="44"/>
      <c r="F281" s="36"/>
      <c r="G281" s="36"/>
      <c r="H281" s="36"/>
      <c r="I281" s="37"/>
      <c r="J281" s="36"/>
    </row>
    <row r="282" spans="3:10" x14ac:dyDescent="0.25">
      <c r="C282" s="36"/>
      <c r="D282" s="44"/>
      <c r="E282" s="44"/>
      <c r="F282" s="36"/>
      <c r="G282" s="36"/>
      <c r="H282" s="36"/>
      <c r="I282" s="37"/>
      <c r="J282" s="36"/>
    </row>
    <row r="283" spans="3:10" x14ac:dyDescent="0.25">
      <c r="C283" s="36"/>
      <c r="D283" s="44"/>
      <c r="E283" s="44"/>
      <c r="F283" s="36"/>
      <c r="G283" s="36"/>
      <c r="H283" s="36"/>
      <c r="I283" s="37"/>
      <c r="J283" s="36"/>
    </row>
    <row r="284" spans="3:10" x14ac:dyDescent="0.25">
      <c r="C284" s="36"/>
      <c r="D284" s="44"/>
      <c r="E284" s="44"/>
      <c r="F284" s="36"/>
      <c r="G284" s="36"/>
      <c r="H284" s="36"/>
      <c r="I284" s="37"/>
      <c r="J284" s="36"/>
    </row>
    <row r="285" spans="3:10" x14ac:dyDescent="0.25">
      <c r="C285" s="36"/>
      <c r="D285" s="44"/>
      <c r="E285" s="44"/>
      <c r="F285" s="36"/>
      <c r="G285" s="36"/>
      <c r="H285" s="36"/>
      <c r="I285" s="37"/>
      <c r="J285" s="36"/>
    </row>
    <row r="286" spans="3:10" x14ac:dyDescent="0.25">
      <c r="C286" s="36"/>
      <c r="D286" s="44"/>
      <c r="E286" s="44"/>
      <c r="F286" s="36"/>
      <c r="G286" s="36"/>
      <c r="H286" s="36"/>
      <c r="I286" s="37"/>
      <c r="J286" s="36"/>
    </row>
    <row r="287" spans="3:10" x14ac:dyDescent="0.25">
      <c r="C287" s="36"/>
      <c r="D287" s="44"/>
      <c r="E287" s="44"/>
      <c r="F287" s="36"/>
      <c r="G287" s="36"/>
      <c r="H287" s="36"/>
      <c r="I287" s="37"/>
      <c r="J287" s="36"/>
    </row>
    <row r="288" spans="3:10" x14ac:dyDescent="0.25">
      <c r="C288" s="36"/>
      <c r="D288" s="44"/>
      <c r="E288" s="44"/>
      <c r="F288" s="36"/>
      <c r="G288" s="36"/>
      <c r="H288" s="36"/>
      <c r="I288" s="37"/>
      <c r="J288" s="36"/>
    </row>
  </sheetData>
  <mergeCells count="20">
    <mergeCell ref="C1:C4"/>
    <mergeCell ref="D1:H4"/>
    <mergeCell ref="D5:E5"/>
    <mergeCell ref="I5:J5"/>
    <mergeCell ref="C30:D30"/>
    <mergeCell ref="C21:G21"/>
    <mergeCell ref="I7:I8"/>
    <mergeCell ref="J7:J8"/>
    <mergeCell ref="F16:G16"/>
    <mergeCell ref="C7:C8"/>
    <mergeCell ref="D7:D8"/>
    <mergeCell ref="E7:E8"/>
    <mergeCell ref="F7:F8"/>
    <mergeCell ref="H7:H8"/>
    <mergeCell ref="D38:F38"/>
    <mergeCell ref="H38:I38"/>
    <mergeCell ref="D39:F39"/>
    <mergeCell ref="H39:I39"/>
    <mergeCell ref="D37:F37"/>
    <mergeCell ref="H37:I37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318F1E-9CE3-4894-8775-121165A76E54}">
  <sheetPr codeName="Hoja26"/>
  <dimension ref="A1:L315"/>
  <sheetViews>
    <sheetView showGridLines="0" zoomScale="70" zoomScaleNormal="70" workbookViewId="0">
      <selection activeCell="A9" sqref="A9:L37"/>
    </sheetView>
  </sheetViews>
  <sheetFormatPr baseColWidth="10" defaultColWidth="11.42578125" defaultRowHeight="15" x14ac:dyDescent="0.25"/>
  <cols>
    <col min="1" max="1" width="14.140625" customWidth="1"/>
    <col min="2" max="2" width="22.42578125" customWidth="1"/>
    <col min="3" max="3" width="32" customWidth="1"/>
    <col min="4" max="4" width="40" customWidth="1"/>
    <col min="5" max="5" width="21" customWidth="1"/>
    <col min="6" max="6" width="26.7109375" customWidth="1"/>
    <col min="7" max="7" width="19.7109375" customWidth="1"/>
    <col min="8" max="8" width="16.7109375" style="51" customWidth="1"/>
    <col min="9" max="9" width="17" customWidth="1"/>
    <col min="10" max="10" width="22" customWidth="1"/>
    <col min="11" max="12" width="31.140625" customWidth="1"/>
    <col min="16" max="16" width="19.140625" bestFit="1" customWidth="1"/>
  </cols>
  <sheetData>
    <row r="1" spans="1:12" ht="15" customHeight="1" x14ac:dyDescent="0.25">
      <c r="C1" s="649"/>
      <c r="D1" s="650" t="s">
        <v>0</v>
      </c>
      <c r="E1" s="659"/>
      <c r="F1" s="622"/>
      <c r="G1" s="622"/>
      <c r="H1" s="622"/>
      <c r="I1" s="622"/>
      <c r="J1" s="643"/>
      <c r="K1" s="1"/>
      <c r="L1" s="2"/>
    </row>
    <row r="2" spans="1:12" x14ac:dyDescent="0.25">
      <c r="C2" s="657"/>
      <c r="D2" s="660"/>
      <c r="E2" s="639"/>
      <c r="F2" s="624"/>
      <c r="G2" s="624"/>
      <c r="H2" s="624"/>
      <c r="I2" s="624"/>
      <c r="J2" s="661"/>
      <c r="K2" s="3"/>
      <c r="L2" s="4"/>
    </row>
    <row r="3" spans="1:12" x14ac:dyDescent="0.25">
      <c r="C3" s="657"/>
      <c r="D3" s="660"/>
      <c r="E3" s="639"/>
      <c r="F3" s="624"/>
      <c r="G3" s="624"/>
      <c r="H3" s="624"/>
      <c r="I3" s="624"/>
      <c r="J3" s="661"/>
      <c r="K3" s="3"/>
      <c r="L3" s="5"/>
    </row>
    <row r="4" spans="1:12" x14ac:dyDescent="0.25">
      <c r="C4" s="658"/>
      <c r="D4" s="662"/>
      <c r="E4" s="663"/>
      <c r="F4" s="663"/>
      <c r="G4" s="663"/>
      <c r="H4" s="663"/>
      <c r="I4" s="663"/>
      <c r="J4" s="664"/>
      <c r="K4" s="6"/>
      <c r="L4" s="7"/>
    </row>
    <row r="5" spans="1:12" x14ac:dyDescent="0.25">
      <c r="C5" s="63" t="s">
        <v>1</v>
      </c>
      <c r="D5" s="646" t="s">
        <v>2</v>
      </c>
      <c r="E5" s="655"/>
      <c r="F5" s="64" t="s">
        <v>3</v>
      </c>
      <c r="G5" s="646">
        <v>2023</v>
      </c>
      <c r="H5" s="668"/>
      <c r="I5" s="668"/>
      <c r="J5" s="655"/>
      <c r="K5" s="648">
        <v>45202</v>
      </c>
      <c r="L5" s="652"/>
    </row>
    <row r="6" spans="1:12" x14ac:dyDescent="0.25">
      <c r="C6" s="63" t="s">
        <v>64</v>
      </c>
      <c r="D6" s="76" t="s">
        <v>86</v>
      </c>
      <c r="E6" s="77"/>
      <c r="F6" s="64"/>
      <c r="G6" s="646"/>
      <c r="H6" s="668"/>
      <c r="I6" s="668"/>
      <c r="J6" s="65"/>
      <c r="K6" s="66"/>
      <c r="L6" s="65"/>
    </row>
    <row r="7" spans="1:12" ht="23.25" customHeight="1" x14ac:dyDescent="0.25">
      <c r="A7" s="671"/>
      <c r="B7" s="673"/>
      <c r="C7" s="673" t="s">
        <v>65</v>
      </c>
      <c r="D7" s="647" t="s">
        <v>8</v>
      </c>
      <c r="E7" s="633" t="s">
        <v>9</v>
      </c>
      <c r="F7" s="633" t="s">
        <v>10</v>
      </c>
      <c r="G7" s="673" t="s">
        <v>66</v>
      </c>
      <c r="H7" s="676" t="s">
        <v>67</v>
      </c>
      <c r="I7" s="676" t="s">
        <v>67</v>
      </c>
      <c r="J7" s="633" t="s">
        <v>12</v>
      </c>
      <c r="K7" s="634" t="s">
        <v>13</v>
      </c>
      <c r="L7" s="633" t="s">
        <v>14</v>
      </c>
    </row>
    <row r="8" spans="1:12" ht="22.5" customHeight="1" x14ac:dyDescent="0.25">
      <c r="A8" s="672"/>
      <c r="B8" s="674"/>
      <c r="C8" s="674"/>
      <c r="D8" s="652"/>
      <c r="E8" s="656"/>
      <c r="F8" s="652"/>
      <c r="G8" s="675"/>
      <c r="H8" s="677"/>
      <c r="I8" s="677"/>
      <c r="J8" s="652"/>
      <c r="K8" s="652"/>
      <c r="L8" s="652"/>
    </row>
    <row r="9" spans="1:12" ht="36" customHeight="1" x14ac:dyDescent="0.25">
      <c r="A9" s="665">
        <v>891780009</v>
      </c>
      <c r="B9" s="665" t="s">
        <v>225</v>
      </c>
      <c r="C9" s="57" t="s">
        <v>229</v>
      </c>
      <c r="D9" s="57" t="s">
        <v>230</v>
      </c>
      <c r="E9" s="115" t="s">
        <v>20</v>
      </c>
      <c r="F9" s="160">
        <v>2109810</v>
      </c>
      <c r="G9" s="183" t="s">
        <v>224</v>
      </c>
      <c r="H9" s="161"/>
      <c r="I9" s="54">
        <v>14769</v>
      </c>
      <c r="J9" s="122">
        <v>293733323</v>
      </c>
      <c r="K9" s="54">
        <v>14769</v>
      </c>
      <c r="L9" s="669">
        <f>SUM(K9:K36)</f>
        <v>855000</v>
      </c>
    </row>
    <row r="10" spans="1:12" ht="24" customHeight="1" x14ac:dyDescent="0.25">
      <c r="A10" s="666"/>
      <c r="B10" s="666"/>
      <c r="C10" s="57" t="s">
        <v>237</v>
      </c>
      <c r="D10" s="57" t="s">
        <v>238</v>
      </c>
      <c r="E10" s="115" t="s">
        <v>20</v>
      </c>
      <c r="F10" s="160">
        <v>5829780</v>
      </c>
      <c r="G10" s="183" t="s">
        <v>224</v>
      </c>
      <c r="H10" s="161"/>
      <c r="I10" s="54">
        <v>40808</v>
      </c>
      <c r="J10" s="122">
        <v>293734023</v>
      </c>
      <c r="K10" s="54">
        <v>40808</v>
      </c>
      <c r="L10" s="670"/>
    </row>
    <row r="11" spans="1:12" x14ac:dyDescent="0.25">
      <c r="A11" s="666"/>
      <c r="B11" s="666"/>
      <c r="C11" s="57" t="s">
        <v>231</v>
      </c>
      <c r="D11" s="57" t="s">
        <v>232</v>
      </c>
      <c r="E11" s="120" t="s">
        <v>20</v>
      </c>
      <c r="F11" s="105">
        <v>3607040</v>
      </c>
      <c r="G11" s="163" t="s">
        <v>224</v>
      </c>
      <c r="H11" s="113"/>
      <c r="I11" s="54">
        <v>25249</v>
      </c>
      <c r="J11" s="122">
        <v>293737223</v>
      </c>
      <c r="K11" s="54">
        <v>25249</v>
      </c>
      <c r="L11" s="670"/>
    </row>
    <row r="12" spans="1:12" x14ac:dyDescent="0.25">
      <c r="A12" s="666"/>
      <c r="B12" s="666"/>
      <c r="C12" s="57" t="s">
        <v>235</v>
      </c>
      <c r="D12" s="57" t="s">
        <v>236</v>
      </c>
      <c r="E12" s="120" t="s">
        <v>20</v>
      </c>
      <c r="F12" s="105">
        <v>4287720</v>
      </c>
      <c r="G12" s="99" t="s">
        <v>224</v>
      </c>
      <c r="H12" s="113"/>
      <c r="I12" s="54">
        <v>30014</v>
      </c>
      <c r="J12" s="122">
        <v>301671523</v>
      </c>
      <c r="K12" s="54">
        <v>30014</v>
      </c>
      <c r="L12" s="670"/>
    </row>
    <row r="13" spans="1:12" x14ac:dyDescent="0.25">
      <c r="A13" s="666"/>
      <c r="B13" s="666"/>
      <c r="C13" s="57" t="s">
        <v>564</v>
      </c>
      <c r="D13" s="57" t="s">
        <v>565</v>
      </c>
      <c r="E13" s="120" t="s">
        <v>20</v>
      </c>
      <c r="F13" s="105">
        <v>4287720</v>
      </c>
      <c r="G13" s="99" t="s">
        <v>224</v>
      </c>
      <c r="H13" s="113"/>
      <c r="I13" s="54">
        <v>30014</v>
      </c>
      <c r="J13" s="122">
        <v>302103823</v>
      </c>
      <c r="K13" s="54">
        <v>30014</v>
      </c>
      <c r="L13" s="670"/>
    </row>
    <row r="14" spans="1:12" x14ac:dyDescent="0.25">
      <c r="A14" s="666"/>
      <c r="B14" s="666"/>
      <c r="C14" s="57" t="s">
        <v>566</v>
      </c>
      <c r="D14" s="57" t="s">
        <v>567</v>
      </c>
      <c r="E14" s="116" t="s">
        <v>20</v>
      </c>
      <c r="F14" s="105">
        <v>4341000</v>
      </c>
      <c r="G14" s="99" t="s">
        <v>224</v>
      </c>
      <c r="H14" s="113"/>
      <c r="I14" s="54">
        <v>30387</v>
      </c>
      <c r="J14" s="123">
        <v>302101623</v>
      </c>
      <c r="K14" s="54">
        <v>30387</v>
      </c>
      <c r="L14" s="670"/>
    </row>
    <row r="15" spans="1:12" x14ac:dyDescent="0.25">
      <c r="A15" s="666"/>
      <c r="B15" s="666"/>
      <c r="C15" s="57" t="s">
        <v>253</v>
      </c>
      <c r="D15" s="57" t="s">
        <v>254</v>
      </c>
      <c r="E15" s="116" t="s">
        <v>20</v>
      </c>
      <c r="F15" s="105">
        <v>4287720</v>
      </c>
      <c r="G15" s="99" t="s">
        <v>224</v>
      </c>
      <c r="H15" s="113"/>
      <c r="I15" s="54">
        <v>30014</v>
      </c>
      <c r="J15" s="123">
        <v>302105623</v>
      </c>
      <c r="K15" s="54">
        <v>30014</v>
      </c>
      <c r="L15" s="670"/>
    </row>
    <row r="16" spans="1:12" x14ac:dyDescent="0.25">
      <c r="A16" s="666"/>
      <c r="B16" s="666"/>
      <c r="C16" s="57" t="s">
        <v>251</v>
      </c>
      <c r="D16" s="57" t="s">
        <v>252</v>
      </c>
      <c r="E16" s="116" t="s">
        <v>20</v>
      </c>
      <c r="F16" s="105">
        <v>3798820</v>
      </c>
      <c r="G16" s="99" t="s">
        <v>224</v>
      </c>
      <c r="H16" s="113"/>
      <c r="I16" s="54">
        <v>26592</v>
      </c>
      <c r="J16" s="123">
        <v>301678823</v>
      </c>
      <c r="K16" s="54">
        <v>26592</v>
      </c>
      <c r="L16" s="670"/>
    </row>
    <row r="17" spans="1:12" x14ac:dyDescent="0.25">
      <c r="A17" s="666"/>
      <c r="B17" s="666"/>
      <c r="C17" s="57" t="s">
        <v>245</v>
      </c>
      <c r="D17" s="57" t="s">
        <v>246</v>
      </c>
      <c r="E17" s="116" t="s">
        <v>20</v>
      </c>
      <c r="F17" s="105">
        <v>4287720</v>
      </c>
      <c r="G17" s="99" t="s">
        <v>224</v>
      </c>
      <c r="H17" s="113"/>
      <c r="I17" s="54">
        <v>30014</v>
      </c>
      <c r="J17" s="123">
        <v>302104923</v>
      </c>
      <c r="K17" s="54">
        <v>30014</v>
      </c>
      <c r="L17" s="670"/>
    </row>
    <row r="18" spans="1:12" x14ac:dyDescent="0.25">
      <c r="A18" s="666"/>
      <c r="B18" s="666"/>
      <c r="C18" s="57" t="s">
        <v>243</v>
      </c>
      <c r="D18" s="57" t="s">
        <v>244</v>
      </c>
      <c r="E18" s="116" t="s">
        <v>20</v>
      </c>
      <c r="F18" s="105">
        <v>4287720</v>
      </c>
      <c r="G18" s="99" t="s">
        <v>224</v>
      </c>
      <c r="H18" s="113"/>
      <c r="I18" s="54">
        <v>30014</v>
      </c>
      <c r="J18" s="123">
        <v>302105023</v>
      </c>
      <c r="K18" s="54">
        <v>30014</v>
      </c>
      <c r="L18" s="670"/>
    </row>
    <row r="19" spans="1:12" x14ac:dyDescent="0.25">
      <c r="A19" s="666"/>
      <c r="B19" s="666"/>
      <c r="C19" s="57" t="s">
        <v>233</v>
      </c>
      <c r="D19" s="57" t="s">
        <v>234</v>
      </c>
      <c r="E19" s="116" t="s">
        <v>20</v>
      </c>
      <c r="F19" s="105">
        <v>4073320</v>
      </c>
      <c r="G19" s="99" t="s">
        <v>224</v>
      </c>
      <c r="H19" s="113"/>
      <c r="I19" s="54">
        <v>28513</v>
      </c>
      <c r="J19" s="123">
        <v>302114623</v>
      </c>
      <c r="K19" s="54">
        <v>28513</v>
      </c>
      <c r="L19" s="670"/>
    </row>
    <row r="20" spans="1:12" x14ac:dyDescent="0.25">
      <c r="A20" s="666"/>
      <c r="B20" s="666"/>
      <c r="C20" s="57" t="s">
        <v>249</v>
      </c>
      <c r="D20" s="57" t="s">
        <v>250</v>
      </c>
      <c r="E20" s="116" t="s">
        <v>20</v>
      </c>
      <c r="F20" s="105">
        <v>4287720</v>
      </c>
      <c r="G20" s="99" t="s">
        <v>224</v>
      </c>
      <c r="H20" s="113"/>
      <c r="I20" s="54">
        <v>30014</v>
      </c>
      <c r="J20" s="123">
        <v>302105223</v>
      </c>
      <c r="K20" s="54">
        <v>30014</v>
      </c>
      <c r="L20" s="670"/>
    </row>
    <row r="21" spans="1:12" x14ac:dyDescent="0.25">
      <c r="A21" s="666"/>
      <c r="B21" s="666"/>
      <c r="C21" s="57" t="s">
        <v>247</v>
      </c>
      <c r="D21" s="57" t="s">
        <v>248</v>
      </c>
      <c r="E21" s="116" t="s">
        <v>20</v>
      </c>
      <c r="F21" s="105">
        <v>4287720</v>
      </c>
      <c r="G21" s="99" t="s">
        <v>224</v>
      </c>
      <c r="H21" s="113"/>
      <c r="I21" s="54">
        <v>30014</v>
      </c>
      <c r="J21" s="123">
        <v>302108623</v>
      </c>
      <c r="K21" s="54">
        <v>30014</v>
      </c>
      <c r="L21" s="670"/>
    </row>
    <row r="22" spans="1:12" x14ac:dyDescent="0.25">
      <c r="A22" s="666"/>
      <c r="B22" s="666"/>
      <c r="C22" s="57" t="s">
        <v>261</v>
      </c>
      <c r="D22" s="57" t="s">
        <v>262</v>
      </c>
      <c r="E22" s="116" t="s">
        <v>20</v>
      </c>
      <c r="F22" s="105">
        <v>4660680</v>
      </c>
      <c r="G22" s="99" t="s">
        <v>224</v>
      </c>
      <c r="H22" s="113"/>
      <c r="I22" s="54">
        <v>32625</v>
      </c>
      <c r="J22" s="123">
        <v>302265623</v>
      </c>
      <c r="K22" s="54">
        <v>32625</v>
      </c>
      <c r="L22" s="670"/>
    </row>
    <row r="23" spans="1:12" x14ac:dyDescent="0.25">
      <c r="A23" s="666"/>
      <c r="B23" s="666"/>
      <c r="C23" s="57" t="s">
        <v>227</v>
      </c>
      <c r="D23" s="57" t="s">
        <v>228</v>
      </c>
      <c r="E23" s="116" t="s">
        <v>20</v>
      </c>
      <c r="F23" s="105">
        <v>4287720</v>
      </c>
      <c r="G23" s="99" t="s">
        <v>224</v>
      </c>
      <c r="H23" s="113"/>
      <c r="I23" s="54">
        <v>30014</v>
      </c>
      <c r="J23" s="123">
        <v>303807623</v>
      </c>
      <c r="K23" s="54">
        <v>30014</v>
      </c>
      <c r="L23" s="670"/>
    </row>
    <row r="24" spans="1:12" x14ac:dyDescent="0.25">
      <c r="A24" s="666"/>
      <c r="B24" s="666"/>
      <c r="C24" s="57" t="s">
        <v>568</v>
      </c>
      <c r="D24" s="57" t="s">
        <v>569</v>
      </c>
      <c r="E24" s="116" t="s">
        <v>20</v>
      </c>
      <c r="F24" s="105">
        <v>4287720</v>
      </c>
      <c r="G24" s="99" t="s">
        <v>224</v>
      </c>
      <c r="H24" s="113"/>
      <c r="I24" s="54">
        <v>30014</v>
      </c>
      <c r="J24" s="123">
        <v>303794223</v>
      </c>
      <c r="K24" s="54">
        <v>30014</v>
      </c>
      <c r="L24" s="670"/>
    </row>
    <row r="25" spans="1:12" x14ac:dyDescent="0.25">
      <c r="A25" s="666"/>
      <c r="B25" s="666"/>
      <c r="C25" s="57" t="s">
        <v>241</v>
      </c>
      <c r="D25" s="57" t="s">
        <v>242</v>
      </c>
      <c r="E25" s="116" t="s">
        <v>20</v>
      </c>
      <c r="F25" s="105">
        <v>3798820</v>
      </c>
      <c r="G25" s="99" t="s">
        <v>224</v>
      </c>
      <c r="H25" s="113"/>
      <c r="I25" s="54">
        <v>26592</v>
      </c>
      <c r="J25" s="123">
        <v>304111523</v>
      </c>
      <c r="K25" s="54">
        <v>26592</v>
      </c>
      <c r="L25" s="670"/>
    </row>
    <row r="26" spans="1:12" x14ac:dyDescent="0.25">
      <c r="A26" s="666"/>
      <c r="B26" s="666"/>
      <c r="C26" s="57" t="s">
        <v>255</v>
      </c>
      <c r="D26" s="57" t="s">
        <v>256</v>
      </c>
      <c r="E26" s="116" t="s">
        <v>20</v>
      </c>
      <c r="F26" s="105">
        <v>4287720</v>
      </c>
      <c r="G26" s="99" t="s">
        <v>224</v>
      </c>
      <c r="H26" s="113"/>
      <c r="I26" s="54">
        <v>30014</v>
      </c>
      <c r="J26" s="123">
        <v>303739823</v>
      </c>
      <c r="K26" s="54">
        <v>30014</v>
      </c>
      <c r="L26" s="670"/>
    </row>
    <row r="27" spans="1:12" x14ac:dyDescent="0.25">
      <c r="A27" s="666"/>
      <c r="B27" s="666"/>
      <c r="C27" s="57" t="s">
        <v>259</v>
      </c>
      <c r="D27" s="57" t="s">
        <v>260</v>
      </c>
      <c r="E27" s="116" t="s">
        <v>20</v>
      </c>
      <c r="F27" s="105">
        <v>3798820</v>
      </c>
      <c r="G27" s="99" t="s">
        <v>224</v>
      </c>
      <c r="H27" s="113"/>
      <c r="I27" s="54">
        <v>26592</v>
      </c>
      <c r="J27" s="123">
        <v>303825723</v>
      </c>
      <c r="K27" s="54">
        <v>26592</v>
      </c>
      <c r="L27" s="670"/>
    </row>
    <row r="28" spans="1:12" x14ac:dyDescent="0.25">
      <c r="A28" s="666"/>
      <c r="B28" s="666"/>
      <c r="C28" s="57" t="s">
        <v>257</v>
      </c>
      <c r="D28" s="57" t="s">
        <v>258</v>
      </c>
      <c r="E28" s="116" t="s">
        <v>20</v>
      </c>
      <c r="F28" s="105">
        <v>3413610</v>
      </c>
      <c r="G28" s="99" t="s">
        <v>224</v>
      </c>
      <c r="H28" s="113"/>
      <c r="I28" s="54">
        <v>23895</v>
      </c>
      <c r="J28" s="123">
        <v>306774323</v>
      </c>
      <c r="K28" s="54">
        <v>23895</v>
      </c>
      <c r="L28" s="670"/>
    </row>
    <row r="29" spans="1:12" x14ac:dyDescent="0.25">
      <c r="A29" s="666"/>
      <c r="B29" s="666"/>
      <c r="C29" s="57" t="s">
        <v>570</v>
      </c>
      <c r="D29" s="57" t="s">
        <v>571</v>
      </c>
      <c r="E29" s="116" t="s">
        <v>20</v>
      </c>
      <c r="F29" s="105">
        <v>4287720</v>
      </c>
      <c r="G29" s="99" t="s">
        <v>224</v>
      </c>
      <c r="H29" s="113"/>
      <c r="I29" s="54">
        <v>30014</v>
      </c>
      <c r="J29" s="123">
        <v>323558723</v>
      </c>
      <c r="K29" s="54">
        <v>30014</v>
      </c>
      <c r="L29" s="670"/>
    </row>
    <row r="30" spans="1:12" x14ac:dyDescent="0.25">
      <c r="A30" s="666"/>
      <c r="B30" s="666"/>
      <c r="C30" s="57" t="s">
        <v>572</v>
      </c>
      <c r="D30" s="57" t="s">
        <v>573</v>
      </c>
      <c r="E30" s="120" t="s">
        <v>20</v>
      </c>
      <c r="F30" s="118">
        <v>5829780</v>
      </c>
      <c r="G30" s="99" t="s">
        <v>224</v>
      </c>
      <c r="H30" s="100"/>
      <c r="I30" s="54">
        <v>40808</v>
      </c>
      <c r="J30" s="124">
        <v>325771823</v>
      </c>
      <c r="K30" s="54">
        <v>40808</v>
      </c>
      <c r="L30" s="670"/>
    </row>
    <row r="31" spans="1:12" x14ac:dyDescent="0.25">
      <c r="A31" s="666"/>
      <c r="B31" s="666"/>
      <c r="C31" s="57" t="s">
        <v>239</v>
      </c>
      <c r="D31" s="57" t="s">
        <v>240</v>
      </c>
      <c r="E31" s="57" t="s">
        <v>20</v>
      </c>
      <c r="F31" s="54">
        <v>330278</v>
      </c>
      <c r="G31" s="99" t="s">
        <v>15</v>
      </c>
      <c r="H31" s="100"/>
      <c r="I31" s="54">
        <v>3303</v>
      </c>
      <c r="J31" s="87">
        <v>310540423</v>
      </c>
      <c r="K31" s="54">
        <v>3303</v>
      </c>
      <c r="L31" s="670"/>
    </row>
    <row r="32" spans="1:12" x14ac:dyDescent="0.25">
      <c r="A32" s="666"/>
      <c r="B32" s="666"/>
      <c r="C32" s="57" t="s">
        <v>226</v>
      </c>
      <c r="D32" s="57" t="s">
        <v>78</v>
      </c>
      <c r="E32" s="57" t="s">
        <v>20</v>
      </c>
      <c r="F32" s="54">
        <v>9272704</v>
      </c>
      <c r="G32" s="99" t="s">
        <v>15</v>
      </c>
      <c r="H32" s="100"/>
      <c r="I32" s="54">
        <v>92727</v>
      </c>
      <c r="J32" s="87">
        <v>310530323</v>
      </c>
      <c r="K32" s="54">
        <v>92727</v>
      </c>
      <c r="L32" s="670"/>
    </row>
    <row r="33" spans="1:12" x14ac:dyDescent="0.25">
      <c r="A33" s="666"/>
      <c r="B33" s="666"/>
      <c r="C33" s="57" t="s">
        <v>107</v>
      </c>
      <c r="D33" s="57" t="s">
        <v>108</v>
      </c>
      <c r="E33" s="57" t="s">
        <v>20</v>
      </c>
      <c r="F33" s="54">
        <v>634812</v>
      </c>
      <c r="G33" s="99" t="s">
        <v>15</v>
      </c>
      <c r="H33" s="100"/>
      <c r="I33" s="54">
        <v>6348</v>
      </c>
      <c r="J33" s="87">
        <v>316669323</v>
      </c>
      <c r="K33" s="54">
        <v>6348</v>
      </c>
      <c r="L33" s="670"/>
    </row>
    <row r="34" spans="1:12" x14ac:dyDescent="0.25">
      <c r="A34" s="666"/>
      <c r="B34" s="666"/>
      <c r="C34" s="57" t="s">
        <v>107</v>
      </c>
      <c r="D34" s="57" t="s">
        <v>108</v>
      </c>
      <c r="E34" s="57" t="s">
        <v>20</v>
      </c>
      <c r="F34" s="54">
        <v>634812</v>
      </c>
      <c r="G34" s="99" t="s">
        <v>15</v>
      </c>
      <c r="H34" s="100"/>
      <c r="I34" s="54">
        <v>6348</v>
      </c>
      <c r="J34" s="87">
        <v>318472823</v>
      </c>
      <c r="K34" s="54">
        <v>6348</v>
      </c>
      <c r="L34" s="670"/>
    </row>
    <row r="35" spans="1:12" x14ac:dyDescent="0.25">
      <c r="A35" s="666"/>
      <c r="B35" s="666"/>
      <c r="C35" s="57" t="s">
        <v>226</v>
      </c>
      <c r="D35" s="57" t="s">
        <v>78</v>
      </c>
      <c r="E35" s="57" t="s">
        <v>20</v>
      </c>
      <c r="F35" s="54">
        <v>9272704</v>
      </c>
      <c r="G35" s="99" t="s">
        <v>15</v>
      </c>
      <c r="H35" s="100"/>
      <c r="I35" s="54">
        <f>92727</f>
        <v>92727</v>
      </c>
      <c r="J35" s="184">
        <v>325882323</v>
      </c>
      <c r="K35" s="54">
        <f>92727-490</f>
        <v>92237</v>
      </c>
      <c r="L35" s="670"/>
    </row>
    <row r="36" spans="1:12" x14ac:dyDescent="0.25">
      <c r="A36" s="666"/>
      <c r="B36" s="666"/>
      <c r="C36" s="57" t="s">
        <v>107</v>
      </c>
      <c r="D36" s="57" t="s">
        <v>108</v>
      </c>
      <c r="E36" s="57" t="s">
        <v>20</v>
      </c>
      <c r="F36" s="89">
        <v>705347</v>
      </c>
      <c r="G36" s="99" t="s">
        <v>15</v>
      </c>
      <c r="H36" s="100"/>
      <c r="I36" s="54">
        <v>7053</v>
      </c>
      <c r="J36" s="87">
        <v>326633223</v>
      </c>
      <c r="K36" s="54">
        <v>7053</v>
      </c>
      <c r="L36" s="670"/>
    </row>
    <row r="37" spans="1:12" x14ac:dyDescent="0.25">
      <c r="A37" s="8"/>
      <c r="B37" s="8"/>
      <c r="C37" s="8"/>
      <c r="D37" s="9"/>
      <c r="E37" s="9"/>
      <c r="F37" s="159">
        <f>SUM(F9:F36)</f>
        <v>113277057</v>
      </c>
      <c r="G37" s="165">
        <f>SUM(G11:G36)</f>
        <v>0</v>
      </c>
      <c r="H37" s="166">
        <f>SUM(H9:H36)</f>
        <v>0</v>
      </c>
      <c r="I37" s="8"/>
      <c r="J37" s="8"/>
      <c r="K37" s="72">
        <f>SUM(K9:K36)</f>
        <v>855000</v>
      </c>
      <c r="L37" s="72">
        <f>SUM(L9:L36)</f>
        <v>855000</v>
      </c>
    </row>
    <row r="38" spans="1:12" x14ac:dyDescent="0.25">
      <c r="C38" s="10"/>
      <c r="D38" s="11"/>
      <c r="E38" s="11"/>
      <c r="F38" s="52"/>
      <c r="G38" s="12"/>
      <c r="H38" s="47"/>
      <c r="I38" s="12"/>
      <c r="J38" s="10"/>
      <c r="K38" s="13"/>
      <c r="L38" s="14"/>
    </row>
    <row r="39" spans="1:12" ht="15.75" thickBot="1" x14ac:dyDescent="0.3">
      <c r="C39" s="10"/>
      <c r="D39" s="11"/>
      <c r="E39" s="11"/>
      <c r="F39" s="15"/>
      <c r="G39" s="12"/>
      <c r="H39" s="47"/>
      <c r="I39" s="12"/>
      <c r="J39" s="10"/>
      <c r="K39" s="13"/>
      <c r="L39" s="16"/>
    </row>
    <row r="40" spans="1:12" ht="15.75" thickTop="1" x14ac:dyDescent="0.25">
      <c r="C40" s="10"/>
      <c r="D40" s="11"/>
      <c r="E40" s="11"/>
      <c r="F40" s="13"/>
      <c r="G40" s="12"/>
      <c r="H40" s="47"/>
      <c r="I40" s="12"/>
      <c r="J40" s="10"/>
      <c r="K40" s="13"/>
      <c r="L40" s="16"/>
    </row>
    <row r="41" spans="1:12" x14ac:dyDescent="0.25">
      <c r="C41" s="10"/>
      <c r="D41" s="11"/>
      <c r="E41" s="11"/>
      <c r="F41" s="17"/>
      <c r="G41" s="12"/>
      <c r="H41" s="47"/>
      <c r="I41" s="12"/>
      <c r="J41" s="10"/>
      <c r="K41" s="13"/>
      <c r="L41" s="14"/>
    </row>
    <row r="42" spans="1:12" x14ac:dyDescent="0.25">
      <c r="C42" s="8" t="s">
        <v>44</v>
      </c>
      <c r="D42" s="9" t="s">
        <v>45</v>
      </c>
      <c r="E42" s="58"/>
      <c r="F42" s="16"/>
      <c r="G42" s="12"/>
      <c r="H42" s="47"/>
      <c r="I42" s="84"/>
      <c r="J42" s="18"/>
      <c r="K42" s="19"/>
      <c r="L42" s="20"/>
    </row>
    <row r="43" spans="1:12" x14ac:dyDescent="0.25">
      <c r="C43" s="21" t="s">
        <v>46</v>
      </c>
      <c r="D43" s="22">
        <v>0</v>
      </c>
      <c r="E43" s="59"/>
      <c r="F43" s="640"/>
      <c r="G43" s="624"/>
      <c r="H43" s="624"/>
      <c r="I43" s="624"/>
      <c r="J43" s="23"/>
      <c r="K43" s="19"/>
      <c r="L43" s="20"/>
    </row>
    <row r="44" spans="1:12" x14ac:dyDescent="0.25">
      <c r="C44" s="21" t="s">
        <v>47</v>
      </c>
      <c r="D44" s="24">
        <f>+L37</f>
        <v>855000</v>
      </c>
      <c r="E44" s="60"/>
      <c r="F44" s="16"/>
      <c r="G44" s="10"/>
      <c r="H44" s="47"/>
      <c r="I44" s="16"/>
      <c r="J44" s="23"/>
      <c r="K44" s="13"/>
      <c r="L44" s="14"/>
    </row>
    <row r="45" spans="1:12" ht="30" x14ac:dyDescent="0.25">
      <c r="C45" s="8" t="s">
        <v>48</v>
      </c>
      <c r="D45" s="25">
        <f>+D43-D44</f>
        <v>-855000</v>
      </c>
      <c r="E45" s="61"/>
      <c r="F45" s="16"/>
      <c r="G45" s="13"/>
      <c r="H45" s="47"/>
      <c r="I45" s="26"/>
      <c r="J45" s="27"/>
      <c r="K45" s="13"/>
      <c r="L45" s="14"/>
    </row>
    <row r="46" spans="1:12" x14ac:dyDescent="0.25">
      <c r="C46" s="10"/>
      <c r="D46" s="28"/>
      <c r="E46" s="28"/>
      <c r="F46" s="29"/>
      <c r="G46" s="12"/>
      <c r="H46" s="47"/>
      <c r="I46" s="12"/>
      <c r="J46" s="10"/>
      <c r="K46" s="13"/>
      <c r="L46" s="14"/>
    </row>
    <row r="47" spans="1:12" x14ac:dyDescent="0.25">
      <c r="C47" s="10"/>
      <c r="D47" s="11"/>
      <c r="E47" s="11"/>
      <c r="F47" s="17"/>
      <c r="G47" s="12"/>
      <c r="H47" s="47"/>
      <c r="I47" s="12"/>
      <c r="J47" s="10"/>
      <c r="K47" s="13"/>
      <c r="L47" s="14"/>
    </row>
    <row r="48" spans="1:12" x14ac:dyDescent="0.25">
      <c r="C48" s="641" t="s">
        <v>49</v>
      </c>
      <c r="D48" s="642"/>
      <c r="E48" s="642"/>
      <c r="F48" s="642"/>
      <c r="G48" s="622"/>
      <c r="H48" s="622"/>
      <c r="I48" s="643"/>
      <c r="J48" s="16"/>
      <c r="K48" s="19"/>
      <c r="L48" s="16"/>
    </row>
    <row r="49" spans="3:12" ht="29.25" customHeight="1" x14ac:dyDescent="0.25">
      <c r="C49" s="30" t="s">
        <v>50</v>
      </c>
      <c r="D49" s="31" t="s">
        <v>51</v>
      </c>
      <c r="E49" s="62"/>
      <c r="F49" s="32" t="s">
        <v>45</v>
      </c>
      <c r="G49" s="644" t="s">
        <v>52</v>
      </c>
      <c r="H49" s="645"/>
      <c r="I49" s="645"/>
      <c r="J49" s="16"/>
      <c r="K49" s="19"/>
      <c r="L49" s="16"/>
    </row>
    <row r="50" spans="3:12" ht="26.25" customHeight="1" x14ac:dyDescent="0.25">
      <c r="C50" s="33">
        <v>325882323</v>
      </c>
      <c r="D50" s="57" t="s">
        <v>78</v>
      </c>
      <c r="E50" s="57" t="s">
        <v>20</v>
      </c>
      <c r="F50" s="74">
        <v>490</v>
      </c>
      <c r="G50" s="629"/>
      <c r="H50" s="629"/>
      <c r="I50" s="629"/>
      <c r="J50" s="16"/>
      <c r="K50" s="19"/>
      <c r="L50" s="16"/>
    </row>
    <row r="51" spans="3:12" ht="12" customHeight="1" x14ac:dyDescent="0.25">
      <c r="C51" s="33"/>
      <c r="D51" s="34"/>
      <c r="E51" s="34"/>
      <c r="F51" s="74"/>
      <c r="G51" s="629"/>
      <c r="H51" s="629"/>
      <c r="I51" s="629"/>
      <c r="J51" s="36"/>
      <c r="K51" s="37"/>
      <c r="L51" s="36"/>
    </row>
    <row r="52" spans="3:12" ht="12" customHeight="1" x14ac:dyDescent="0.25">
      <c r="C52" s="33"/>
      <c r="D52" s="34"/>
      <c r="E52" s="34"/>
      <c r="F52" s="74"/>
      <c r="G52" s="629"/>
      <c r="H52" s="629"/>
      <c r="I52" s="629"/>
      <c r="J52" s="36"/>
      <c r="K52" s="37"/>
      <c r="L52" s="36"/>
    </row>
    <row r="53" spans="3:12" ht="12" customHeight="1" x14ac:dyDescent="0.25">
      <c r="C53" s="33"/>
      <c r="D53" s="34"/>
      <c r="E53" s="34"/>
      <c r="F53" s="74"/>
      <c r="G53" s="629"/>
      <c r="H53" s="629"/>
      <c r="I53" s="629"/>
      <c r="J53" s="36"/>
      <c r="K53" s="37"/>
      <c r="L53" s="36"/>
    </row>
    <row r="54" spans="3:12" ht="12" customHeight="1" x14ac:dyDescent="0.25">
      <c r="C54" s="33"/>
      <c r="D54" s="34"/>
      <c r="E54" s="34"/>
      <c r="F54" s="74"/>
      <c r="G54" s="629"/>
      <c r="H54" s="629"/>
      <c r="I54" s="629"/>
      <c r="J54" s="36"/>
      <c r="K54" s="37"/>
      <c r="L54" s="36"/>
    </row>
    <row r="55" spans="3:12" ht="12" customHeight="1" x14ac:dyDescent="0.25">
      <c r="C55" s="33"/>
      <c r="D55" s="34"/>
      <c r="E55" s="34"/>
      <c r="F55" s="74"/>
      <c r="G55" s="629"/>
      <c r="H55" s="629"/>
      <c r="I55" s="629"/>
      <c r="J55" s="36"/>
      <c r="K55" s="37"/>
      <c r="L55" s="36"/>
    </row>
    <row r="56" spans="3:12" ht="12" customHeight="1" x14ac:dyDescent="0.25">
      <c r="C56" s="33"/>
      <c r="D56" s="34"/>
      <c r="E56" s="34"/>
      <c r="F56" s="74"/>
      <c r="G56" s="629"/>
      <c r="H56" s="629"/>
      <c r="I56" s="629"/>
      <c r="J56" s="36"/>
      <c r="K56" s="37"/>
      <c r="L56" s="36"/>
    </row>
    <row r="57" spans="3:12" ht="12" customHeight="1" x14ac:dyDescent="0.25">
      <c r="C57" s="630" t="s">
        <v>54</v>
      </c>
      <c r="D57" s="631"/>
      <c r="E57" s="53"/>
      <c r="F57" s="75">
        <f>+SUM(F50:F56)</f>
        <v>490</v>
      </c>
      <c r="G57" s="632"/>
      <c r="H57" s="631"/>
      <c r="I57" s="631"/>
      <c r="J57" s="16"/>
      <c r="K57" s="19"/>
      <c r="L57" s="16"/>
    </row>
    <row r="58" spans="3:12" x14ac:dyDescent="0.25">
      <c r="C58" s="38"/>
      <c r="D58" s="39"/>
      <c r="E58" s="39"/>
      <c r="F58" s="40">
        <f>+D45-F57</f>
        <v>-855490</v>
      </c>
      <c r="G58" s="41"/>
      <c r="H58" s="48"/>
      <c r="I58" s="41"/>
      <c r="J58" s="16"/>
      <c r="K58" s="19"/>
      <c r="L58" s="16"/>
    </row>
    <row r="59" spans="3:12" x14ac:dyDescent="0.25">
      <c r="C59" s="38"/>
      <c r="D59" s="39"/>
      <c r="E59" s="39"/>
      <c r="F59" s="40"/>
      <c r="G59" s="41"/>
      <c r="H59" s="48"/>
      <c r="I59" s="41"/>
      <c r="J59" s="16"/>
      <c r="K59" s="19"/>
      <c r="L59" s="16"/>
    </row>
    <row r="60" spans="3:12" x14ac:dyDescent="0.25">
      <c r="C60" s="38"/>
      <c r="D60" s="39"/>
      <c r="E60" s="39"/>
      <c r="F60" s="40"/>
      <c r="G60" s="41"/>
      <c r="H60" s="48"/>
      <c r="I60" s="41"/>
      <c r="J60" s="16"/>
      <c r="K60" s="19"/>
      <c r="L60" s="16"/>
    </row>
    <row r="61" spans="3:12" x14ac:dyDescent="0.25">
      <c r="C61" s="38"/>
      <c r="D61" s="39"/>
      <c r="E61" s="39"/>
      <c r="F61" s="40"/>
      <c r="G61" s="41"/>
      <c r="H61" s="48"/>
      <c r="I61" s="41"/>
      <c r="J61" s="16"/>
      <c r="K61" s="19"/>
      <c r="L61" s="16"/>
    </row>
    <row r="62" spans="3:12" x14ac:dyDescent="0.25">
      <c r="C62" s="38"/>
      <c r="D62" s="39"/>
      <c r="E62" s="39"/>
      <c r="F62" s="40"/>
      <c r="G62" s="41"/>
      <c r="H62" s="48"/>
      <c r="I62" s="41"/>
      <c r="J62" s="16"/>
      <c r="K62" s="19"/>
      <c r="L62" s="16"/>
    </row>
    <row r="63" spans="3:12" x14ac:dyDescent="0.25">
      <c r="C63" s="16"/>
      <c r="D63" s="28"/>
      <c r="E63" s="28"/>
      <c r="F63" s="23"/>
      <c r="G63" s="16"/>
      <c r="H63" s="49"/>
      <c r="I63" s="16"/>
      <c r="J63" s="16"/>
      <c r="K63" s="19"/>
      <c r="L63" s="16"/>
    </row>
    <row r="64" spans="3:12" x14ac:dyDescent="0.25">
      <c r="C64" s="16"/>
      <c r="D64" s="628" t="s">
        <v>55</v>
      </c>
      <c r="E64" s="628"/>
      <c r="F64" s="622"/>
      <c r="G64" s="16"/>
      <c r="H64" s="49"/>
      <c r="I64" s="16"/>
      <c r="J64" s="622"/>
      <c r="K64" s="622"/>
      <c r="L64" s="42"/>
    </row>
    <row r="65" spans="3:12" x14ac:dyDescent="0.25">
      <c r="C65" s="16"/>
      <c r="D65" s="623"/>
      <c r="E65" s="623"/>
      <c r="F65" s="624"/>
      <c r="G65" s="16"/>
      <c r="H65" s="49"/>
      <c r="I65" s="16"/>
      <c r="J65" s="624"/>
      <c r="K65" s="624"/>
      <c r="L65" s="42"/>
    </row>
    <row r="66" spans="3:12" x14ac:dyDescent="0.25">
      <c r="C66" s="16"/>
      <c r="D66" s="626" t="s">
        <v>56</v>
      </c>
      <c r="E66" s="626"/>
      <c r="F66" s="624"/>
      <c r="G66" s="16"/>
      <c r="H66" s="49"/>
      <c r="I66" s="16"/>
      <c r="J66" s="624"/>
      <c r="K66" s="624"/>
      <c r="L66" s="43"/>
    </row>
    <row r="67" spans="3:12" x14ac:dyDescent="0.25">
      <c r="C67" s="16"/>
      <c r="D67" s="28"/>
      <c r="E67" s="28"/>
      <c r="F67" s="16"/>
      <c r="G67" s="16"/>
      <c r="H67" s="49"/>
      <c r="I67" s="16"/>
      <c r="J67" s="16"/>
      <c r="K67" s="19"/>
      <c r="L67" s="16"/>
    </row>
    <row r="68" spans="3:12" x14ac:dyDescent="0.25">
      <c r="C68" s="16"/>
      <c r="D68" s="28"/>
      <c r="E68" s="28"/>
      <c r="F68" s="16"/>
      <c r="G68" s="16"/>
      <c r="H68" s="49"/>
      <c r="I68" s="16"/>
      <c r="J68" s="16"/>
      <c r="K68" s="19"/>
      <c r="L68" s="16"/>
    </row>
    <row r="69" spans="3:12" x14ac:dyDescent="0.25">
      <c r="C69" s="16"/>
      <c r="D69" s="28"/>
      <c r="E69" s="28"/>
      <c r="F69" s="16"/>
      <c r="G69" s="16"/>
      <c r="H69" s="49"/>
      <c r="I69" s="16"/>
      <c r="J69" s="16"/>
      <c r="K69" s="19"/>
      <c r="L69" s="16"/>
    </row>
    <row r="70" spans="3:12" x14ac:dyDescent="0.25">
      <c r="C70" s="16"/>
      <c r="D70" s="28"/>
      <c r="E70" s="28"/>
      <c r="F70" s="16"/>
      <c r="G70" s="16"/>
      <c r="H70" s="49"/>
      <c r="I70" s="16"/>
      <c r="J70" s="16"/>
      <c r="K70" s="19"/>
      <c r="L70" s="16"/>
    </row>
    <row r="71" spans="3:12" x14ac:dyDescent="0.25">
      <c r="C71" s="16"/>
      <c r="D71" s="28"/>
      <c r="E71" s="28"/>
      <c r="F71" s="16"/>
      <c r="G71" s="16"/>
      <c r="H71" s="49"/>
      <c r="I71" s="16"/>
      <c r="J71" s="16"/>
      <c r="K71" s="19"/>
      <c r="L71" s="16"/>
    </row>
    <row r="72" spans="3:12" x14ac:dyDescent="0.25">
      <c r="C72" s="16"/>
      <c r="D72" s="28"/>
      <c r="E72" s="28"/>
      <c r="F72" s="16"/>
      <c r="G72" s="16"/>
      <c r="H72" s="49"/>
      <c r="I72" s="16"/>
      <c r="J72" s="16"/>
      <c r="K72" s="19"/>
      <c r="L72" s="16"/>
    </row>
    <row r="73" spans="3:12" x14ac:dyDescent="0.25">
      <c r="C73" s="16"/>
      <c r="D73" s="28"/>
      <c r="E73" s="28"/>
      <c r="F73" s="16"/>
      <c r="G73" s="16"/>
      <c r="H73" s="49"/>
      <c r="I73" s="16"/>
      <c r="J73" s="16"/>
      <c r="K73" s="19"/>
      <c r="L73" s="16"/>
    </row>
    <row r="74" spans="3:12" x14ac:dyDescent="0.25">
      <c r="C74" s="16"/>
      <c r="D74" s="28"/>
      <c r="E74" s="28"/>
      <c r="F74" s="16"/>
      <c r="G74" s="16"/>
      <c r="H74" s="49"/>
      <c r="I74" s="16"/>
      <c r="J74" s="16"/>
      <c r="K74" s="19"/>
      <c r="L74" s="16"/>
    </row>
    <row r="75" spans="3:12" x14ac:dyDescent="0.25">
      <c r="C75" s="16"/>
      <c r="D75" s="28"/>
      <c r="E75" s="28"/>
      <c r="F75" s="16"/>
      <c r="G75" s="16"/>
      <c r="H75" s="49"/>
      <c r="I75" s="16"/>
      <c r="J75" s="16"/>
      <c r="K75" s="19"/>
      <c r="L75" s="16"/>
    </row>
    <row r="76" spans="3:12" x14ac:dyDescent="0.25">
      <c r="C76" s="16"/>
      <c r="D76" s="28"/>
      <c r="E76" s="28"/>
      <c r="F76" s="16"/>
      <c r="G76" s="16"/>
      <c r="H76" s="49"/>
      <c r="I76" s="16"/>
      <c r="J76" s="16"/>
      <c r="K76" s="19"/>
      <c r="L76" s="16"/>
    </row>
    <row r="77" spans="3:12" x14ac:dyDescent="0.25">
      <c r="C77" s="16"/>
      <c r="D77" s="28"/>
      <c r="E77" s="28"/>
      <c r="F77" s="16"/>
      <c r="G77" s="16"/>
      <c r="H77" s="49"/>
      <c r="I77" s="16"/>
      <c r="J77" s="16"/>
      <c r="K77" s="19"/>
      <c r="L77" s="16"/>
    </row>
    <row r="78" spans="3:12" x14ac:dyDescent="0.25">
      <c r="C78" s="16"/>
      <c r="D78" s="28"/>
      <c r="E78" s="28"/>
      <c r="F78" s="16"/>
      <c r="G78" s="16"/>
      <c r="H78" s="49"/>
      <c r="I78" s="16"/>
      <c r="J78" s="16"/>
      <c r="K78" s="19"/>
      <c r="L78" s="16"/>
    </row>
    <row r="79" spans="3:12" x14ac:dyDescent="0.25">
      <c r="C79" s="16"/>
      <c r="D79" s="28"/>
      <c r="E79" s="28"/>
      <c r="F79" s="16"/>
      <c r="G79" s="16"/>
      <c r="H79" s="49"/>
      <c r="I79" s="16"/>
      <c r="J79" s="16"/>
      <c r="K79" s="19"/>
      <c r="L79" s="16"/>
    </row>
    <row r="80" spans="3:12" x14ac:dyDescent="0.25">
      <c r="C80" s="16"/>
      <c r="D80" s="28"/>
      <c r="E80" s="28"/>
      <c r="F80" s="16"/>
      <c r="G80" s="16"/>
      <c r="H80" s="49"/>
      <c r="I80" s="16"/>
      <c r="J80" s="16"/>
      <c r="K80" s="19"/>
      <c r="L80" s="16"/>
    </row>
    <row r="81" spans="3:12" x14ac:dyDescent="0.25">
      <c r="C81" s="16"/>
      <c r="D81" s="28"/>
      <c r="E81" s="28"/>
      <c r="F81" s="16"/>
      <c r="G81" s="16"/>
      <c r="H81" s="49"/>
      <c r="I81" s="16"/>
      <c r="J81" s="16"/>
      <c r="K81" s="19"/>
      <c r="L81" s="16"/>
    </row>
    <row r="82" spans="3:12" x14ac:dyDescent="0.25">
      <c r="C82" s="16"/>
      <c r="D82" s="28"/>
      <c r="E82" s="28"/>
      <c r="F82" s="16"/>
      <c r="G82" s="16"/>
      <c r="H82" s="49"/>
      <c r="I82" s="16"/>
      <c r="J82" s="16"/>
      <c r="K82" s="19"/>
      <c r="L82" s="16"/>
    </row>
    <row r="83" spans="3:12" x14ac:dyDescent="0.25">
      <c r="C83" s="16"/>
      <c r="D83" s="28"/>
      <c r="E83" s="28"/>
      <c r="F83" s="16"/>
      <c r="G83" s="16"/>
      <c r="H83" s="49"/>
      <c r="I83" s="16"/>
      <c r="J83" s="16"/>
      <c r="K83" s="19"/>
      <c r="L83" s="16"/>
    </row>
    <row r="84" spans="3:12" x14ac:dyDescent="0.25">
      <c r="C84" s="16"/>
      <c r="D84" s="28"/>
      <c r="E84" s="28"/>
      <c r="F84" s="16"/>
      <c r="G84" s="16"/>
      <c r="H84" s="49"/>
      <c r="I84" s="16"/>
      <c r="J84" s="16"/>
      <c r="K84" s="19"/>
      <c r="L84" s="16"/>
    </row>
    <row r="85" spans="3:12" x14ac:dyDescent="0.25">
      <c r="C85" s="16"/>
      <c r="D85" s="28"/>
      <c r="E85" s="28"/>
      <c r="F85" s="16"/>
      <c r="G85" s="16"/>
      <c r="H85" s="49"/>
      <c r="I85" s="16"/>
      <c r="J85" s="16"/>
      <c r="K85" s="19"/>
      <c r="L85" s="16"/>
    </row>
    <row r="86" spans="3:12" x14ac:dyDescent="0.25">
      <c r="C86" s="16"/>
      <c r="D86" s="28"/>
      <c r="E86" s="28"/>
      <c r="F86" s="16"/>
      <c r="G86" s="16"/>
      <c r="H86" s="49"/>
      <c r="I86" s="16"/>
      <c r="J86" s="16"/>
      <c r="K86" s="19"/>
      <c r="L86" s="16"/>
    </row>
    <row r="87" spans="3:12" x14ac:dyDescent="0.25">
      <c r="C87" s="16"/>
      <c r="D87" s="28"/>
      <c r="E87" s="28"/>
      <c r="F87" s="16"/>
      <c r="G87" s="16"/>
      <c r="H87" s="49"/>
      <c r="I87" s="16"/>
      <c r="J87" s="16"/>
      <c r="K87" s="19"/>
      <c r="L87" s="16"/>
    </row>
    <row r="88" spans="3:12" x14ac:dyDescent="0.25">
      <c r="C88" s="16"/>
      <c r="D88" s="28"/>
      <c r="E88" s="28"/>
      <c r="F88" s="16"/>
      <c r="G88" s="16"/>
      <c r="H88" s="49"/>
      <c r="I88" s="16"/>
      <c r="J88" s="16"/>
      <c r="K88" s="19"/>
      <c r="L88" s="16"/>
    </row>
    <row r="89" spans="3:12" x14ac:dyDescent="0.25">
      <c r="C89" s="16"/>
      <c r="D89" s="28"/>
      <c r="E89" s="28"/>
      <c r="F89" s="16"/>
      <c r="G89" s="16"/>
      <c r="H89" s="49"/>
      <c r="I89" s="16"/>
      <c r="J89" s="16"/>
      <c r="K89" s="19"/>
      <c r="L89" s="16"/>
    </row>
    <row r="90" spans="3:12" x14ac:dyDescent="0.25">
      <c r="C90" s="16"/>
      <c r="D90" s="28"/>
      <c r="E90" s="28"/>
      <c r="F90" s="16"/>
      <c r="G90" s="16"/>
      <c r="H90" s="49"/>
      <c r="I90" s="16"/>
      <c r="J90" s="16"/>
      <c r="K90" s="19"/>
      <c r="L90" s="16"/>
    </row>
    <row r="91" spans="3:12" x14ac:dyDescent="0.25">
      <c r="C91" s="16"/>
      <c r="D91" s="28"/>
      <c r="E91" s="28"/>
      <c r="F91" s="16"/>
      <c r="G91" s="16"/>
      <c r="H91" s="49"/>
      <c r="I91" s="16"/>
      <c r="J91" s="16"/>
      <c r="K91" s="19"/>
      <c r="L91" s="16"/>
    </row>
    <row r="92" spans="3:12" x14ac:dyDescent="0.25">
      <c r="C92" s="16"/>
      <c r="D92" s="28"/>
      <c r="E92" s="28"/>
      <c r="F92" s="16"/>
      <c r="G92" s="16"/>
      <c r="H92" s="49"/>
      <c r="I92" s="16"/>
      <c r="J92" s="16"/>
      <c r="K92" s="19"/>
      <c r="L92" s="16"/>
    </row>
    <row r="93" spans="3:12" x14ac:dyDescent="0.25">
      <c r="C93" s="16"/>
      <c r="D93" s="28"/>
      <c r="E93" s="28"/>
      <c r="F93" s="16"/>
      <c r="G93" s="16"/>
      <c r="H93" s="49"/>
      <c r="I93" s="16"/>
      <c r="J93" s="16"/>
      <c r="K93" s="19"/>
      <c r="L93" s="16"/>
    </row>
    <row r="94" spans="3:12" x14ac:dyDescent="0.25">
      <c r="C94" s="16"/>
      <c r="D94" s="28"/>
      <c r="E94" s="28"/>
      <c r="F94" s="16"/>
      <c r="G94" s="16"/>
      <c r="H94" s="49"/>
      <c r="I94" s="16"/>
      <c r="J94" s="16"/>
      <c r="K94" s="19"/>
      <c r="L94" s="16"/>
    </row>
    <row r="95" spans="3:12" x14ac:dyDescent="0.25">
      <c r="C95" s="16"/>
      <c r="D95" s="28"/>
      <c r="E95" s="28"/>
      <c r="F95" s="16"/>
      <c r="G95" s="16"/>
      <c r="H95" s="49"/>
      <c r="I95" s="16"/>
      <c r="J95" s="16"/>
      <c r="K95" s="19"/>
      <c r="L95" s="16"/>
    </row>
    <row r="96" spans="3:12" x14ac:dyDescent="0.25">
      <c r="C96" s="16"/>
      <c r="D96" s="28"/>
      <c r="E96" s="28"/>
      <c r="F96" s="16"/>
      <c r="G96" s="16"/>
      <c r="H96" s="49"/>
      <c r="I96" s="16"/>
      <c r="J96" s="16"/>
      <c r="K96" s="19"/>
      <c r="L96" s="16"/>
    </row>
    <row r="97" spans="3:12" x14ac:dyDescent="0.25">
      <c r="C97" s="16"/>
      <c r="D97" s="28"/>
      <c r="E97" s="28"/>
      <c r="F97" s="16"/>
      <c r="G97" s="16"/>
      <c r="H97" s="49"/>
      <c r="I97" s="16"/>
      <c r="J97" s="16"/>
      <c r="K97" s="19"/>
      <c r="L97" s="16"/>
    </row>
    <row r="98" spans="3:12" x14ac:dyDescent="0.25">
      <c r="C98" s="16"/>
      <c r="D98" s="28"/>
      <c r="E98" s="28"/>
      <c r="F98" s="16"/>
      <c r="G98" s="16"/>
      <c r="H98" s="49"/>
      <c r="I98" s="16"/>
      <c r="J98" s="16"/>
      <c r="K98" s="19"/>
      <c r="L98" s="16"/>
    </row>
    <row r="99" spans="3:12" x14ac:dyDescent="0.25">
      <c r="C99" s="16"/>
      <c r="D99" s="28"/>
      <c r="E99" s="28"/>
      <c r="F99" s="16"/>
      <c r="G99" s="16"/>
      <c r="H99" s="49"/>
      <c r="I99" s="16"/>
      <c r="J99" s="16"/>
      <c r="K99" s="19"/>
      <c r="L99" s="16"/>
    </row>
    <row r="100" spans="3:12" x14ac:dyDescent="0.25">
      <c r="C100" s="16"/>
      <c r="D100" s="28"/>
      <c r="E100" s="28"/>
      <c r="F100" s="16"/>
      <c r="G100" s="16"/>
      <c r="H100" s="49"/>
      <c r="I100" s="16"/>
      <c r="J100" s="16"/>
      <c r="K100" s="19"/>
      <c r="L100" s="16"/>
    </row>
    <row r="101" spans="3:12" x14ac:dyDescent="0.25">
      <c r="C101" s="16"/>
      <c r="D101" s="28"/>
      <c r="E101" s="28"/>
      <c r="F101" s="16"/>
      <c r="G101" s="16"/>
      <c r="H101" s="49"/>
      <c r="I101" s="16"/>
      <c r="J101" s="16"/>
      <c r="K101" s="19"/>
      <c r="L101" s="16"/>
    </row>
    <row r="102" spans="3:12" x14ac:dyDescent="0.25">
      <c r="C102" s="16"/>
      <c r="D102" s="28"/>
      <c r="E102" s="28"/>
      <c r="F102" s="16"/>
      <c r="G102" s="16"/>
      <c r="H102" s="49"/>
      <c r="I102" s="16"/>
      <c r="J102" s="16"/>
      <c r="K102" s="19"/>
      <c r="L102" s="16"/>
    </row>
    <row r="103" spans="3:12" x14ac:dyDescent="0.25">
      <c r="C103" s="16"/>
      <c r="D103" s="28"/>
      <c r="E103" s="28"/>
      <c r="F103" s="16"/>
      <c r="G103" s="16"/>
      <c r="H103" s="49"/>
      <c r="I103" s="16"/>
      <c r="J103" s="16"/>
      <c r="K103" s="19"/>
      <c r="L103" s="16"/>
    </row>
    <row r="104" spans="3:12" x14ac:dyDescent="0.25">
      <c r="C104" s="16"/>
      <c r="D104" s="28"/>
      <c r="E104" s="28"/>
      <c r="F104" s="16"/>
      <c r="G104" s="16"/>
      <c r="H104" s="49"/>
      <c r="I104" s="16"/>
      <c r="J104" s="16"/>
      <c r="K104" s="19"/>
      <c r="L104" s="16"/>
    </row>
    <row r="105" spans="3:12" x14ac:dyDescent="0.25">
      <c r="C105" s="16"/>
      <c r="D105" s="28"/>
      <c r="E105" s="28"/>
      <c r="F105" s="16"/>
      <c r="G105" s="16"/>
      <c r="H105" s="49"/>
      <c r="I105" s="16"/>
      <c r="J105" s="16"/>
      <c r="K105" s="19"/>
      <c r="L105" s="16"/>
    </row>
    <row r="106" spans="3:12" x14ac:dyDescent="0.25">
      <c r="C106" s="16"/>
      <c r="D106" s="28"/>
      <c r="E106" s="28"/>
      <c r="F106" s="16"/>
      <c r="G106" s="16"/>
      <c r="H106" s="49"/>
      <c r="I106" s="16"/>
      <c r="J106" s="16"/>
      <c r="K106" s="19"/>
      <c r="L106" s="16"/>
    </row>
    <row r="107" spans="3:12" x14ac:dyDescent="0.25">
      <c r="C107" s="16"/>
      <c r="D107" s="28"/>
      <c r="E107" s="28"/>
      <c r="F107" s="16"/>
      <c r="G107" s="16"/>
      <c r="H107" s="49"/>
      <c r="I107" s="16"/>
      <c r="J107" s="16"/>
      <c r="K107" s="19"/>
      <c r="L107" s="16"/>
    </row>
    <row r="108" spans="3:12" x14ac:dyDescent="0.25">
      <c r="C108" s="16"/>
      <c r="D108" s="28"/>
      <c r="E108" s="28"/>
      <c r="F108" s="16"/>
      <c r="G108" s="16"/>
      <c r="H108" s="49"/>
      <c r="I108" s="16"/>
      <c r="J108" s="16"/>
      <c r="K108" s="19"/>
      <c r="L108" s="16"/>
    </row>
    <row r="109" spans="3:12" x14ac:dyDescent="0.25">
      <c r="C109" s="16"/>
      <c r="D109" s="28"/>
      <c r="E109" s="28"/>
      <c r="F109" s="16"/>
      <c r="G109" s="16"/>
      <c r="H109" s="49"/>
      <c r="I109" s="16"/>
      <c r="J109" s="16"/>
      <c r="K109" s="19"/>
      <c r="L109" s="16"/>
    </row>
    <row r="110" spans="3:12" x14ac:dyDescent="0.25">
      <c r="C110" s="16"/>
      <c r="D110" s="28"/>
      <c r="E110" s="28"/>
      <c r="F110" s="16"/>
      <c r="G110" s="16"/>
      <c r="H110" s="49"/>
      <c r="I110" s="16"/>
      <c r="J110" s="16"/>
      <c r="K110" s="19"/>
      <c r="L110" s="16"/>
    </row>
    <row r="111" spans="3:12" x14ac:dyDescent="0.25">
      <c r="C111" s="16"/>
      <c r="D111" s="28"/>
      <c r="E111" s="28"/>
      <c r="F111" s="16"/>
      <c r="G111" s="16"/>
      <c r="H111" s="49"/>
      <c r="I111" s="16"/>
      <c r="J111" s="16"/>
      <c r="K111" s="19"/>
      <c r="L111" s="16"/>
    </row>
    <row r="112" spans="3:12" x14ac:dyDescent="0.25">
      <c r="C112" s="16"/>
      <c r="D112" s="28"/>
      <c r="E112" s="28"/>
      <c r="F112" s="16"/>
      <c r="G112" s="16"/>
      <c r="H112" s="49"/>
      <c r="I112" s="16"/>
      <c r="J112" s="16"/>
      <c r="K112" s="19"/>
      <c r="L112" s="16"/>
    </row>
    <row r="113" spans="3:12" x14ac:dyDescent="0.25">
      <c r="C113" s="16"/>
      <c r="D113" s="28"/>
      <c r="E113" s="28"/>
      <c r="F113" s="16"/>
      <c r="G113" s="16"/>
      <c r="H113" s="49"/>
      <c r="I113" s="16"/>
      <c r="J113" s="16"/>
      <c r="K113" s="19"/>
      <c r="L113" s="16"/>
    </row>
    <row r="114" spans="3:12" x14ac:dyDescent="0.25">
      <c r="C114" s="16"/>
      <c r="D114" s="28"/>
      <c r="E114" s="28"/>
      <c r="F114" s="16"/>
      <c r="G114" s="16"/>
      <c r="H114" s="49"/>
      <c r="I114" s="16"/>
      <c r="J114" s="16"/>
      <c r="K114" s="19"/>
      <c r="L114" s="16"/>
    </row>
    <row r="115" spans="3:12" x14ac:dyDescent="0.25">
      <c r="C115" s="16"/>
      <c r="D115" s="28"/>
      <c r="E115" s="28"/>
      <c r="F115" s="16"/>
      <c r="G115" s="16"/>
      <c r="H115" s="49"/>
      <c r="I115" s="16"/>
      <c r="J115" s="16"/>
      <c r="K115" s="19"/>
      <c r="L115" s="16"/>
    </row>
    <row r="116" spans="3:12" x14ac:dyDescent="0.25">
      <c r="C116" s="16"/>
      <c r="D116" s="28"/>
      <c r="E116" s="28"/>
      <c r="F116" s="16"/>
      <c r="G116" s="16"/>
      <c r="H116" s="49"/>
      <c r="I116" s="16"/>
      <c r="J116" s="16"/>
      <c r="K116" s="19"/>
      <c r="L116" s="16"/>
    </row>
    <row r="117" spans="3:12" x14ac:dyDescent="0.25">
      <c r="C117" s="16"/>
      <c r="D117" s="28"/>
      <c r="E117" s="28"/>
      <c r="F117" s="16"/>
      <c r="G117" s="16"/>
      <c r="H117" s="49"/>
      <c r="I117" s="16"/>
      <c r="J117" s="16"/>
      <c r="K117" s="19"/>
      <c r="L117" s="16"/>
    </row>
    <row r="118" spans="3:12" x14ac:dyDescent="0.25">
      <c r="C118" s="16"/>
      <c r="D118" s="28"/>
      <c r="E118" s="28"/>
      <c r="F118" s="16"/>
      <c r="G118" s="16"/>
      <c r="H118" s="49"/>
      <c r="I118" s="16"/>
      <c r="J118" s="16"/>
      <c r="K118" s="19"/>
      <c r="L118" s="16"/>
    </row>
    <row r="119" spans="3:12" x14ac:dyDescent="0.25">
      <c r="C119" s="16"/>
      <c r="D119" s="28"/>
      <c r="E119" s="28"/>
      <c r="F119" s="16"/>
      <c r="G119" s="16"/>
      <c r="H119" s="49"/>
      <c r="I119" s="16"/>
      <c r="J119" s="16"/>
      <c r="K119" s="19"/>
      <c r="L119" s="16"/>
    </row>
    <row r="120" spans="3:12" x14ac:dyDescent="0.25">
      <c r="C120" s="16"/>
      <c r="D120" s="28"/>
      <c r="E120" s="28"/>
      <c r="F120" s="16"/>
      <c r="G120" s="16"/>
      <c r="H120" s="49"/>
      <c r="I120" s="16"/>
      <c r="J120" s="16"/>
      <c r="K120" s="19"/>
      <c r="L120" s="16"/>
    </row>
    <row r="121" spans="3:12" x14ac:dyDescent="0.25">
      <c r="C121" s="16"/>
      <c r="D121" s="28"/>
      <c r="E121" s="28"/>
      <c r="F121" s="16"/>
      <c r="G121" s="16"/>
      <c r="H121" s="49"/>
      <c r="I121" s="16"/>
      <c r="J121" s="16"/>
      <c r="K121" s="19"/>
      <c r="L121" s="16"/>
    </row>
    <row r="122" spans="3:12" x14ac:dyDescent="0.25">
      <c r="C122" s="16"/>
      <c r="D122" s="28"/>
      <c r="E122" s="28"/>
      <c r="F122" s="16"/>
      <c r="G122" s="16"/>
      <c r="H122" s="49"/>
      <c r="I122" s="16"/>
      <c r="J122" s="16"/>
      <c r="K122" s="19"/>
      <c r="L122" s="16"/>
    </row>
    <row r="123" spans="3:12" x14ac:dyDescent="0.25">
      <c r="C123" s="16"/>
      <c r="D123" s="28"/>
      <c r="E123" s="28"/>
      <c r="F123" s="16"/>
      <c r="G123" s="16"/>
      <c r="H123" s="49"/>
      <c r="I123" s="16"/>
      <c r="J123" s="16"/>
      <c r="K123" s="19"/>
      <c r="L123" s="16"/>
    </row>
    <row r="124" spans="3:12" x14ac:dyDescent="0.25">
      <c r="C124" s="16"/>
      <c r="D124" s="28"/>
      <c r="E124" s="28"/>
      <c r="F124" s="16"/>
      <c r="G124" s="16"/>
      <c r="H124" s="49"/>
      <c r="I124" s="16"/>
      <c r="J124" s="16"/>
      <c r="K124" s="19"/>
      <c r="L124" s="16"/>
    </row>
    <row r="125" spans="3:12" x14ac:dyDescent="0.25">
      <c r="C125" s="16"/>
      <c r="D125" s="28"/>
      <c r="E125" s="28"/>
      <c r="F125" s="16"/>
      <c r="G125" s="16"/>
      <c r="H125" s="49"/>
      <c r="I125" s="16"/>
      <c r="J125" s="16"/>
      <c r="K125" s="19"/>
      <c r="L125" s="16"/>
    </row>
    <row r="126" spans="3:12" x14ac:dyDescent="0.25">
      <c r="C126" s="16"/>
      <c r="D126" s="28"/>
      <c r="E126" s="28"/>
      <c r="F126" s="16"/>
      <c r="G126" s="16"/>
      <c r="H126" s="49"/>
      <c r="I126" s="16"/>
      <c r="J126" s="16"/>
      <c r="K126" s="19"/>
      <c r="L126" s="16"/>
    </row>
    <row r="127" spans="3:12" x14ac:dyDescent="0.25">
      <c r="C127" s="16"/>
      <c r="D127" s="28"/>
      <c r="E127" s="28"/>
      <c r="F127" s="16"/>
      <c r="G127" s="16"/>
      <c r="H127" s="49"/>
      <c r="I127" s="16"/>
      <c r="J127" s="16"/>
      <c r="K127" s="19"/>
      <c r="L127" s="16"/>
    </row>
    <row r="128" spans="3:12" x14ac:dyDescent="0.25">
      <c r="C128" s="16"/>
      <c r="D128" s="28"/>
      <c r="E128" s="28"/>
      <c r="F128" s="16"/>
      <c r="G128" s="16"/>
      <c r="H128" s="49"/>
      <c r="I128" s="16"/>
      <c r="J128" s="16"/>
      <c r="K128" s="19"/>
      <c r="L128" s="16"/>
    </row>
    <row r="129" spans="3:12" x14ac:dyDescent="0.25">
      <c r="C129" s="16"/>
      <c r="D129" s="28"/>
      <c r="E129" s="28"/>
      <c r="F129" s="16"/>
      <c r="G129" s="16"/>
      <c r="H129" s="49"/>
      <c r="I129" s="16"/>
      <c r="J129" s="16"/>
      <c r="K129" s="19"/>
      <c r="L129" s="16"/>
    </row>
    <row r="130" spans="3:12" x14ac:dyDescent="0.25">
      <c r="C130" s="16"/>
      <c r="D130" s="28"/>
      <c r="E130" s="28"/>
      <c r="F130" s="16"/>
      <c r="G130" s="16"/>
      <c r="H130" s="49"/>
      <c r="I130" s="16"/>
      <c r="J130" s="16"/>
      <c r="K130" s="19"/>
      <c r="L130" s="16"/>
    </row>
    <row r="131" spans="3:12" x14ac:dyDescent="0.25">
      <c r="C131" s="16"/>
      <c r="D131" s="28"/>
      <c r="E131" s="28"/>
      <c r="F131" s="16"/>
      <c r="G131" s="16"/>
      <c r="H131" s="49"/>
      <c r="I131" s="16"/>
      <c r="J131" s="16"/>
      <c r="K131" s="19"/>
      <c r="L131" s="16"/>
    </row>
    <row r="132" spans="3:12" x14ac:dyDescent="0.25">
      <c r="C132" s="16"/>
      <c r="D132" s="28"/>
      <c r="E132" s="28"/>
      <c r="F132" s="16"/>
      <c r="G132" s="16"/>
      <c r="H132" s="49"/>
      <c r="I132" s="16"/>
      <c r="J132" s="16"/>
      <c r="K132" s="19"/>
      <c r="L132" s="16"/>
    </row>
    <row r="133" spans="3:12" x14ac:dyDescent="0.25">
      <c r="C133" s="16"/>
      <c r="D133" s="28"/>
      <c r="E133" s="28"/>
      <c r="F133" s="16"/>
      <c r="G133" s="16"/>
      <c r="H133" s="49"/>
      <c r="I133" s="16"/>
      <c r="J133" s="16"/>
      <c r="K133" s="19"/>
      <c r="L133" s="16"/>
    </row>
    <row r="134" spans="3:12" x14ac:dyDescent="0.25">
      <c r="C134" s="16"/>
      <c r="D134" s="28"/>
      <c r="E134" s="28"/>
      <c r="F134" s="16"/>
      <c r="G134" s="16"/>
      <c r="H134" s="49"/>
      <c r="I134" s="16"/>
      <c r="J134" s="16"/>
      <c r="K134" s="19"/>
      <c r="L134" s="16"/>
    </row>
    <row r="135" spans="3:12" x14ac:dyDescent="0.25">
      <c r="C135" s="16"/>
      <c r="D135" s="28"/>
      <c r="E135" s="28"/>
      <c r="F135" s="16"/>
      <c r="G135" s="16"/>
      <c r="H135" s="49"/>
      <c r="I135" s="16"/>
      <c r="J135" s="16"/>
      <c r="K135" s="19"/>
      <c r="L135" s="16"/>
    </row>
    <row r="136" spans="3:12" x14ac:dyDescent="0.25">
      <c r="C136" s="16"/>
      <c r="D136" s="28"/>
      <c r="E136" s="28"/>
      <c r="F136" s="16"/>
      <c r="G136" s="16"/>
      <c r="H136" s="49"/>
      <c r="I136" s="16"/>
      <c r="J136" s="16"/>
      <c r="K136" s="19"/>
      <c r="L136" s="16"/>
    </row>
    <row r="137" spans="3:12" x14ac:dyDescent="0.25">
      <c r="C137" s="16"/>
      <c r="D137" s="28"/>
      <c r="E137" s="28"/>
      <c r="F137" s="16"/>
      <c r="G137" s="16"/>
      <c r="H137" s="49"/>
      <c r="I137" s="16"/>
      <c r="J137" s="16"/>
      <c r="K137" s="19"/>
      <c r="L137" s="16"/>
    </row>
    <row r="138" spans="3:12" x14ac:dyDescent="0.25">
      <c r="C138" s="16"/>
      <c r="D138" s="28"/>
      <c r="E138" s="28"/>
      <c r="F138" s="16"/>
      <c r="G138" s="16"/>
      <c r="H138" s="49"/>
      <c r="I138" s="16"/>
      <c r="J138" s="16"/>
      <c r="K138" s="19"/>
      <c r="L138" s="16"/>
    </row>
    <row r="139" spans="3:12" x14ac:dyDescent="0.25">
      <c r="C139" s="16"/>
      <c r="D139" s="28"/>
      <c r="E139" s="28"/>
      <c r="F139" s="16"/>
      <c r="G139" s="16"/>
      <c r="H139" s="49"/>
      <c r="I139" s="16"/>
      <c r="J139" s="16"/>
      <c r="K139" s="19"/>
      <c r="L139" s="16"/>
    </row>
    <row r="140" spans="3:12" x14ac:dyDescent="0.25">
      <c r="C140" s="16"/>
      <c r="D140" s="28"/>
      <c r="E140" s="28"/>
      <c r="F140" s="16"/>
      <c r="G140" s="16"/>
      <c r="H140" s="49"/>
      <c r="I140" s="16"/>
      <c r="J140" s="16"/>
      <c r="K140" s="19"/>
      <c r="L140" s="16"/>
    </row>
    <row r="141" spans="3:12" x14ac:dyDescent="0.25">
      <c r="C141" s="16"/>
      <c r="D141" s="28"/>
      <c r="E141" s="28"/>
      <c r="F141" s="16"/>
      <c r="G141" s="16"/>
      <c r="H141" s="49"/>
      <c r="I141" s="16"/>
      <c r="J141" s="16"/>
      <c r="K141" s="19"/>
      <c r="L141" s="16"/>
    </row>
    <row r="142" spans="3:12" x14ac:dyDescent="0.25">
      <c r="C142" s="16"/>
      <c r="D142" s="28"/>
      <c r="E142" s="28"/>
      <c r="F142" s="16"/>
      <c r="G142" s="16"/>
      <c r="H142" s="49"/>
      <c r="I142" s="16"/>
      <c r="J142" s="16"/>
      <c r="K142" s="19"/>
      <c r="L142" s="16"/>
    </row>
    <row r="143" spans="3:12" x14ac:dyDescent="0.25">
      <c r="C143" s="16"/>
      <c r="D143" s="28"/>
      <c r="E143" s="28"/>
      <c r="F143" s="16"/>
      <c r="G143" s="16"/>
      <c r="H143" s="49"/>
      <c r="I143" s="16"/>
      <c r="J143" s="16"/>
      <c r="K143" s="19"/>
      <c r="L143" s="16"/>
    </row>
    <row r="144" spans="3:12" x14ac:dyDescent="0.25">
      <c r="C144" s="16"/>
      <c r="D144" s="28"/>
      <c r="E144" s="28"/>
      <c r="F144" s="16"/>
      <c r="G144" s="16"/>
      <c r="H144" s="49"/>
      <c r="I144" s="16"/>
      <c r="J144" s="16"/>
      <c r="K144" s="19"/>
      <c r="L144" s="16"/>
    </row>
    <row r="145" spans="3:12" x14ac:dyDescent="0.25">
      <c r="C145" s="16"/>
      <c r="D145" s="28"/>
      <c r="E145" s="28"/>
      <c r="F145" s="16"/>
      <c r="G145" s="16"/>
      <c r="H145" s="49"/>
      <c r="I145" s="16"/>
      <c r="J145" s="16"/>
      <c r="K145" s="19"/>
      <c r="L145" s="16"/>
    </row>
    <row r="146" spans="3:12" x14ac:dyDescent="0.25">
      <c r="C146" s="16"/>
      <c r="D146" s="28"/>
      <c r="E146" s="28"/>
      <c r="F146" s="16"/>
      <c r="G146" s="16"/>
      <c r="H146" s="49"/>
      <c r="I146" s="16"/>
      <c r="J146" s="16"/>
      <c r="K146" s="19"/>
      <c r="L146" s="16"/>
    </row>
    <row r="147" spans="3:12" x14ac:dyDescent="0.25">
      <c r="C147" s="16"/>
      <c r="D147" s="28"/>
      <c r="E147" s="28"/>
      <c r="F147" s="16"/>
      <c r="G147" s="16"/>
      <c r="H147" s="49"/>
      <c r="I147" s="16"/>
      <c r="J147" s="16"/>
      <c r="K147" s="19"/>
      <c r="L147" s="16"/>
    </row>
    <row r="148" spans="3:12" x14ac:dyDescent="0.25">
      <c r="C148" s="16"/>
      <c r="D148" s="28"/>
      <c r="E148" s="28"/>
      <c r="F148" s="16"/>
      <c r="G148" s="16"/>
      <c r="H148" s="49"/>
      <c r="I148" s="16"/>
      <c r="J148" s="16"/>
      <c r="K148" s="19"/>
      <c r="L148" s="16"/>
    </row>
    <row r="149" spans="3:12" x14ac:dyDescent="0.25">
      <c r="C149" s="16"/>
      <c r="D149" s="28"/>
      <c r="E149" s="28"/>
      <c r="F149" s="16"/>
      <c r="G149" s="16"/>
      <c r="H149" s="49"/>
      <c r="I149" s="16"/>
      <c r="J149" s="16"/>
      <c r="K149" s="19"/>
      <c r="L149" s="16"/>
    </row>
    <row r="150" spans="3:12" x14ac:dyDescent="0.25">
      <c r="C150" s="16"/>
      <c r="D150" s="28"/>
      <c r="E150" s="28"/>
      <c r="F150" s="16"/>
      <c r="G150" s="16"/>
      <c r="H150" s="49"/>
      <c r="I150" s="16"/>
      <c r="J150" s="16"/>
      <c r="K150" s="19"/>
      <c r="L150" s="16"/>
    </row>
    <row r="151" spans="3:12" x14ac:dyDescent="0.25">
      <c r="C151" s="16"/>
      <c r="D151" s="28"/>
      <c r="E151" s="28"/>
      <c r="F151" s="16"/>
      <c r="G151" s="16"/>
      <c r="H151" s="49"/>
      <c r="I151" s="16"/>
      <c r="J151" s="16"/>
      <c r="K151" s="19"/>
      <c r="L151" s="16"/>
    </row>
    <row r="152" spans="3:12" x14ac:dyDescent="0.25">
      <c r="C152" s="16"/>
      <c r="D152" s="28"/>
      <c r="E152" s="28"/>
      <c r="F152" s="16"/>
      <c r="G152" s="16"/>
      <c r="H152" s="49"/>
      <c r="I152" s="16"/>
      <c r="J152" s="16"/>
      <c r="K152" s="19"/>
      <c r="L152" s="16"/>
    </row>
    <row r="153" spans="3:12" x14ac:dyDescent="0.25">
      <c r="C153" s="16"/>
      <c r="D153" s="28"/>
      <c r="E153" s="28"/>
      <c r="F153" s="16"/>
      <c r="G153" s="16"/>
      <c r="H153" s="49"/>
      <c r="I153" s="16"/>
      <c r="J153" s="16"/>
      <c r="K153" s="19"/>
      <c r="L153" s="16"/>
    </row>
    <row r="154" spans="3:12" x14ac:dyDescent="0.25">
      <c r="C154" s="16"/>
      <c r="D154" s="28"/>
      <c r="E154" s="28"/>
      <c r="F154" s="16"/>
      <c r="G154" s="16"/>
      <c r="H154" s="49"/>
      <c r="I154" s="16"/>
      <c r="J154" s="16"/>
      <c r="K154" s="19"/>
      <c r="L154" s="16"/>
    </row>
    <row r="155" spans="3:12" x14ac:dyDescent="0.25">
      <c r="C155" s="16"/>
      <c r="D155" s="28"/>
      <c r="E155" s="28"/>
      <c r="F155" s="16"/>
      <c r="G155" s="16"/>
      <c r="H155" s="49"/>
      <c r="I155" s="16"/>
      <c r="J155" s="16"/>
      <c r="K155" s="19"/>
      <c r="L155" s="16"/>
    </row>
    <row r="156" spans="3:12" x14ac:dyDescent="0.25">
      <c r="C156" s="16"/>
      <c r="D156" s="28"/>
      <c r="E156" s="28"/>
      <c r="F156" s="16"/>
      <c r="G156" s="16"/>
      <c r="H156" s="49"/>
      <c r="I156" s="16"/>
      <c r="J156" s="16"/>
      <c r="K156" s="19"/>
      <c r="L156" s="16"/>
    </row>
    <row r="157" spans="3:12" x14ac:dyDescent="0.25">
      <c r="C157" s="16"/>
      <c r="D157" s="28"/>
      <c r="E157" s="28"/>
      <c r="F157" s="16"/>
      <c r="G157" s="16"/>
      <c r="H157" s="49"/>
      <c r="I157" s="16"/>
      <c r="J157" s="16"/>
      <c r="K157" s="19"/>
      <c r="L157" s="16"/>
    </row>
    <row r="158" spans="3:12" x14ac:dyDescent="0.25">
      <c r="C158" s="16"/>
      <c r="D158" s="28"/>
      <c r="E158" s="28"/>
      <c r="F158" s="16"/>
      <c r="G158" s="16"/>
      <c r="H158" s="49"/>
      <c r="I158" s="16"/>
      <c r="J158" s="16"/>
      <c r="K158" s="19"/>
      <c r="L158" s="16"/>
    </row>
    <row r="159" spans="3:12" x14ac:dyDescent="0.25">
      <c r="C159" s="16"/>
      <c r="D159" s="28"/>
      <c r="E159" s="28"/>
      <c r="F159" s="16"/>
      <c r="G159" s="16"/>
      <c r="H159" s="49"/>
      <c r="I159" s="16"/>
      <c r="J159" s="16"/>
      <c r="K159" s="19"/>
      <c r="L159" s="16"/>
    </row>
    <row r="160" spans="3:12" x14ac:dyDescent="0.25">
      <c r="C160" s="16"/>
      <c r="D160" s="28"/>
      <c r="E160" s="28"/>
      <c r="F160" s="16"/>
      <c r="G160" s="16"/>
      <c r="H160" s="49"/>
      <c r="I160" s="16"/>
      <c r="J160" s="16"/>
      <c r="K160" s="19"/>
      <c r="L160" s="16"/>
    </row>
    <row r="161" spans="3:12" x14ac:dyDescent="0.25">
      <c r="C161" s="16"/>
      <c r="D161" s="28"/>
      <c r="E161" s="28"/>
      <c r="F161" s="16"/>
      <c r="G161" s="16"/>
      <c r="H161" s="49"/>
      <c r="I161" s="16"/>
      <c r="J161" s="16"/>
      <c r="K161" s="19"/>
      <c r="L161" s="16"/>
    </row>
    <row r="162" spans="3:12" x14ac:dyDescent="0.25">
      <c r="C162" s="16"/>
      <c r="D162" s="28"/>
      <c r="E162" s="28"/>
      <c r="F162" s="16"/>
      <c r="G162" s="16"/>
      <c r="H162" s="49"/>
      <c r="I162" s="16"/>
      <c r="J162" s="16"/>
      <c r="K162" s="19"/>
      <c r="L162" s="16"/>
    </row>
    <row r="163" spans="3:12" x14ac:dyDescent="0.25">
      <c r="C163" s="16"/>
      <c r="D163" s="28"/>
      <c r="E163" s="28"/>
      <c r="F163" s="16"/>
      <c r="G163" s="16"/>
      <c r="H163" s="49"/>
      <c r="I163" s="16"/>
      <c r="J163" s="16"/>
      <c r="K163" s="19"/>
      <c r="L163" s="16"/>
    </row>
    <row r="164" spans="3:12" x14ac:dyDescent="0.25">
      <c r="C164" s="16"/>
      <c r="D164" s="28"/>
      <c r="E164" s="28"/>
      <c r="F164" s="16"/>
      <c r="G164" s="16"/>
      <c r="H164" s="49"/>
      <c r="I164" s="16"/>
      <c r="J164" s="16"/>
      <c r="K164" s="19"/>
      <c r="L164" s="16"/>
    </row>
    <row r="165" spans="3:12" x14ac:dyDescent="0.25">
      <c r="C165" s="16"/>
      <c r="D165" s="28"/>
      <c r="E165" s="28"/>
      <c r="F165" s="16"/>
      <c r="G165" s="16"/>
      <c r="H165" s="49"/>
      <c r="I165" s="16"/>
      <c r="J165" s="16"/>
      <c r="K165" s="19"/>
      <c r="L165" s="16"/>
    </row>
    <row r="166" spans="3:12" x14ac:dyDescent="0.25">
      <c r="C166" s="16"/>
      <c r="D166" s="28"/>
      <c r="E166" s="28"/>
      <c r="F166" s="16"/>
      <c r="G166" s="16"/>
      <c r="H166" s="49"/>
      <c r="I166" s="16"/>
      <c r="J166" s="16"/>
      <c r="K166" s="19"/>
      <c r="L166" s="16"/>
    </row>
    <row r="167" spans="3:12" x14ac:dyDescent="0.25">
      <c r="C167" s="16"/>
      <c r="D167" s="28"/>
      <c r="E167" s="28"/>
      <c r="F167" s="16"/>
      <c r="G167" s="16"/>
      <c r="H167" s="49"/>
      <c r="I167" s="16"/>
      <c r="J167" s="16"/>
      <c r="K167" s="19"/>
      <c r="L167" s="16"/>
    </row>
    <row r="168" spans="3:12" x14ac:dyDescent="0.25">
      <c r="C168" s="16"/>
      <c r="D168" s="28"/>
      <c r="E168" s="28"/>
      <c r="F168" s="16"/>
      <c r="G168" s="16"/>
      <c r="H168" s="49"/>
      <c r="I168" s="16"/>
      <c r="J168" s="16"/>
      <c r="K168" s="19"/>
      <c r="L168" s="16"/>
    </row>
    <row r="169" spans="3:12" x14ac:dyDescent="0.25">
      <c r="C169" s="16"/>
      <c r="D169" s="28"/>
      <c r="E169" s="28"/>
      <c r="F169" s="16"/>
      <c r="G169" s="16"/>
      <c r="H169" s="49"/>
      <c r="I169" s="16"/>
      <c r="J169" s="16"/>
      <c r="K169" s="19"/>
      <c r="L169" s="16"/>
    </row>
    <row r="170" spans="3:12" x14ac:dyDescent="0.25">
      <c r="C170" s="16"/>
      <c r="D170" s="28"/>
      <c r="E170" s="28"/>
      <c r="F170" s="16"/>
      <c r="G170" s="16"/>
      <c r="H170" s="49"/>
      <c r="I170" s="16"/>
      <c r="J170" s="16"/>
      <c r="K170" s="19"/>
      <c r="L170" s="16"/>
    </row>
    <row r="171" spans="3:12" x14ac:dyDescent="0.25">
      <c r="C171" s="16"/>
      <c r="D171" s="28"/>
      <c r="E171" s="28"/>
      <c r="F171" s="16"/>
      <c r="G171" s="16"/>
      <c r="H171" s="49"/>
      <c r="I171" s="16"/>
      <c r="J171" s="16"/>
      <c r="K171" s="19"/>
      <c r="L171" s="16"/>
    </row>
    <row r="172" spans="3:12" x14ac:dyDescent="0.25">
      <c r="C172" s="16"/>
      <c r="D172" s="28"/>
      <c r="E172" s="28"/>
      <c r="F172" s="16"/>
      <c r="G172" s="16"/>
      <c r="H172" s="49"/>
      <c r="I172" s="16"/>
      <c r="J172" s="16"/>
      <c r="K172" s="19"/>
      <c r="L172" s="16"/>
    </row>
    <row r="173" spans="3:12" x14ac:dyDescent="0.25">
      <c r="C173" s="16"/>
      <c r="D173" s="28"/>
      <c r="E173" s="28"/>
      <c r="F173" s="16"/>
      <c r="G173" s="16"/>
      <c r="H173" s="49"/>
      <c r="I173" s="16"/>
      <c r="J173" s="16"/>
      <c r="K173" s="19"/>
      <c r="L173" s="16"/>
    </row>
    <row r="174" spans="3:12" x14ac:dyDescent="0.25">
      <c r="C174" s="16"/>
      <c r="D174" s="28"/>
      <c r="E174" s="28"/>
      <c r="F174" s="16"/>
      <c r="G174" s="16"/>
      <c r="H174" s="49"/>
      <c r="I174" s="16"/>
      <c r="J174" s="16"/>
      <c r="K174" s="19"/>
      <c r="L174" s="16"/>
    </row>
    <row r="175" spans="3:12" x14ac:dyDescent="0.25">
      <c r="C175" s="16"/>
      <c r="D175" s="28"/>
      <c r="E175" s="28"/>
      <c r="F175" s="16"/>
      <c r="G175" s="16"/>
      <c r="H175" s="49"/>
      <c r="I175" s="16"/>
      <c r="J175" s="16"/>
      <c r="K175" s="19"/>
      <c r="L175" s="16"/>
    </row>
    <row r="176" spans="3:12" x14ac:dyDescent="0.25">
      <c r="C176" s="16"/>
      <c r="D176" s="28"/>
      <c r="E176" s="28"/>
      <c r="F176" s="16"/>
      <c r="G176" s="16"/>
      <c r="H176" s="49"/>
      <c r="I176" s="16"/>
      <c r="J176" s="16"/>
      <c r="K176" s="19"/>
      <c r="L176" s="16"/>
    </row>
    <row r="177" spans="3:12" x14ac:dyDescent="0.25">
      <c r="C177" s="16"/>
      <c r="D177" s="28"/>
      <c r="E177" s="28"/>
      <c r="F177" s="16"/>
      <c r="G177" s="16"/>
      <c r="H177" s="49"/>
      <c r="I177" s="16"/>
      <c r="J177" s="16"/>
      <c r="K177" s="19"/>
      <c r="L177" s="16"/>
    </row>
    <row r="178" spans="3:12" x14ac:dyDescent="0.25">
      <c r="C178" s="16"/>
      <c r="D178" s="28"/>
      <c r="E178" s="28"/>
      <c r="F178" s="16"/>
      <c r="G178" s="16"/>
      <c r="H178" s="49"/>
      <c r="I178" s="16"/>
      <c r="J178" s="16"/>
      <c r="K178" s="19"/>
      <c r="L178" s="16"/>
    </row>
    <row r="179" spans="3:12" x14ac:dyDescent="0.25">
      <c r="C179" s="16"/>
      <c r="D179" s="28"/>
      <c r="E179" s="28"/>
      <c r="F179" s="16"/>
      <c r="G179" s="16"/>
      <c r="H179" s="49"/>
      <c r="I179" s="16"/>
      <c r="J179" s="16"/>
      <c r="K179" s="19"/>
      <c r="L179" s="16"/>
    </row>
    <row r="180" spans="3:12" x14ac:dyDescent="0.25">
      <c r="C180" s="16"/>
      <c r="D180" s="28"/>
      <c r="E180" s="28"/>
      <c r="F180" s="16"/>
      <c r="G180" s="16"/>
      <c r="H180" s="49"/>
      <c r="I180" s="16"/>
      <c r="J180" s="16"/>
      <c r="K180" s="19"/>
      <c r="L180" s="16"/>
    </row>
    <row r="181" spans="3:12" x14ac:dyDescent="0.25">
      <c r="C181" s="16"/>
      <c r="D181" s="28"/>
      <c r="E181" s="28"/>
      <c r="F181" s="16"/>
      <c r="G181" s="16"/>
      <c r="H181" s="49"/>
      <c r="I181" s="16"/>
      <c r="J181" s="16"/>
      <c r="K181" s="19"/>
      <c r="L181" s="16"/>
    </row>
    <row r="182" spans="3:12" x14ac:dyDescent="0.25">
      <c r="C182" s="16"/>
      <c r="D182" s="28"/>
      <c r="E182" s="28"/>
      <c r="F182" s="16"/>
      <c r="G182" s="16"/>
      <c r="H182" s="49"/>
      <c r="I182" s="16"/>
      <c r="J182" s="16"/>
      <c r="K182" s="19"/>
      <c r="L182" s="16"/>
    </row>
    <row r="183" spans="3:12" x14ac:dyDescent="0.25">
      <c r="C183" s="16"/>
      <c r="D183" s="28"/>
      <c r="E183" s="28"/>
      <c r="F183" s="16"/>
      <c r="G183" s="16"/>
      <c r="H183" s="49"/>
      <c r="I183" s="16"/>
      <c r="J183" s="16"/>
      <c r="K183" s="19"/>
      <c r="L183" s="16"/>
    </row>
    <row r="184" spans="3:12" x14ac:dyDescent="0.25">
      <c r="C184" s="16"/>
      <c r="D184" s="28"/>
      <c r="E184" s="28"/>
      <c r="F184" s="16"/>
      <c r="G184" s="16"/>
      <c r="H184" s="49"/>
      <c r="I184" s="16"/>
      <c r="J184" s="16"/>
      <c r="K184" s="19"/>
      <c r="L184" s="16"/>
    </row>
    <row r="185" spans="3:12" x14ac:dyDescent="0.25">
      <c r="C185" s="16"/>
      <c r="D185" s="28"/>
      <c r="E185" s="28"/>
      <c r="F185" s="16"/>
      <c r="G185" s="16"/>
      <c r="H185" s="49"/>
      <c r="I185" s="16"/>
      <c r="J185" s="16"/>
      <c r="K185" s="19"/>
      <c r="L185" s="16"/>
    </row>
    <row r="186" spans="3:12" x14ac:dyDescent="0.25">
      <c r="C186" s="16"/>
      <c r="D186" s="28"/>
      <c r="E186" s="28"/>
      <c r="F186" s="16"/>
      <c r="G186" s="16"/>
      <c r="H186" s="49"/>
      <c r="I186" s="16"/>
      <c r="J186" s="16"/>
      <c r="K186" s="19"/>
      <c r="L186" s="16"/>
    </row>
    <row r="187" spans="3:12" x14ac:dyDescent="0.25">
      <c r="C187" s="16"/>
      <c r="D187" s="28"/>
      <c r="E187" s="28"/>
      <c r="F187" s="16"/>
      <c r="G187" s="16"/>
      <c r="H187" s="49"/>
      <c r="I187" s="16"/>
      <c r="J187" s="16"/>
      <c r="K187" s="19"/>
      <c r="L187" s="16"/>
    </row>
    <row r="188" spans="3:12" x14ac:dyDescent="0.25">
      <c r="C188" s="16"/>
      <c r="D188" s="28"/>
      <c r="E188" s="28"/>
      <c r="F188" s="16"/>
      <c r="G188" s="16"/>
      <c r="H188" s="49"/>
      <c r="I188" s="16"/>
      <c r="J188" s="16"/>
      <c r="K188" s="19"/>
      <c r="L188" s="16"/>
    </row>
    <row r="189" spans="3:12" x14ac:dyDescent="0.25">
      <c r="C189" s="16"/>
      <c r="D189" s="28"/>
      <c r="E189" s="28"/>
      <c r="F189" s="16"/>
      <c r="G189" s="16"/>
      <c r="H189" s="49"/>
      <c r="I189" s="16"/>
      <c r="J189" s="16"/>
      <c r="K189" s="19"/>
      <c r="L189" s="16"/>
    </row>
    <row r="190" spans="3:12" x14ac:dyDescent="0.25">
      <c r="C190" s="16"/>
      <c r="D190" s="28"/>
      <c r="E190" s="28"/>
      <c r="F190" s="16"/>
      <c r="G190" s="16"/>
      <c r="H190" s="49"/>
      <c r="I190" s="16"/>
      <c r="J190" s="16"/>
      <c r="K190" s="19"/>
      <c r="L190" s="16"/>
    </row>
    <row r="191" spans="3:12" x14ac:dyDescent="0.25">
      <c r="C191" s="16"/>
      <c r="D191" s="28"/>
      <c r="E191" s="28"/>
      <c r="F191" s="16"/>
      <c r="G191" s="16"/>
      <c r="H191" s="49"/>
      <c r="I191" s="16"/>
      <c r="J191" s="16"/>
      <c r="K191" s="19"/>
      <c r="L191" s="16"/>
    </row>
    <row r="192" spans="3:12" x14ac:dyDescent="0.25">
      <c r="C192" s="16"/>
      <c r="D192" s="28"/>
      <c r="E192" s="28"/>
      <c r="F192" s="16"/>
      <c r="G192" s="16"/>
      <c r="H192" s="49"/>
      <c r="I192" s="16"/>
      <c r="J192" s="16"/>
      <c r="K192" s="19"/>
      <c r="L192" s="16"/>
    </row>
    <row r="193" spans="3:12" x14ac:dyDescent="0.25">
      <c r="C193" s="16"/>
      <c r="D193" s="28"/>
      <c r="E193" s="28"/>
      <c r="F193" s="16"/>
      <c r="G193" s="16"/>
      <c r="H193" s="49"/>
      <c r="I193" s="16"/>
      <c r="J193" s="16"/>
      <c r="K193" s="19"/>
      <c r="L193" s="16"/>
    </row>
    <row r="194" spans="3:12" x14ac:dyDescent="0.25">
      <c r="C194" s="16"/>
      <c r="D194" s="28"/>
      <c r="E194" s="28"/>
      <c r="F194" s="16"/>
      <c r="G194" s="16"/>
      <c r="H194" s="49"/>
      <c r="I194" s="16"/>
      <c r="J194" s="16"/>
      <c r="K194" s="19"/>
      <c r="L194" s="16"/>
    </row>
    <row r="195" spans="3:12" x14ac:dyDescent="0.25">
      <c r="C195" s="16"/>
      <c r="D195" s="28"/>
      <c r="E195" s="28"/>
      <c r="F195" s="16"/>
      <c r="G195" s="16"/>
      <c r="H195" s="49"/>
      <c r="I195" s="16"/>
      <c r="J195" s="16"/>
      <c r="K195" s="19"/>
      <c r="L195" s="16"/>
    </row>
    <row r="196" spans="3:12" x14ac:dyDescent="0.25">
      <c r="C196" s="16"/>
      <c r="D196" s="28"/>
      <c r="E196" s="28"/>
      <c r="F196" s="16"/>
      <c r="G196" s="16"/>
      <c r="H196" s="49"/>
      <c r="I196" s="16"/>
      <c r="J196" s="16"/>
      <c r="K196" s="19"/>
      <c r="L196" s="16"/>
    </row>
    <row r="197" spans="3:12" x14ac:dyDescent="0.25">
      <c r="C197" s="16"/>
      <c r="D197" s="28"/>
      <c r="E197" s="28"/>
      <c r="F197" s="16"/>
      <c r="G197" s="16"/>
      <c r="H197" s="49"/>
      <c r="I197" s="16"/>
      <c r="J197" s="16"/>
      <c r="K197" s="19"/>
      <c r="L197" s="16"/>
    </row>
    <row r="198" spans="3:12" x14ac:dyDescent="0.25">
      <c r="C198" s="16"/>
      <c r="D198" s="28"/>
      <c r="E198" s="28"/>
      <c r="F198" s="16"/>
      <c r="G198" s="16"/>
      <c r="H198" s="49"/>
      <c r="I198" s="16"/>
      <c r="J198" s="16"/>
      <c r="K198" s="19"/>
      <c r="L198" s="16"/>
    </row>
    <row r="199" spans="3:12" x14ac:dyDescent="0.25">
      <c r="C199" s="16"/>
      <c r="D199" s="28"/>
      <c r="E199" s="28"/>
      <c r="F199" s="16"/>
      <c r="G199" s="16"/>
      <c r="H199" s="49"/>
      <c r="I199" s="16"/>
      <c r="J199" s="16"/>
      <c r="K199" s="19"/>
      <c r="L199" s="16"/>
    </row>
    <row r="200" spans="3:12" x14ac:dyDescent="0.25">
      <c r="C200" s="16"/>
      <c r="D200" s="28"/>
      <c r="E200" s="28"/>
      <c r="F200" s="16"/>
      <c r="G200" s="16"/>
      <c r="H200" s="49"/>
      <c r="I200" s="16"/>
      <c r="J200" s="16"/>
      <c r="K200" s="19"/>
      <c r="L200" s="16"/>
    </row>
    <row r="201" spans="3:12" x14ac:dyDescent="0.25">
      <c r="C201" s="16"/>
      <c r="D201" s="28"/>
      <c r="E201" s="28"/>
      <c r="F201" s="16"/>
      <c r="G201" s="16"/>
      <c r="H201" s="49"/>
      <c r="I201" s="16"/>
      <c r="J201" s="16"/>
      <c r="K201" s="19"/>
      <c r="L201" s="16"/>
    </row>
    <row r="202" spans="3:12" x14ac:dyDescent="0.25">
      <c r="C202" s="16"/>
      <c r="D202" s="28"/>
      <c r="E202" s="28"/>
      <c r="F202" s="16"/>
      <c r="G202" s="16"/>
      <c r="H202" s="49"/>
      <c r="I202" s="16"/>
      <c r="J202" s="16"/>
      <c r="K202" s="19"/>
      <c r="L202" s="16"/>
    </row>
    <row r="203" spans="3:12" x14ac:dyDescent="0.25">
      <c r="C203" s="16"/>
      <c r="D203" s="28"/>
      <c r="E203" s="28"/>
      <c r="F203" s="16"/>
      <c r="G203" s="16"/>
      <c r="H203" s="49"/>
      <c r="I203" s="16"/>
      <c r="J203" s="16"/>
      <c r="K203" s="19"/>
      <c r="L203" s="16"/>
    </row>
    <row r="204" spans="3:12" x14ac:dyDescent="0.25">
      <c r="C204" s="16"/>
      <c r="D204" s="28"/>
      <c r="E204" s="28"/>
      <c r="F204" s="16"/>
      <c r="G204" s="16"/>
      <c r="H204" s="49"/>
      <c r="I204" s="16"/>
      <c r="J204" s="16"/>
      <c r="K204" s="19"/>
      <c r="L204" s="16"/>
    </row>
    <row r="205" spans="3:12" x14ac:dyDescent="0.25">
      <c r="C205" s="16"/>
      <c r="D205" s="28"/>
      <c r="E205" s="28"/>
      <c r="F205" s="16"/>
      <c r="G205" s="16"/>
      <c r="H205" s="49"/>
      <c r="I205" s="16"/>
      <c r="J205" s="16"/>
      <c r="K205" s="19"/>
      <c r="L205" s="16"/>
    </row>
    <row r="206" spans="3:12" x14ac:dyDescent="0.25">
      <c r="C206" s="16"/>
      <c r="D206" s="28"/>
      <c r="E206" s="28"/>
      <c r="F206" s="16"/>
      <c r="G206" s="16"/>
      <c r="H206" s="49"/>
      <c r="I206" s="16"/>
      <c r="J206" s="16"/>
      <c r="K206" s="19"/>
      <c r="L206" s="16"/>
    </row>
    <row r="207" spans="3:12" x14ac:dyDescent="0.25">
      <c r="C207" s="16"/>
      <c r="D207" s="28"/>
      <c r="E207" s="28"/>
      <c r="F207" s="16"/>
      <c r="G207" s="16"/>
      <c r="H207" s="49"/>
      <c r="I207" s="16"/>
      <c r="J207" s="16"/>
      <c r="K207" s="19"/>
      <c r="L207" s="16"/>
    </row>
    <row r="208" spans="3:12" x14ac:dyDescent="0.25">
      <c r="C208" s="16"/>
      <c r="D208" s="28"/>
      <c r="E208" s="28"/>
      <c r="F208" s="16"/>
      <c r="G208" s="16"/>
      <c r="H208" s="49"/>
      <c r="I208" s="16"/>
      <c r="J208" s="16"/>
      <c r="K208" s="19"/>
      <c r="L208" s="16"/>
    </row>
    <row r="209" spans="3:12" x14ac:dyDescent="0.25">
      <c r="C209" s="16"/>
      <c r="D209" s="28"/>
      <c r="E209" s="28"/>
      <c r="F209" s="16"/>
      <c r="G209" s="16"/>
      <c r="H209" s="49"/>
      <c r="I209" s="16"/>
      <c r="J209" s="16"/>
      <c r="K209" s="19"/>
      <c r="L209" s="16"/>
    </row>
    <row r="210" spans="3:12" x14ac:dyDescent="0.25">
      <c r="C210" s="16"/>
      <c r="D210" s="28"/>
      <c r="E210" s="28"/>
      <c r="F210" s="16"/>
      <c r="G210" s="16"/>
      <c r="H210" s="49"/>
      <c r="I210" s="16"/>
      <c r="J210" s="16"/>
      <c r="K210" s="19"/>
      <c r="L210" s="16"/>
    </row>
    <row r="211" spans="3:12" x14ac:dyDescent="0.25">
      <c r="C211" s="16"/>
      <c r="D211" s="28"/>
      <c r="E211" s="28"/>
      <c r="F211" s="16"/>
      <c r="G211" s="16"/>
      <c r="H211" s="49"/>
      <c r="I211" s="16"/>
      <c r="J211" s="16"/>
      <c r="K211" s="19"/>
      <c r="L211" s="16"/>
    </row>
    <row r="212" spans="3:12" x14ac:dyDescent="0.25">
      <c r="C212" s="16"/>
      <c r="D212" s="28"/>
      <c r="E212" s="28"/>
      <c r="F212" s="16"/>
      <c r="G212" s="16"/>
      <c r="H212" s="49"/>
      <c r="I212" s="16"/>
      <c r="J212" s="16"/>
      <c r="K212" s="19"/>
      <c r="L212" s="16"/>
    </row>
    <row r="213" spans="3:12" x14ac:dyDescent="0.25">
      <c r="C213" s="16"/>
      <c r="D213" s="28"/>
      <c r="E213" s="28"/>
      <c r="F213" s="16"/>
      <c r="G213" s="16"/>
      <c r="H213" s="49"/>
      <c r="I213" s="16"/>
      <c r="J213" s="16"/>
      <c r="K213" s="19"/>
      <c r="L213" s="16"/>
    </row>
    <row r="214" spans="3:12" x14ac:dyDescent="0.25">
      <c r="C214" s="16"/>
      <c r="D214" s="28"/>
      <c r="E214" s="28"/>
      <c r="F214" s="16"/>
      <c r="G214" s="16"/>
      <c r="H214" s="49"/>
      <c r="I214" s="16"/>
      <c r="J214" s="16"/>
      <c r="K214" s="19"/>
      <c r="L214" s="16"/>
    </row>
    <row r="215" spans="3:12" x14ac:dyDescent="0.25">
      <c r="C215" s="16"/>
      <c r="D215" s="28"/>
      <c r="E215" s="28"/>
      <c r="F215" s="16"/>
      <c r="G215" s="16"/>
      <c r="H215" s="49"/>
      <c r="I215" s="16"/>
      <c r="J215" s="16"/>
      <c r="K215" s="19"/>
      <c r="L215" s="16"/>
    </row>
    <row r="216" spans="3:12" x14ac:dyDescent="0.25">
      <c r="C216" s="16"/>
      <c r="D216" s="28"/>
      <c r="E216" s="28"/>
      <c r="F216" s="16"/>
      <c r="G216" s="16"/>
      <c r="H216" s="49"/>
      <c r="I216" s="16"/>
      <c r="J216" s="16"/>
      <c r="K216" s="19"/>
      <c r="L216" s="16"/>
    </row>
    <row r="217" spans="3:12" x14ac:dyDescent="0.25">
      <c r="C217" s="16"/>
      <c r="D217" s="28"/>
      <c r="E217" s="28"/>
      <c r="F217" s="16"/>
      <c r="G217" s="16"/>
      <c r="H217" s="49"/>
      <c r="I217" s="16"/>
      <c r="J217" s="16"/>
      <c r="K217" s="19"/>
      <c r="L217" s="16"/>
    </row>
    <row r="218" spans="3:12" x14ac:dyDescent="0.25">
      <c r="C218" s="16"/>
      <c r="D218" s="28"/>
      <c r="E218" s="28"/>
      <c r="F218" s="16"/>
      <c r="G218" s="16"/>
      <c r="H218" s="49"/>
      <c r="I218" s="16"/>
      <c r="J218" s="16"/>
      <c r="K218" s="19"/>
      <c r="L218" s="16"/>
    </row>
    <row r="219" spans="3:12" x14ac:dyDescent="0.25">
      <c r="C219" s="16"/>
      <c r="D219" s="28"/>
      <c r="E219" s="28"/>
      <c r="F219" s="16"/>
      <c r="G219" s="16"/>
      <c r="H219" s="49"/>
      <c r="I219" s="16"/>
      <c r="J219" s="16"/>
      <c r="K219" s="19"/>
      <c r="L219" s="16"/>
    </row>
    <row r="220" spans="3:12" x14ac:dyDescent="0.25">
      <c r="C220" s="16"/>
      <c r="D220" s="28"/>
      <c r="E220" s="28"/>
      <c r="F220" s="16"/>
      <c r="G220" s="16"/>
      <c r="H220" s="49"/>
      <c r="I220" s="16"/>
      <c r="J220" s="16"/>
      <c r="K220" s="19"/>
      <c r="L220" s="16"/>
    </row>
    <row r="221" spans="3:12" x14ac:dyDescent="0.25">
      <c r="C221" s="16"/>
      <c r="D221" s="28"/>
      <c r="E221" s="28"/>
      <c r="F221" s="16"/>
      <c r="G221" s="16"/>
      <c r="H221" s="49"/>
      <c r="I221" s="16"/>
      <c r="J221" s="16"/>
      <c r="K221" s="19"/>
      <c r="L221" s="16"/>
    </row>
    <row r="222" spans="3:12" x14ac:dyDescent="0.25">
      <c r="C222" s="16"/>
      <c r="D222" s="28"/>
      <c r="E222" s="28"/>
      <c r="F222" s="16"/>
      <c r="G222" s="16"/>
      <c r="H222" s="49"/>
      <c r="I222" s="16"/>
      <c r="J222" s="16"/>
      <c r="K222" s="19"/>
      <c r="L222" s="16"/>
    </row>
    <row r="223" spans="3:12" x14ac:dyDescent="0.25">
      <c r="C223" s="16"/>
      <c r="D223" s="28"/>
      <c r="E223" s="28"/>
      <c r="F223" s="16"/>
      <c r="G223" s="16"/>
      <c r="H223" s="49"/>
      <c r="I223" s="16"/>
      <c r="J223" s="16"/>
      <c r="K223" s="19"/>
      <c r="L223" s="16"/>
    </row>
    <row r="224" spans="3:12" x14ac:dyDescent="0.25">
      <c r="C224" s="16"/>
      <c r="D224" s="28"/>
      <c r="E224" s="28"/>
      <c r="F224" s="16"/>
      <c r="G224" s="16"/>
      <c r="H224" s="49"/>
      <c r="I224" s="16"/>
      <c r="J224" s="16"/>
      <c r="K224" s="19"/>
      <c r="L224" s="16"/>
    </row>
    <row r="225" spans="3:12" x14ac:dyDescent="0.25">
      <c r="C225" s="16"/>
      <c r="D225" s="28"/>
      <c r="E225" s="28"/>
      <c r="F225" s="16"/>
      <c r="G225" s="16"/>
      <c r="H225" s="49"/>
      <c r="I225" s="16"/>
      <c r="J225" s="16"/>
      <c r="K225" s="19"/>
      <c r="L225" s="16"/>
    </row>
    <row r="226" spans="3:12" x14ac:dyDescent="0.25">
      <c r="C226" s="16"/>
      <c r="D226" s="28"/>
      <c r="E226" s="28"/>
      <c r="F226" s="16"/>
      <c r="G226" s="16"/>
      <c r="H226" s="49"/>
      <c r="I226" s="16"/>
      <c r="J226" s="16"/>
      <c r="K226" s="19"/>
      <c r="L226" s="16"/>
    </row>
    <row r="227" spans="3:12" x14ac:dyDescent="0.25">
      <c r="C227" s="36"/>
      <c r="D227" s="44"/>
      <c r="E227" s="44"/>
      <c r="F227" s="36"/>
      <c r="G227" s="36"/>
      <c r="H227" s="50"/>
      <c r="I227" s="36"/>
      <c r="J227" s="36"/>
      <c r="K227" s="37"/>
      <c r="L227" s="36"/>
    </row>
    <row r="228" spans="3:12" x14ac:dyDescent="0.25">
      <c r="C228" s="36"/>
      <c r="D228" s="44"/>
      <c r="E228" s="44"/>
      <c r="F228" s="36"/>
      <c r="G228" s="36"/>
      <c r="H228" s="50"/>
      <c r="I228" s="36"/>
      <c r="J228" s="36"/>
      <c r="K228" s="37"/>
      <c r="L228" s="36"/>
    </row>
    <row r="229" spans="3:12" x14ac:dyDescent="0.25">
      <c r="C229" s="36"/>
      <c r="D229" s="44"/>
      <c r="E229" s="44"/>
      <c r="F229" s="36"/>
      <c r="G229" s="36"/>
      <c r="H229" s="50"/>
      <c r="I229" s="36"/>
      <c r="J229" s="36"/>
      <c r="K229" s="37"/>
      <c r="L229" s="36"/>
    </row>
    <row r="230" spans="3:12" x14ac:dyDescent="0.25">
      <c r="C230" s="36"/>
      <c r="D230" s="44"/>
      <c r="E230" s="44"/>
      <c r="F230" s="36"/>
      <c r="G230" s="36"/>
      <c r="H230" s="50"/>
      <c r="I230" s="36"/>
      <c r="J230" s="36"/>
      <c r="K230" s="37"/>
      <c r="L230" s="36"/>
    </row>
    <row r="231" spans="3:12" x14ac:dyDescent="0.25">
      <c r="C231" s="36"/>
      <c r="D231" s="44"/>
      <c r="E231" s="44"/>
      <c r="F231" s="36"/>
      <c r="G231" s="36"/>
      <c r="H231" s="50"/>
      <c r="I231" s="36"/>
      <c r="J231" s="36"/>
      <c r="K231" s="37"/>
      <c r="L231" s="36"/>
    </row>
    <row r="232" spans="3:12" x14ac:dyDescent="0.25">
      <c r="C232" s="36"/>
      <c r="D232" s="44"/>
      <c r="E232" s="44"/>
      <c r="F232" s="36"/>
      <c r="G232" s="36"/>
      <c r="H232" s="50"/>
      <c r="I232" s="36"/>
      <c r="J232" s="36"/>
      <c r="K232" s="37"/>
      <c r="L232" s="36"/>
    </row>
    <row r="233" spans="3:12" x14ac:dyDescent="0.25">
      <c r="C233" s="36"/>
      <c r="D233" s="44"/>
      <c r="E233" s="44"/>
      <c r="F233" s="36"/>
      <c r="G233" s="36"/>
      <c r="H233" s="50"/>
      <c r="I233" s="36"/>
      <c r="J233" s="36"/>
      <c r="K233" s="37"/>
      <c r="L233" s="36"/>
    </row>
    <row r="234" spans="3:12" x14ac:dyDescent="0.25">
      <c r="C234" s="36"/>
      <c r="D234" s="44"/>
      <c r="E234" s="44"/>
      <c r="F234" s="36"/>
      <c r="G234" s="36"/>
      <c r="H234" s="50"/>
      <c r="I234" s="36"/>
      <c r="J234" s="36"/>
      <c r="K234" s="37"/>
      <c r="L234" s="36"/>
    </row>
    <row r="235" spans="3:12" x14ac:dyDescent="0.25">
      <c r="C235" s="36"/>
      <c r="D235" s="44"/>
      <c r="E235" s="44"/>
      <c r="F235" s="36"/>
      <c r="G235" s="36"/>
      <c r="H235" s="50"/>
      <c r="I235" s="36"/>
      <c r="J235" s="36"/>
      <c r="K235" s="37"/>
      <c r="L235" s="36"/>
    </row>
    <row r="236" spans="3:12" x14ac:dyDescent="0.25">
      <c r="C236" s="36"/>
      <c r="D236" s="44"/>
      <c r="E236" s="44"/>
      <c r="F236" s="36"/>
      <c r="G236" s="36"/>
      <c r="H236" s="50"/>
      <c r="I236" s="36"/>
      <c r="J236" s="36"/>
      <c r="K236" s="37"/>
      <c r="L236" s="36"/>
    </row>
    <row r="237" spans="3:12" x14ac:dyDescent="0.25">
      <c r="C237" s="36"/>
      <c r="D237" s="44"/>
      <c r="E237" s="44"/>
      <c r="F237" s="36"/>
      <c r="G237" s="36"/>
      <c r="H237" s="50"/>
      <c r="I237" s="36"/>
      <c r="J237" s="36"/>
      <c r="K237" s="37"/>
      <c r="L237" s="36"/>
    </row>
    <row r="238" spans="3:12" x14ac:dyDescent="0.25">
      <c r="C238" s="36"/>
      <c r="D238" s="44"/>
      <c r="E238" s="44"/>
      <c r="F238" s="36"/>
      <c r="G238" s="36"/>
      <c r="H238" s="50"/>
      <c r="I238" s="36"/>
      <c r="J238" s="36"/>
      <c r="K238" s="37"/>
      <c r="L238" s="36"/>
    </row>
    <row r="239" spans="3:12" x14ac:dyDescent="0.25">
      <c r="C239" s="36"/>
      <c r="D239" s="44"/>
      <c r="E239" s="44"/>
      <c r="F239" s="36"/>
      <c r="G239" s="36"/>
      <c r="H239" s="50"/>
      <c r="I239" s="36"/>
      <c r="J239" s="36"/>
      <c r="K239" s="37"/>
      <c r="L239" s="36"/>
    </row>
    <row r="240" spans="3:12" x14ac:dyDescent="0.25">
      <c r="C240" s="36"/>
      <c r="D240" s="44"/>
      <c r="E240" s="44"/>
      <c r="F240" s="36"/>
      <c r="G240" s="36"/>
      <c r="H240" s="50"/>
      <c r="I240" s="36"/>
      <c r="J240" s="36"/>
      <c r="K240" s="37"/>
      <c r="L240" s="36"/>
    </row>
    <row r="241" spans="3:12" x14ac:dyDescent="0.25">
      <c r="C241" s="36"/>
      <c r="D241" s="44"/>
      <c r="E241" s="44"/>
      <c r="F241" s="36"/>
      <c r="G241" s="36"/>
      <c r="H241" s="50"/>
      <c r="I241" s="36"/>
      <c r="J241" s="36"/>
      <c r="K241" s="37"/>
      <c r="L241" s="36"/>
    </row>
    <row r="242" spans="3:12" x14ac:dyDescent="0.25">
      <c r="C242" s="36"/>
      <c r="D242" s="44"/>
      <c r="E242" s="44"/>
      <c r="F242" s="36"/>
      <c r="G242" s="36"/>
      <c r="H242" s="50"/>
      <c r="I242" s="36"/>
      <c r="J242" s="36"/>
      <c r="K242" s="37"/>
      <c r="L242" s="36"/>
    </row>
    <row r="243" spans="3:12" x14ac:dyDescent="0.25">
      <c r="C243" s="36"/>
      <c r="D243" s="44"/>
      <c r="E243" s="44"/>
      <c r="F243" s="36"/>
      <c r="G243" s="36"/>
      <c r="H243" s="50"/>
      <c r="I243" s="36"/>
      <c r="J243" s="36"/>
      <c r="K243" s="37"/>
      <c r="L243" s="36"/>
    </row>
    <row r="244" spans="3:12" x14ac:dyDescent="0.25">
      <c r="C244" s="36"/>
      <c r="D244" s="44"/>
      <c r="E244" s="44"/>
      <c r="F244" s="36"/>
      <c r="G244" s="36"/>
      <c r="H244" s="50"/>
      <c r="I244" s="36"/>
      <c r="J244" s="36"/>
      <c r="K244" s="37"/>
      <c r="L244" s="36"/>
    </row>
    <row r="245" spans="3:12" x14ac:dyDescent="0.25">
      <c r="C245" s="36"/>
      <c r="D245" s="44"/>
      <c r="E245" s="44"/>
      <c r="F245" s="36"/>
      <c r="G245" s="36"/>
      <c r="H245" s="50"/>
      <c r="I245" s="36"/>
      <c r="J245" s="36"/>
      <c r="K245" s="37"/>
      <c r="L245" s="36"/>
    </row>
    <row r="246" spans="3:12" x14ac:dyDescent="0.25">
      <c r="C246" s="36"/>
      <c r="D246" s="44"/>
      <c r="E246" s="44"/>
      <c r="F246" s="36"/>
      <c r="G246" s="36"/>
      <c r="H246" s="50"/>
      <c r="I246" s="36"/>
      <c r="J246" s="36"/>
      <c r="K246" s="37"/>
      <c r="L246" s="36"/>
    </row>
    <row r="247" spans="3:12" x14ac:dyDescent="0.25">
      <c r="C247" s="36"/>
      <c r="D247" s="44"/>
      <c r="E247" s="44"/>
      <c r="F247" s="36"/>
      <c r="G247" s="36"/>
      <c r="H247" s="50"/>
      <c r="I247" s="36"/>
      <c r="J247" s="36"/>
      <c r="K247" s="37"/>
      <c r="L247" s="36"/>
    </row>
    <row r="248" spans="3:12" x14ac:dyDescent="0.25">
      <c r="C248" s="36"/>
      <c r="D248" s="44"/>
      <c r="E248" s="44"/>
      <c r="F248" s="36"/>
      <c r="G248" s="36"/>
      <c r="H248" s="50"/>
      <c r="I248" s="36"/>
      <c r="J248" s="36"/>
      <c r="K248" s="37"/>
      <c r="L248" s="36"/>
    </row>
    <row r="249" spans="3:12" x14ac:dyDescent="0.25">
      <c r="C249" s="36"/>
      <c r="D249" s="44"/>
      <c r="E249" s="44"/>
      <c r="F249" s="36"/>
      <c r="G249" s="36"/>
      <c r="H249" s="50"/>
      <c r="I249" s="36"/>
      <c r="J249" s="36"/>
      <c r="K249" s="37"/>
      <c r="L249" s="36"/>
    </row>
    <row r="250" spans="3:12" x14ac:dyDescent="0.25">
      <c r="C250" s="36"/>
      <c r="D250" s="44"/>
      <c r="E250" s="44"/>
      <c r="F250" s="36"/>
      <c r="G250" s="36"/>
      <c r="H250" s="50"/>
      <c r="I250" s="36"/>
      <c r="J250" s="36"/>
      <c r="K250" s="37"/>
      <c r="L250" s="36"/>
    </row>
    <row r="251" spans="3:12" x14ac:dyDescent="0.25">
      <c r="C251" s="36"/>
      <c r="D251" s="44"/>
      <c r="E251" s="44"/>
      <c r="F251" s="36"/>
      <c r="G251" s="36"/>
      <c r="H251" s="50"/>
      <c r="I251" s="36"/>
      <c r="J251" s="36"/>
      <c r="K251" s="37"/>
      <c r="L251" s="36"/>
    </row>
    <row r="252" spans="3:12" x14ac:dyDescent="0.25">
      <c r="C252" s="36"/>
      <c r="D252" s="44"/>
      <c r="E252" s="44"/>
      <c r="F252" s="36"/>
      <c r="G252" s="36"/>
      <c r="H252" s="50"/>
      <c r="I252" s="36"/>
      <c r="J252" s="36"/>
      <c r="K252" s="37"/>
      <c r="L252" s="36"/>
    </row>
    <row r="253" spans="3:12" x14ac:dyDescent="0.25">
      <c r="C253" s="36"/>
      <c r="D253" s="44"/>
      <c r="E253" s="44"/>
      <c r="F253" s="36"/>
      <c r="G253" s="36"/>
      <c r="H253" s="50"/>
      <c r="I253" s="36"/>
      <c r="J253" s="36"/>
      <c r="K253" s="37"/>
      <c r="L253" s="36"/>
    </row>
    <row r="254" spans="3:12" x14ac:dyDescent="0.25">
      <c r="C254" s="36"/>
      <c r="D254" s="44"/>
      <c r="E254" s="44"/>
      <c r="F254" s="36"/>
      <c r="G254" s="36"/>
      <c r="H254" s="50"/>
      <c r="I254" s="36"/>
      <c r="J254" s="36"/>
      <c r="K254" s="37"/>
      <c r="L254" s="36"/>
    </row>
    <row r="255" spans="3:12" x14ac:dyDescent="0.25">
      <c r="C255" s="36"/>
      <c r="D255" s="44"/>
      <c r="E255" s="44"/>
      <c r="F255" s="36"/>
      <c r="G255" s="36"/>
      <c r="H255" s="50"/>
      <c r="I255" s="36"/>
      <c r="J255" s="36"/>
      <c r="K255" s="37"/>
      <c r="L255" s="36"/>
    </row>
    <row r="256" spans="3:12" x14ac:dyDescent="0.25">
      <c r="C256" s="36"/>
      <c r="D256" s="44"/>
      <c r="E256" s="44"/>
      <c r="F256" s="36"/>
      <c r="G256" s="36"/>
      <c r="H256" s="50"/>
      <c r="I256" s="36"/>
      <c r="J256" s="36"/>
      <c r="K256" s="37"/>
      <c r="L256" s="36"/>
    </row>
    <row r="257" spans="3:12" x14ac:dyDescent="0.25">
      <c r="C257" s="36"/>
      <c r="D257" s="44"/>
      <c r="E257" s="44"/>
      <c r="F257" s="36"/>
      <c r="G257" s="36"/>
      <c r="H257" s="50"/>
      <c r="I257" s="36"/>
      <c r="J257" s="36"/>
      <c r="K257" s="37"/>
      <c r="L257" s="36"/>
    </row>
    <row r="258" spans="3:12" x14ac:dyDescent="0.25">
      <c r="C258" s="36"/>
      <c r="D258" s="44"/>
      <c r="E258" s="44"/>
      <c r="F258" s="36"/>
      <c r="G258" s="36"/>
      <c r="H258" s="50"/>
      <c r="I258" s="36"/>
      <c r="J258" s="36"/>
      <c r="K258" s="37"/>
      <c r="L258" s="36"/>
    </row>
    <row r="259" spans="3:12" x14ac:dyDescent="0.25">
      <c r="C259" s="36"/>
      <c r="D259" s="44"/>
      <c r="E259" s="44"/>
      <c r="F259" s="36"/>
      <c r="G259" s="36"/>
      <c r="H259" s="50"/>
      <c r="I259" s="36"/>
      <c r="J259" s="36"/>
      <c r="K259" s="37"/>
      <c r="L259" s="36"/>
    </row>
    <row r="260" spans="3:12" x14ac:dyDescent="0.25">
      <c r="C260" s="36"/>
      <c r="D260" s="44"/>
      <c r="E260" s="44"/>
      <c r="F260" s="36"/>
      <c r="G260" s="36"/>
      <c r="H260" s="50"/>
      <c r="I260" s="36"/>
      <c r="J260" s="36"/>
      <c r="K260" s="37"/>
      <c r="L260" s="36"/>
    </row>
    <row r="261" spans="3:12" x14ac:dyDescent="0.25">
      <c r="C261" s="36"/>
      <c r="D261" s="44"/>
      <c r="E261" s="44"/>
      <c r="F261" s="36"/>
      <c r="G261" s="36"/>
      <c r="H261" s="50"/>
      <c r="I261" s="36"/>
      <c r="J261" s="36"/>
      <c r="K261" s="37"/>
      <c r="L261" s="36"/>
    </row>
    <row r="262" spans="3:12" x14ac:dyDescent="0.25">
      <c r="C262" s="36"/>
      <c r="D262" s="44"/>
      <c r="E262" s="44"/>
      <c r="F262" s="36"/>
      <c r="G262" s="36"/>
      <c r="H262" s="50"/>
      <c r="I262" s="36"/>
      <c r="J262" s="36"/>
      <c r="K262" s="37"/>
      <c r="L262" s="36"/>
    </row>
    <row r="263" spans="3:12" x14ac:dyDescent="0.25">
      <c r="C263" s="36"/>
      <c r="D263" s="44"/>
      <c r="E263" s="44"/>
      <c r="F263" s="36"/>
      <c r="G263" s="36"/>
      <c r="H263" s="50"/>
      <c r="I263" s="36"/>
      <c r="J263" s="36"/>
      <c r="K263" s="37"/>
      <c r="L263" s="36"/>
    </row>
    <row r="264" spans="3:12" x14ac:dyDescent="0.25">
      <c r="C264" s="36"/>
      <c r="D264" s="44"/>
      <c r="E264" s="44"/>
      <c r="F264" s="36"/>
      <c r="G264" s="36"/>
      <c r="H264" s="50"/>
      <c r="I264" s="36"/>
      <c r="J264" s="36"/>
      <c r="K264" s="37"/>
      <c r="L264" s="36"/>
    </row>
    <row r="265" spans="3:12" x14ac:dyDescent="0.25">
      <c r="C265" s="36"/>
      <c r="D265" s="44"/>
      <c r="E265" s="44"/>
      <c r="F265" s="36"/>
      <c r="G265" s="36"/>
      <c r="H265" s="50"/>
      <c r="I265" s="36"/>
      <c r="J265" s="36"/>
      <c r="K265" s="37"/>
      <c r="L265" s="36"/>
    </row>
    <row r="266" spans="3:12" x14ac:dyDescent="0.25">
      <c r="C266" s="36"/>
      <c r="D266" s="44"/>
      <c r="E266" s="44"/>
      <c r="F266" s="36"/>
      <c r="G266" s="36"/>
      <c r="H266" s="50"/>
      <c r="I266" s="36"/>
      <c r="J266" s="36"/>
      <c r="K266" s="37"/>
      <c r="L266" s="36"/>
    </row>
    <row r="267" spans="3:12" x14ac:dyDescent="0.25">
      <c r="C267" s="36"/>
      <c r="D267" s="44"/>
      <c r="E267" s="44"/>
      <c r="F267" s="36"/>
      <c r="G267" s="36"/>
      <c r="H267" s="50"/>
      <c r="I267" s="36"/>
      <c r="J267" s="36"/>
      <c r="K267" s="37"/>
      <c r="L267" s="36"/>
    </row>
    <row r="268" spans="3:12" x14ac:dyDescent="0.25">
      <c r="C268" s="36"/>
      <c r="D268" s="44"/>
      <c r="E268" s="44"/>
      <c r="F268" s="36"/>
      <c r="G268" s="36"/>
      <c r="H268" s="50"/>
      <c r="I268" s="36"/>
      <c r="J268" s="36"/>
      <c r="K268" s="37"/>
      <c r="L268" s="36"/>
    </row>
    <row r="269" spans="3:12" x14ac:dyDescent="0.25">
      <c r="C269" s="36"/>
      <c r="D269" s="44"/>
      <c r="E269" s="44"/>
      <c r="F269" s="36"/>
      <c r="G269" s="36"/>
      <c r="H269" s="50"/>
      <c r="I269" s="36"/>
      <c r="J269" s="36"/>
      <c r="K269" s="37"/>
      <c r="L269" s="36"/>
    </row>
    <row r="270" spans="3:12" x14ac:dyDescent="0.25">
      <c r="C270" s="36"/>
      <c r="D270" s="44"/>
      <c r="E270" s="44"/>
      <c r="F270" s="36"/>
      <c r="G270" s="36"/>
      <c r="H270" s="50"/>
      <c r="I270" s="36"/>
      <c r="J270" s="36"/>
      <c r="K270" s="37"/>
      <c r="L270" s="36"/>
    </row>
    <row r="271" spans="3:12" x14ac:dyDescent="0.25">
      <c r="C271" s="36"/>
      <c r="D271" s="44"/>
      <c r="E271" s="44"/>
      <c r="F271" s="36"/>
      <c r="G271" s="36"/>
      <c r="H271" s="50"/>
      <c r="I271" s="36"/>
      <c r="J271" s="36"/>
      <c r="K271" s="37"/>
      <c r="L271" s="36"/>
    </row>
    <row r="272" spans="3:12" x14ac:dyDescent="0.25">
      <c r="C272" s="36"/>
      <c r="D272" s="44"/>
      <c r="E272" s="44"/>
      <c r="F272" s="36"/>
      <c r="G272" s="36"/>
      <c r="H272" s="50"/>
      <c r="I272" s="36"/>
      <c r="J272" s="36"/>
      <c r="K272" s="37"/>
      <c r="L272" s="36"/>
    </row>
    <row r="273" spans="3:12" x14ac:dyDescent="0.25">
      <c r="C273" s="36"/>
      <c r="D273" s="44"/>
      <c r="E273" s="44"/>
      <c r="F273" s="36"/>
      <c r="G273" s="36"/>
      <c r="H273" s="50"/>
      <c r="I273" s="36"/>
      <c r="J273" s="36"/>
      <c r="K273" s="37"/>
      <c r="L273" s="36"/>
    </row>
    <row r="274" spans="3:12" x14ac:dyDescent="0.25">
      <c r="C274" s="36"/>
      <c r="D274" s="44"/>
      <c r="E274" s="44"/>
      <c r="F274" s="36"/>
      <c r="G274" s="36"/>
      <c r="H274" s="50"/>
      <c r="I274" s="36"/>
      <c r="J274" s="36"/>
      <c r="K274" s="37"/>
      <c r="L274" s="36"/>
    </row>
    <row r="275" spans="3:12" x14ac:dyDescent="0.25">
      <c r="C275" s="36"/>
      <c r="D275" s="44"/>
      <c r="E275" s="44"/>
      <c r="F275" s="36"/>
      <c r="G275" s="36"/>
      <c r="H275" s="50"/>
      <c r="I275" s="36"/>
      <c r="J275" s="36"/>
      <c r="K275" s="37"/>
      <c r="L275" s="36"/>
    </row>
    <row r="276" spans="3:12" x14ac:dyDescent="0.25">
      <c r="C276" s="36"/>
      <c r="D276" s="44"/>
      <c r="E276" s="44"/>
      <c r="F276" s="36"/>
      <c r="G276" s="36"/>
      <c r="H276" s="50"/>
      <c r="I276" s="36"/>
      <c r="J276" s="36"/>
      <c r="K276" s="37"/>
      <c r="L276" s="36"/>
    </row>
    <row r="277" spans="3:12" x14ac:dyDescent="0.25">
      <c r="C277" s="36"/>
      <c r="D277" s="44"/>
      <c r="E277" s="44"/>
      <c r="F277" s="36"/>
      <c r="G277" s="36"/>
      <c r="H277" s="50"/>
      <c r="I277" s="36"/>
      <c r="J277" s="36"/>
      <c r="K277" s="37"/>
      <c r="L277" s="36"/>
    </row>
    <row r="278" spans="3:12" x14ac:dyDescent="0.25">
      <c r="C278" s="36"/>
      <c r="D278" s="44"/>
      <c r="E278" s="44"/>
      <c r="F278" s="36"/>
      <c r="G278" s="36"/>
      <c r="H278" s="50"/>
      <c r="I278" s="36"/>
      <c r="J278" s="36"/>
      <c r="K278" s="37"/>
      <c r="L278" s="36"/>
    </row>
    <row r="279" spans="3:12" x14ac:dyDescent="0.25">
      <c r="C279" s="36"/>
      <c r="D279" s="44"/>
      <c r="E279" s="44"/>
      <c r="F279" s="36"/>
      <c r="G279" s="36"/>
      <c r="H279" s="50"/>
      <c r="I279" s="36"/>
      <c r="J279" s="36"/>
      <c r="K279" s="37"/>
      <c r="L279" s="36"/>
    </row>
    <row r="280" spans="3:12" x14ac:dyDescent="0.25">
      <c r="C280" s="36"/>
      <c r="D280" s="44"/>
      <c r="E280" s="44"/>
      <c r="F280" s="36"/>
      <c r="G280" s="36"/>
      <c r="H280" s="50"/>
      <c r="I280" s="36"/>
      <c r="J280" s="36"/>
      <c r="K280" s="37"/>
      <c r="L280" s="36"/>
    </row>
    <row r="281" spans="3:12" x14ac:dyDescent="0.25">
      <c r="C281" s="36"/>
      <c r="D281" s="44"/>
      <c r="E281" s="44"/>
      <c r="F281" s="36"/>
      <c r="G281" s="36"/>
      <c r="H281" s="50"/>
      <c r="I281" s="36"/>
      <c r="J281" s="36"/>
      <c r="K281" s="37"/>
      <c r="L281" s="36"/>
    </row>
    <row r="282" spans="3:12" x14ac:dyDescent="0.25">
      <c r="C282" s="36"/>
      <c r="D282" s="44"/>
      <c r="E282" s="44"/>
      <c r="F282" s="36"/>
      <c r="G282" s="36"/>
      <c r="H282" s="50"/>
      <c r="I282" s="36"/>
      <c r="J282" s="36"/>
      <c r="K282" s="37"/>
      <c r="L282" s="36"/>
    </row>
    <row r="283" spans="3:12" x14ac:dyDescent="0.25">
      <c r="C283" s="36"/>
      <c r="D283" s="44"/>
      <c r="E283" s="44"/>
      <c r="F283" s="36"/>
      <c r="G283" s="36"/>
      <c r="H283" s="50"/>
      <c r="I283" s="36"/>
      <c r="J283" s="36"/>
      <c r="K283" s="37"/>
      <c r="L283" s="36"/>
    </row>
    <row r="284" spans="3:12" x14ac:dyDescent="0.25">
      <c r="C284" s="36"/>
      <c r="D284" s="44"/>
      <c r="E284" s="44"/>
      <c r="F284" s="36"/>
      <c r="G284" s="36"/>
      <c r="H284" s="50"/>
      <c r="I284" s="36"/>
      <c r="J284" s="36"/>
      <c r="K284" s="37"/>
      <c r="L284" s="36"/>
    </row>
    <row r="285" spans="3:12" x14ac:dyDescent="0.25">
      <c r="C285" s="36"/>
      <c r="D285" s="44"/>
      <c r="E285" s="44"/>
      <c r="F285" s="36"/>
      <c r="G285" s="36"/>
      <c r="H285" s="50"/>
      <c r="I285" s="36"/>
      <c r="J285" s="36"/>
      <c r="K285" s="37"/>
      <c r="L285" s="36"/>
    </row>
    <row r="286" spans="3:12" x14ac:dyDescent="0.25">
      <c r="C286" s="36"/>
      <c r="D286" s="44"/>
      <c r="E286" s="44"/>
      <c r="F286" s="36"/>
      <c r="G286" s="36"/>
      <c r="H286" s="50"/>
      <c r="I286" s="36"/>
      <c r="J286" s="36"/>
      <c r="K286" s="37"/>
      <c r="L286" s="36"/>
    </row>
    <row r="287" spans="3:12" x14ac:dyDescent="0.25">
      <c r="C287" s="36"/>
      <c r="D287" s="44"/>
      <c r="E287" s="44"/>
      <c r="F287" s="36"/>
      <c r="G287" s="36"/>
      <c r="H287" s="50"/>
      <c r="I287" s="36"/>
      <c r="J287" s="36"/>
      <c r="K287" s="37"/>
      <c r="L287" s="36"/>
    </row>
    <row r="288" spans="3:12" x14ac:dyDescent="0.25">
      <c r="C288" s="36"/>
      <c r="D288" s="44"/>
      <c r="E288" s="44"/>
      <c r="F288" s="36"/>
      <c r="G288" s="36"/>
      <c r="H288" s="50"/>
      <c r="I288" s="36"/>
      <c r="J288" s="36"/>
      <c r="K288" s="37"/>
      <c r="L288" s="36"/>
    </row>
    <row r="289" spans="3:12" x14ac:dyDescent="0.25">
      <c r="C289" s="36"/>
      <c r="D289" s="44"/>
      <c r="E289" s="44"/>
      <c r="F289" s="36"/>
      <c r="G289" s="36"/>
      <c r="H289" s="50"/>
      <c r="I289" s="36"/>
      <c r="J289" s="36"/>
      <c r="K289" s="37"/>
      <c r="L289" s="36"/>
    </row>
    <row r="290" spans="3:12" x14ac:dyDescent="0.25">
      <c r="C290" s="36"/>
      <c r="D290" s="44"/>
      <c r="E290" s="44"/>
      <c r="F290" s="36"/>
      <c r="G290" s="36"/>
      <c r="H290" s="50"/>
      <c r="I290" s="36"/>
      <c r="J290" s="36"/>
      <c r="K290" s="37"/>
      <c r="L290" s="36"/>
    </row>
    <row r="291" spans="3:12" x14ac:dyDescent="0.25">
      <c r="C291" s="36"/>
      <c r="D291" s="44"/>
      <c r="E291" s="44"/>
      <c r="F291" s="36"/>
      <c r="G291" s="36"/>
      <c r="H291" s="50"/>
      <c r="I291" s="36"/>
      <c r="J291" s="36"/>
      <c r="K291" s="37"/>
      <c r="L291" s="36"/>
    </row>
    <row r="292" spans="3:12" x14ac:dyDescent="0.25">
      <c r="C292" s="36"/>
      <c r="D292" s="44"/>
      <c r="E292" s="44"/>
      <c r="F292" s="36"/>
      <c r="G292" s="36"/>
      <c r="H292" s="50"/>
      <c r="I292" s="36"/>
      <c r="J292" s="36"/>
      <c r="K292" s="37"/>
      <c r="L292" s="36"/>
    </row>
    <row r="293" spans="3:12" x14ac:dyDescent="0.25">
      <c r="C293" s="36"/>
      <c r="D293" s="44"/>
      <c r="E293" s="44"/>
      <c r="F293" s="36"/>
      <c r="G293" s="36"/>
      <c r="H293" s="50"/>
      <c r="I293" s="36"/>
      <c r="J293" s="36"/>
      <c r="K293" s="37"/>
      <c r="L293" s="36"/>
    </row>
    <row r="294" spans="3:12" x14ac:dyDescent="0.25">
      <c r="C294" s="36"/>
      <c r="D294" s="44"/>
      <c r="E294" s="44"/>
      <c r="F294" s="36"/>
      <c r="G294" s="36"/>
      <c r="H294" s="50"/>
      <c r="I294" s="36"/>
      <c r="J294" s="36"/>
      <c r="K294" s="37"/>
      <c r="L294" s="36"/>
    </row>
    <row r="295" spans="3:12" x14ac:dyDescent="0.25">
      <c r="C295" s="36"/>
      <c r="D295" s="44"/>
      <c r="E295" s="44"/>
      <c r="F295" s="36"/>
      <c r="G295" s="36"/>
      <c r="H295" s="50"/>
      <c r="I295" s="36"/>
      <c r="J295" s="36"/>
      <c r="K295" s="37"/>
      <c r="L295" s="36"/>
    </row>
    <row r="296" spans="3:12" x14ac:dyDescent="0.25">
      <c r="C296" s="36"/>
      <c r="D296" s="44"/>
      <c r="E296" s="44"/>
      <c r="F296" s="36"/>
      <c r="G296" s="36"/>
      <c r="H296" s="50"/>
      <c r="I296" s="36"/>
      <c r="J296" s="36"/>
      <c r="K296" s="37"/>
      <c r="L296" s="36"/>
    </row>
    <row r="297" spans="3:12" x14ac:dyDescent="0.25">
      <c r="C297" s="36"/>
      <c r="D297" s="44"/>
      <c r="E297" s="44"/>
      <c r="F297" s="36"/>
      <c r="G297" s="36"/>
      <c r="H297" s="50"/>
      <c r="I297" s="36"/>
      <c r="J297" s="36"/>
      <c r="K297" s="37"/>
      <c r="L297" s="36"/>
    </row>
    <row r="298" spans="3:12" x14ac:dyDescent="0.25">
      <c r="C298" s="36"/>
      <c r="D298" s="44"/>
      <c r="E298" s="44"/>
      <c r="F298" s="36"/>
      <c r="G298" s="36"/>
      <c r="H298" s="50"/>
      <c r="I298" s="36"/>
      <c r="J298" s="36"/>
      <c r="K298" s="37"/>
      <c r="L298" s="36"/>
    </row>
    <row r="299" spans="3:12" x14ac:dyDescent="0.25">
      <c r="C299" s="36"/>
      <c r="D299" s="44"/>
      <c r="E299" s="44"/>
      <c r="F299" s="36"/>
      <c r="G299" s="36"/>
      <c r="H299" s="50"/>
      <c r="I299" s="36"/>
      <c r="J299" s="36"/>
      <c r="K299" s="37"/>
      <c r="L299" s="36"/>
    </row>
    <row r="300" spans="3:12" x14ac:dyDescent="0.25">
      <c r="C300" s="36"/>
      <c r="D300" s="44"/>
      <c r="E300" s="44"/>
      <c r="F300" s="36"/>
      <c r="G300" s="36"/>
      <c r="H300" s="50"/>
      <c r="I300" s="36"/>
      <c r="J300" s="36"/>
      <c r="K300" s="37"/>
      <c r="L300" s="36"/>
    </row>
    <row r="301" spans="3:12" x14ac:dyDescent="0.25">
      <c r="C301" s="36"/>
      <c r="D301" s="44"/>
      <c r="E301" s="44"/>
      <c r="F301" s="36"/>
      <c r="G301" s="36"/>
      <c r="H301" s="50"/>
      <c r="I301" s="36"/>
      <c r="J301" s="36"/>
      <c r="K301" s="37"/>
      <c r="L301" s="36"/>
    </row>
    <row r="302" spans="3:12" x14ac:dyDescent="0.25">
      <c r="C302" s="36"/>
      <c r="D302" s="44"/>
      <c r="E302" s="44"/>
      <c r="F302" s="36"/>
      <c r="G302" s="36"/>
      <c r="H302" s="50"/>
      <c r="I302" s="36"/>
      <c r="J302" s="36"/>
      <c r="K302" s="37"/>
      <c r="L302" s="36"/>
    </row>
    <row r="303" spans="3:12" x14ac:dyDescent="0.25">
      <c r="C303" s="36"/>
      <c r="D303" s="44"/>
      <c r="E303" s="44"/>
      <c r="F303" s="36"/>
      <c r="G303" s="36"/>
      <c r="H303" s="50"/>
      <c r="I303" s="36"/>
      <c r="J303" s="36"/>
      <c r="K303" s="37"/>
      <c r="L303" s="36"/>
    </row>
    <row r="304" spans="3:12" x14ac:dyDescent="0.25">
      <c r="C304" s="36"/>
      <c r="D304" s="44"/>
      <c r="E304" s="44"/>
      <c r="F304" s="36"/>
      <c r="G304" s="36"/>
      <c r="H304" s="50"/>
      <c r="I304" s="36"/>
      <c r="J304" s="36"/>
      <c r="K304" s="37"/>
      <c r="L304" s="36"/>
    </row>
    <row r="305" spans="3:12" x14ac:dyDescent="0.25">
      <c r="C305" s="36"/>
      <c r="D305" s="44"/>
      <c r="E305" s="44"/>
      <c r="F305" s="36"/>
      <c r="G305" s="36"/>
      <c r="H305" s="50"/>
      <c r="I305" s="36"/>
      <c r="J305" s="36"/>
      <c r="K305" s="37"/>
      <c r="L305" s="36"/>
    </row>
    <row r="306" spans="3:12" x14ac:dyDescent="0.25">
      <c r="C306" s="36"/>
      <c r="D306" s="44"/>
      <c r="E306" s="44"/>
      <c r="F306" s="36"/>
      <c r="G306" s="36"/>
      <c r="H306" s="50"/>
      <c r="I306" s="36"/>
      <c r="J306" s="36"/>
      <c r="K306" s="37"/>
      <c r="L306" s="36"/>
    </row>
    <row r="307" spans="3:12" x14ac:dyDescent="0.25">
      <c r="C307" s="36"/>
      <c r="D307" s="44"/>
      <c r="E307" s="44"/>
      <c r="F307" s="36"/>
      <c r="G307" s="36"/>
      <c r="H307" s="50"/>
      <c r="I307" s="36"/>
      <c r="J307" s="36"/>
      <c r="K307" s="37"/>
      <c r="L307" s="36"/>
    </row>
    <row r="308" spans="3:12" x14ac:dyDescent="0.25">
      <c r="C308" s="36"/>
      <c r="D308" s="44"/>
      <c r="E308" s="44"/>
      <c r="F308" s="36"/>
      <c r="G308" s="36"/>
      <c r="H308" s="50"/>
      <c r="I308" s="36"/>
      <c r="J308" s="36"/>
      <c r="K308" s="37"/>
      <c r="L308" s="36"/>
    </row>
    <row r="309" spans="3:12" x14ac:dyDescent="0.25">
      <c r="C309" s="36"/>
      <c r="D309" s="44"/>
      <c r="E309" s="44"/>
      <c r="F309" s="36"/>
      <c r="G309" s="36"/>
      <c r="H309" s="50"/>
      <c r="I309" s="36"/>
      <c r="J309" s="36"/>
      <c r="K309" s="37"/>
      <c r="L309" s="36"/>
    </row>
    <row r="310" spans="3:12" x14ac:dyDescent="0.25">
      <c r="C310" s="36"/>
      <c r="D310" s="44"/>
      <c r="E310" s="44"/>
      <c r="F310" s="36"/>
      <c r="G310" s="36"/>
      <c r="H310" s="50"/>
      <c r="I310" s="36"/>
      <c r="J310" s="36"/>
      <c r="K310" s="37"/>
      <c r="L310" s="36"/>
    </row>
    <row r="311" spans="3:12" x14ac:dyDescent="0.25">
      <c r="C311" s="36"/>
      <c r="D311" s="44"/>
      <c r="E311" s="44"/>
      <c r="F311" s="36"/>
      <c r="G311" s="36"/>
      <c r="H311" s="50"/>
      <c r="I311" s="36"/>
      <c r="J311" s="36"/>
      <c r="K311" s="37"/>
      <c r="L311" s="36"/>
    </row>
    <row r="312" spans="3:12" x14ac:dyDescent="0.25">
      <c r="C312" s="36"/>
      <c r="D312" s="44"/>
      <c r="E312" s="44"/>
      <c r="F312" s="36"/>
      <c r="G312" s="36"/>
      <c r="H312" s="50"/>
      <c r="I312" s="36"/>
      <c r="J312" s="36"/>
      <c r="K312" s="37"/>
      <c r="L312" s="36"/>
    </row>
    <row r="313" spans="3:12" x14ac:dyDescent="0.25">
      <c r="C313" s="36"/>
      <c r="D313" s="44"/>
      <c r="E313" s="44"/>
      <c r="F313" s="36"/>
      <c r="G313" s="36"/>
      <c r="H313" s="50"/>
      <c r="I313" s="36"/>
      <c r="J313" s="36"/>
      <c r="K313" s="37"/>
      <c r="L313" s="36"/>
    </row>
    <row r="314" spans="3:12" x14ac:dyDescent="0.25">
      <c r="C314" s="36"/>
      <c r="D314" s="44"/>
      <c r="E314" s="44"/>
      <c r="F314" s="36"/>
      <c r="G314" s="36"/>
      <c r="H314" s="50"/>
      <c r="I314" s="36"/>
      <c r="J314" s="36"/>
      <c r="K314" s="37"/>
      <c r="L314" s="36"/>
    </row>
    <row r="315" spans="3:12" x14ac:dyDescent="0.25">
      <c r="C315" s="36"/>
      <c r="D315" s="44"/>
      <c r="E315" s="44"/>
      <c r="F315" s="36"/>
      <c r="G315" s="36"/>
      <c r="H315" s="50"/>
      <c r="I315" s="36"/>
      <c r="J315" s="36"/>
      <c r="K315" s="37"/>
      <c r="L315" s="36"/>
    </row>
  </sheetData>
  <mergeCells count="39">
    <mergeCell ref="C1:C4"/>
    <mergeCell ref="D1:J4"/>
    <mergeCell ref="D5:E5"/>
    <mergeCell ref="K5:L5"/>
    <mergeCell ref="G5:J5"/>
    <mergeCell ref="G6:I6"/>
    <mergeCell ref="C7:C8"/>
    <mergeCell ref="D7:D8"/>
    <mergeCell ref="E7:E8"/>
    <mergeCell ref="F7:F8"/>
    <mergeCell ref="G52:I52"/>
    <mergeCell ref="J7:J8"/>
    <mergeCell ref="K7:K8"/>
    <mergeCell ref="L7:L8"/>
    <mergeCell ref="L9:L36"/>
    <mergeCell ref="I7:I8"/>
    <mergeCell ref="F43:I43"/>
    <mergeCell ref="C48:I48"/>
    <mergeCell ref="G49:I49"/>
    <mergeCell ref="G50:I50"/>
    <mergeCell ref="G51:I51"/>
    <mergeCell ref="G53:I53"/>
    <mergeCell ref="G54:I54"/>
    <mergeCell ref="G55:I55"/>
    <mergeCell ref="G56:I56"/>
    <mergeCell ref="C57:D57"/>
    <mergeCell ref="G57:I57"/>
    <mergeCell ref="D64:F64"/>
    <mergeCell ref="J64:K64"/>
    <mergeCell ref="D65:F65"/>
    <mergeCell ref="J65:K65"/>
    <mergeCell ref="D66:F66"/>
    <mergeCell ref="J66:K66"/>
    <mergeCell ref="A9:A36"/>
    <mergeCell ref="B9:B36"/>
    <mergeCell ref="B7:B8"/>
    <mergeCell ref="A7:A8"/>
    <mergeCell ref="H7:H8"/>
    <mergeCell ref="G7:G8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9173A-91F5-4668-9D26-F23CAB05C471}">
  <sheetPr codeName="Hoja27"/>
  <dimension ref="A1:L312"/>
  <sheetViews>
    <sheetView showGridLines="0" zoomScale="70" zoomScaleNormal="70" workbookViewId="0">
      <selection activeCell="J9" sqref="J9:K11"/>
    </sheetView>
  </sheetViews>
  <sheetFormatPr baseColWidth="10" defaultColWidth="11.42578125" defaultRowHeight="15" x14ac:dyDescent="0.25"/>
  <cols>
    <col min="1" max="1" width="32" customWidth="1"/>
    <col min="2" max="2" width="40" customWidth="1"/>
    <col min="3" max="3" width="21" customWidth="1"/>
    <col min="4" max="4" width="26.7109375" customWidth="1"/>
    <col min="5" max="5" width="19.7109375" customWidth="1"/>
    <col min="6" max="6" width="16.7109375" style="51" customWidth="1"/>
    <col min="7" max="7" width="17" customWidth="1"/>
    <col min="8" max="8" width="16.42578125" customWidth="1"/>
    <col min="9" max="9" width="11.28515625" customWidth="1"/>
    <col min="10" max="10" width="22" customWidth="1"/>
    <col min="11" max="12" width="31.140625" customWidth="1"/>
    <col min="16" max="16" width="19.140625" bestFit="1" customWidth="1"/>
  </cols>
  <sheetData>
    <row r="1" spans="1:12" ht="15" customHeight="1" x14ac:dyDescent="0.25">
      <c r="A1" s="649"/>
      <c r="B1" s="650" t="s">
        <v>0</v>
      </c>
      <c r="C1" s="659"/>
      <c r="D1" s="622"/>
      <c r="E1" s="622"/>
      <c r="F1" s="622"/>
      <c r="G1" s="622"/>
      <c r="H1" s="622"/>
      <c r="I1" s="622"/>
      <c r="J1" s="643"/>
      <c r="K1" s="1"/>
      <c r="L1" s="2"/>
    </row>
    <row r="2" spans="1:12" x14ac:dyDescent="0.25">
      <c r="A2" s="657"/>
      <c r="B2" s="660"/>
      <c r="C2" s="639"/>
      <c r="D2" s="624"/>
      <c r="E2" s="624"/>
      <c r="F2" s="624"/>
      <c r="G2" s="624"/>
      <c r="H2" s="624"/>
      <c r="I2" s="624"/>
      <c r="J2" s="661"/>
      <c r="K2" s="3"/>
      <c r="L2" s="4"/>
    </row>
    <row r="3" spans="1:12" x14ac:dyDescent="0.25">
      <c r="A3" s="657"/>
      <c r="B3" s="660"/>
      <c r="C3" s="639"/>
      <c r="D3" s="624"/>
      <c r="E3" s="624"/>
      <c r="F3" s="624"/>
      <c r="G3" s="624"/>
      <c r="H3" s="624"/>
      <c r="I3" s="624"/>
      <c r="J3" s="661"/>
      <c r="K3" s="3"/>
      <c r="L3" s="5"/>
    </row>
    <row r="4" spans="1:12" x14ac:dyDescent="0.25">
      <c r="A4" s="658"/>
      <c r="B4" s="662"/>
      <c r="C4" s="663"/>
      <c r="D4" s="663"/>
      <c r="E4" s="663"/>
      <c r="F4" s="663"/>
      <c r="G4" s="663"/>
      <c r="H4" s="663"/>
      <c r="I4" s="663"/>
      <c r="J4" s="664"/>
      <c r="K4" s="6"/>
      <c r="L4" s="7"/>
    </row>
    <row r="5" spans="1:12" x14ac:dyDescent="0.25">
      <c r="A5" s="63" t="s">
        <v>1</v>
      </c>
      <c r="B5" s="646" t="s">
        <v>2</v>
      </c>
      <c r="C5" s="655"/>
      <c r="D5" s="64" t="s">
        <v>3</v>
      </c>
      <c r="E5" s="651">
        <v>2023</v>
      </c>
      <c r="F5" s="652"/>
      <c r="G5" s="652"/>
      <c r="H5" s="651" t="s">
        <v>4</v>
      </c>
      <c r="I5" s="651"/>
      <c r="J5" s="652"/>
      <c r="K5" s="648">
        <v>45202</v>
      </c>
      <c r="L5" s="652"/>
    </row>
    <row r="6" spans="1:12" x14ac:dyDescent="0.25">
      <c r="A6" s="63" t="s">
        <v>64</v>
      </c>
      <c r="B6" s="76" t="s">
        <v>86</v>
      </c>
      <c r="C6" s="77"/>
      <c r="D6" s="64"/>
      <c r="E6" s="646"/>
      <c r="F6" s="668"/>
      <c r="G6" s="668"/>
      <c r="H6" s="668"/>
      <c r="I6" s="655"/>
      <c r="J6" s="65"/>
      <c r="K6" s="66"/>
      <c r="L6" s="65"/>
    </row>
    <row r="7" spans="1:12" ht="23.25" customHeight="1" x14ac:dyDescent="0.25">
      <c r="A7" s="633" t="s">
        <v>7</v>
      </c>
      <c r="B7" s="647" t="s">
        <v>8</v>
      </c>
      <c r="C7" s="633" t="s">
        <v>9</v>
      </c>
      <c r="D7" s="633" t="s">
        <v>10</v>
      </c>
      <c r="E7" s="633" t="s">
        <v>11</v>
      </c>
      <c r="F7" s="652"/>
      <c r="G7" s="652"/>
      <c r="H7" s="652"/>
      <c r="I7" s="652"/>
      <c r="J7" s="633" t="s">
        <v>12</v>
      </c>
      <c r="K7" s="634" t="s">
        <v>13</v>
      </c>
      <c r="L7" s="633" t="s">
        <v>14</v>
      </c>
    </row>
    <row r="8" spans="1:12" x14ac:dyDescent="0.25">
      <c r="A8" s="652"/>
      <c r="B8" s="652"/>
      <c r="C8" s="656"/>
      <c r="D8" s="652"/>
      <c r="E8" s="162">
        <v>6.0000000000000001E-3</v>
      </c>
      <c r="F8" s="68">
        <v>0.01</v>
      </c>
      <c r="G8" s="8"/>
      <c r="H8" s="67"/>
      <c r="I8" s="8"/>
      <c r="J8" s="652"/>
      <c r="K8" s="652"/>
      <c r="L8" s="652"/>
    </row>
    <row r="9" spans="1:12" ht="23.25" customHeight="1" x14ac:dyDescent="0.25">
      <c r="A9" s="125">
        <v>10546663</v>
      </c>
      <c r="B9" s="57" t="s">
        <v>516</v>
      </c>
      <c r="C9" s="115" t="s">
        <v>20</v>
      </c>
      <c r="D9" s="160">
        <v>4287720</v>
      </c>
      <c r="E9" s="177">
        <v>25726</v>
      </c>
      <c r="F9" s="176"/>
      <c r="G9" s="71"/>
      <c r="H9" s="70"/>
      <c r="I9" s="70"/>
      <c r="J9" s="181">
        <v>303799123</v>
      </c>
      <c r="K9" s="176">
        <v>25726</v>
      </c>
      <c r="L9" s="669">
        <f>SUM(K9:K33)</f>
        <v>55367</v>
      </c>
    </row>
    <row r="10" spans="1:12" ht="24" customHeight="1" x14ac:dyDescent="0.25">
      <c r="A10" s="126">
        <v>1058668410</v>
      </c>
      <c r="B10" s="57" t="s">
        <v>574</v>
      </c>
      <c r="C10" s="115" t="s">
        <v>20</v>
      </c>
      <c r="D10" s="160">
        <v>1715088</v>
      </c>
      <c r="E10" s="177">
        <v>10291</v>
      </c>
      <c r="F10" s="176"/>
      <c r="G10" s="71"/>
      <c r="H10" s="70"/>
      <c r="I10" s="70"/>
      <c r="J10" s="181">
        <v>310946723</v>
      </c>
      <c r="K10" s="176">
        <v>10291</v>
      </c>
      <c r="L10" s="670"/>
    </row>
    <row r="11" spans="1:12" x14ac:dyDescent="0.25">
      <c r="A11" s="126">
        <v>25597182</v>
      </c>
      <c r="B11" s="57" t="s">
        <v>512</v>
      </c>
      <c r="C11" s="115" t="s">
        <v>20</v>
      </c>
      <c r="D11" s="160">
        <v>3225040</v>
      </c>
      <c r="E11" s="177">
        <v>19350</v>
      </c>
      <c r="F11" s="113"/>
      <c r="G11" s="95"/>
      <c r="H11" s="96"/>
      <c r="I11" s="95"/>
      <c r="J11" s="181">
        <v>326433823</v>
      </c>
      <c r="K11" s="177">
        <v>19350</v>
      </c>
      <c r="L11" s="670"/>
    </row>
    <row r="12" spans="1:12" x14ac:dyDescent="0.25">
      <c r="A12" s="126"/>
      <c r="B12" s="57"/>
      <c r="C12" s="120"/>
      <c r="D12" s="105"/>
      <c r="E12" s="178"/>
      <c r="F12" s="113"/>
      <c r="G12" s="95"/>
      <c r="H12" s="96"/>
      <c r="I12" s="95"/>
      <c r="J12" s="164"/>
      <c r="K12" s="178"/>
      <c r="L12" s="670"/>
    </row>
    <row r="13" spans="1:12" x14ac:dyDescent="0.25">
      <c r="A13" s="126"/>
      <c r="B13" s="57"/>
      <c r="C13" s="120"/>
      <c r="D13" s="105"/>
      <c r="E13" s="178"/>
      <c r="F13" s="113"/>
      <c r="G13" s="95"/>
      <c r="H13" s="96"/>
      <c r="I13" s="95"/>
      <c r="J13" s="122"/>
      <c r="K13" s="178"/>
      <c r="L13" s="670"/>
    </row>
    <row r="14" spans="1:12" x14ac:dyDescent="0.25">
      <c r="A14" s="126"/>
      <c r="B14" s="65"/>
      <c r="C14" s="116"/>
      <c r="D14" s="105"/>
      <c r="E14" s="178"/>
      <c r="F14" s="113"/>
      <c r="G14" s="95"/>
      <c r="H14" s="96"/>
      <c r="I14" s="95"/>
      <c r="J14" s="123"/>
      <c r="K14" s="178"/>
      <c r="L14" s="670"/>
    </row>
    <row r="15" spans="1:12" x14ac:dyDescent="0.25">
      <c r="A15" s="126"/>
      <c r="B15" s="65"/>
      <c r="C15" s="116"/>
      <c r="D15" s="105"/>
      <c r="E15" s="178"/>
      <c r="F15" s="113"/>
      <c r="G15" s="95"/>
      <c r="H15" s="96"/>
      <c r="I15" s="95"/>
      <c r="J15" s="123"/>
      <c r="K15" s="178"/>
      <c r="L15" s="670"/>
    </row>
    <row r="16" spans="1:12" x14ac:dyDescent="0.25">
      <c r="A16" s="126"/>
      <c r="B16" s="65"/>
      <c r="C16" s="116"/>
      <c r="D16" s="105"/>
      <c r="E16" s="178"/>
      <c r="F16" s="113"/>
      <c r="G16" s="95"/>
      <c r="H16" s="96"/>
      <c r="I16" s="95"/>
      <c r="J16" s="123"/>
      <c r="K16" s="178"/>
      <c r="L16" s="670"/>
    </row>
    <row r="17" spans="1:12" x14ac:dyDescent="0.25">
      <c r="A17" s="126"/>
      <c r="B17" s="65"/>
      <c r="C17" s="116"/>
      <c r="D17" s="105"/>
      <c r="E17" s="178"/>
      <c r="F17" s="113"/>
      <c r="G17" s="95"/>
      <c r="H17" s="96"/>
      <c r="I17" s="95"/>
      <c r="J17" s="123"/>
      <c r="K17" s="178"/>
      <c r="L17" s="670"/>
    </row>
    <row r="18" spans="1:12" x14ac:dyDescent="0.25">
      <c r="A18" s="126"/>
      <c r="B18" s="65"/>
      <c r="C18" s="116"/>
      <c r="D18" s="105"/>
      <c r="E18" s="178"/>
      <c r="F18" s="113"/>
      <c r="G18" s="95"/>
      <c r="H18" s="96"/>
      <c r="I18" s="95"/>
      <c r="J18" s="123"/>
      <c r="K18" s="178"/>
      <c r="L18" s="670"/>
    </row>
    <row r="19" spans="1:12" x14ac:dyDescent="0.25">
      <c r="A19" s="126"/>
      <c r="B19" s="65"/>
      <c r="C19" s="116"/>
      <c r="D19" s="105"/>
      <c r="E19" s="178"/>
      <c r="F19" s="113"/>
      <c r="G19" s="95"/>
      <c r="H19" s="96"/>
      <c r="I19" s="95"/>
      <c r="J19" s="123"/>
      <c r="K19" s="178"/>
      <c r="L19" s="670"/>
    </row>
    <row r="20" spans="1:12" x14ac:dyDescent="0.25">
      <c r="A20" s="126"/>
      <c r="B20" s="65"/>
      <c r="C20" s="116"/>
      <c r="D20" s="105"/>
      <c r="E20" s="178"/>
      <c r="F20" s="113"/>
      <c r="G20" s="95"/>
      <c r="H20" s="96"/>
      <c r="I20" s="95"/>
      <c r="J20" s="123"/>
      <c r="K20" s="178"/>
      <c r="L20" s="670"/>
    </row>
    <row r="21" spans="1:12" x14ac:dyDescent="0.25">
      <c r="A21" s="126"/>
      <c r="B21" s="65"/>
      <c r="C21" s="116"/>
      <c r="D21" s="105"/>
      <c r="E21" s="178"/>
      <c r="F21" s="113"/>
      <c r="G21" s="95"/>
      <c r="H21" s="96"/>
      <c r="I21" s="95"/>
      <c r="J21" s="123"/>
      <c r="K21" s="178"/>
      <c r="L21" s="670"/>
    </row>
    <row r="22" spans="1:12" x14ac:dyDescent="0.25">
      <c r="A22" s="126"/>
      <c r="B22" s="65"/>
      <c r="C22" s="116"/>
      <c r="D22" s="105"/>
      <c r="E22" s="178"/>
      <c r="F22" s="113"/>
      <c r="G22" s="95"/>
      <c r="H22" s="96"/>
      <c r="I22" s="95"/>
      <c r="J22" s="123"/>
      <c r="K22" s="178"/>
      <c r="L22" s="670"/>
    </row>
    <row r="23" spans="1:12" x14ac:dyDescent="0.25">
      <c r="A23" s="126"/>
      <c r="B23" s="65"/>
      <c r="C23" s="116"/>
      <c r="D23" s="105"/>
      <c r="E23" s="178"/>
      <c r="F23" s="113"/>
      <c r="G23" s="95"/>
      <c r="H23" s="96"/>
      <c r="I23" s="95"/>
      <c r="J23" s="123"/>
      <c r="K23" s="178"/>
      <c r="L23" s="670"/>
    </row>
    <row r="24" spans="1:12" x14ac:dyDescent="0.25">
      <c r="A24" s="126"/>
      <c r="B24" s="65"/>
      <c r="C24" s="116"/>
      <c r="D24" s="105"/>
      <c r="E24" s="178"/>
      <c r="F24" s="113"/>
      <c r="G24" s="95"/>
      <c r="H24" s="96"/>
      <c r="I24" s="95"/>
      <c r="J24" s="123"/>
      <c r="K24" s="178"/>
      <c r="L24" s="670"/>
    </row>
    <row r="25" spans="1:12" x14ac:dyDescent="0.25">
      <c r="A25" s="126"/>
      <c r="B25" s="65"/>
      <c r="C25" s="116"/>
      <c r="D25" s="105"/>
      <c r="E25" s="178"/>
      <c r="F25" s="113"/>
      <c r="G25" s="95"/>
      <c r="H25" s="96"/>
      <c r="I25" s="95"/>
      <c r="J25" s="123"/>
      <c r="K25" s="178"/>
      <c r="L25" s="670"/>
    </row>
    <row r="26" spans="1:12" x14ac:dyDescent="0.25">
      <c r="A26" s="126"/>
      <c r="B26" s="65"/>
      <c r="C26" s="116"/>
      <c r="D26" s="105"/>
      <c r="E26" s="178"/>
      <c r="F26" s="113"/>
      <c r="G26" s="95"/>
      <c r="H26" s="96"/>
      <c r="I26" s="95"/>
      <c r="J26" s="123"/>
      <c r="K26" s="178"/>
      <c r="L26" s="670"/>
    </row>
    <row r="27" spans="1:12" x14ac:dyDescent="0.25">
      <c r="A27" s="126"/>
      <c r="B27" s="65"/>
      <c r="C27" s="116"/>
      <c r="D27" s="105"/>
      <c r="E27" s="178"/>
      <c r="F27" s="113"/>
      <c r="G27" s="95"/>
      <c r="H27" s="96"/>
      <c r="I27" s="95"/>
      <c r="J27" s="123"/>
      <c r="K27" s="178"/>
      <c r="L27" s="670"/>
    </row>
    <row r="28" spans="1:12" x14ac:dyDescent="0.25">
      <c r="A28" s="126"/>
      <c r="B28" s="65"/>
      <c r="C28" s="116"/>
      <c r="D28" s="105"/>
      <c r="E28" s="178"/>
      <c r="F28" s="113"/>
      <c r="G28" s="95"/>
      <c r="H28" s="96"/>
      <c r="I28" s="95"/>
      <c r="J28" s="123"/>
      <c r="K28" s="178"/>
      <c r="L28" s="670"/>
    </row>
    <row r="29" spans="1:12" x14ac:dyDescent="0.25">
      <c r="A29" s="126"/>
      <c r="B29" s="65"/>
      <c r="C29" s="116"/>
      <c r="D29" s="105"/>
      <c r="E29" s="178"/>
      <c r="F29" s="113"/>
      <c r="G29" s="95"/>
      <c r="H29" s="96"/>
      <c r="I29" s="95"/>
      <c r="J29" s="123"/>
      <c r="K29" s="178"/>
      <c r="L29" s="670"/>
    </row>
    <row r="30" spans="1:12" x14ac:dyDescent="0.25">
      <c r="A30" s="126"/>
      <c r="B30" s="57"/>
      <c r="C30" s="120"/>
      <c r="D30" s="118"/>
      <c r="E30" s="178"/>
      <c r="F30" s="100"/>
      <c r="G30" s="71"/>
      <c r="H30" s="70"/>
      <c r="I30" s="70"/>
      <c r="J30" s="124"/>
      <c r="K30" s="178"/>
      <c r="L30" s="670"/>
    </row>
    <row r="31" spans="1:12" x14ac:dyDescent="0.25">
      <c r="A31" s="126"/>
      <c r="B31" s="57"/>
      <c r="C31" s="120"/>
      <c r="D31" s="118"/>
      <c r="E31" s="178"/>
      <c r="F31" s="100"/>
      <c r="G31" s="71"/>
      <c r="H31" s="70"/>
      <c r="I31" s="70"/>
      <c r="J31" s="124"/>
      <c r="K31" s="178"/>
      <c r="L31" s="670"/>
    </row>
    <row r="32" spans="1:12" x14ac:dyDescent="0.25">
      <c r="A32" s="126"/>
      <c r="B32" s="57"/>
      <c r="C32" s="120"/>
      <c r="D32" s="118"/>
      <c r="E32" s="178"/>
      <c r="F32" s="100"/>
      <c r="G32" s="71"/>
      <c r="H32" s="70"/>
      <c r="I32" s="70"/>
      <c r="J32" s="124"/>
      <c r="K32" s="178"/>
      <c r="L32" s="670"/>
    </row>
    <row r="33" spans="1:12" ht="15.75" customHeight="1" x14ac:dyDescent="0.25">
      <c r="A33" s="126"/>
      <c r="B33" s="57"/>
      <c r="C33" s="120"/>
      <c r="D33" s="118"/>
      <c r="E33" s="178"/>
      <c r="F33" s="100"/>
      <c r="G33" s="71"/>
      <c r="H33" s="70"/>
      <c r="I33" s="70"/>
      <c r="J33" s="168"/>
      <c r="K33" s="178"/>
      <c r="L33" s="670"/>
    </row>
    <row r="34" spans="1:12" x14ac:dyDescent="0.25">
      <c r="A34" s="8"/>
      <c r="B34" s="9"/>
      <c r="C34" s="9"/>
      <c r="D34" s="159">
        <f>SUM(D9:D33)</f>
        <v>9227848</v>
      </c>
      <c r="E34" s="165">
        <f>SUM(E9:E33)</f>
        <v>55367</v>
      </c>
      <c r="F34" s="166">
        <f>SUM(F9:F33)</f>
        <v>0</v>
      </c>
      <c r="G34" s="8"/>
      <c r="H34" s="8"/>
      <c r="I34" s="8"/>
      <c r="J34" s="8"/>
      <c r="K34" s="72">
        <f>SUM(K9:K33)</f>
        <v>55367</v>
      </c>
      <c r="L34" s="72">
        <f>SUM(L9:L33)</f>
        <v>55367</v>
      </c>
    </row>
    <row r="35" spans="1:12" x14ac:dyDescent="0.25">
      <c r="A35" s="10"/>
      <c r="B35" s="11"/>
      <c r="C35" s="11"/>
      <c r="D35" s="52"/>
      <c r="E35" s="12"/>
      <c r="F35" s="47"/>
      <c r="G35" s="12"/>
      <c r="H35" s="12"/>
      <c r="I35" s="12"/>
      <c r="J35" s="10"/>
      <c r="K35" s="13"/>
      <c r="L35" s="14"/>
    </row>
    <row r="36" spans="1:12" ht="15.75" thickBot="1" x14ac:dyDescent="0.3">
      <c r="A36" s="10"/>
      <c r="B36" s="11"/>
      <c r="C36" s="11"/>
      <c r="D36" s="15"/>
      <c r="E36" s="12"/>
      <c r="F36" s="47"/>
      <c r="G36" s="12"/>
      <c r="H36" s="12"/>
      <c r="I36" s="12"/>
      <c r="J36" s="10"/>
      <c r="K36" s="13"/>
      <c r="L36" s="16"/>
    </row>
    <row r="37" spans="1:12" ht="15.75" thickTop="1" x14ac:dyDescent="0.25">
      <c r="A37" s="10"/>
      <c r="B37" s="11"/>
      <c r="C37" s="11"/>
      <c r="D37" s="13"/>
      <c r="E37" s="12"/>
      <c r="F37" s="47"/>
      <c r="G37" s="12"/>
      <c r="H37" s="12"/>
      <c r="I37" s="12"/>
      <c r="J37" s="10"/>
      <c r="K37" s="13"/>
      <c r="L37" s="16"/>
    </row>
    <row r="38" spans="1:12" x14ac:dyDescent="0.25">
      <c r="A38" s="10"/>
      <c r="B38" s="11"/>
      <c r="C38" s="11"/>
      <c r="D38" s="17"/>
      <c r="E38" s="12"/>
      <c r="F38" s="47"/>
      <c r="G38" s="12"/>
      <c r="H38" s="12"/>
      <c r="I38" s="12"/>
      <c r="J38" s="10"/>
      <c r="K38" s="13"/>
      <c r="L38" s="14"/>
    </row>
    <row r="39" spans="1:12" x14ac:dyDescent="0.25">
      <c r="A39" s="8" t="s">
        <v>44</v>
      </c>
      <c r="B39" s="9" t="s">
        <v>45</v>
      </c>
      <c r="C39" s="58"/>
      <c r="D39" s="16"/>
      <c r="E39" s="12"/>
      <c r="F39" s="47"/>
      <c r="G39" s="638"/>
      <c r="H39" s="639"/>
      <c r="I39" s="639"/>
      <c r="J39" s="18"/>
      <c r="K39" s="19"/>
      <c r="L39" s="20"/>
    </row>
    <row r="40" spans="1:12" x14ac:dyDescent="0.25">
      <c r="A40" s="21" t="s">
        <v>46</v>
      </c>
      <c r="B40" s="22">
        <v>0</v>
      </c>
      <c r="C40" s="59"/>
      <c r="D40" s="640"/>
      <c r="E40" s="624"/>
      <c r="F40" s="624"/>
      <c r="G40" s="624"/>
      <c r="H40" s="624"/>
      <c r="J40" s="23"/>
      <c r="K40" s="19"/>
      <c r="L40" s="20"/>
    </row>
    <row r="41" spans="1:12" x14ac:dyDescent="0.25">
      <c r="A41" s="21" t="s">
        <v>47</v>
      </c>
      <c r="B41" s="24">
        <f>+L34</f>
        <v>55367</v>
      </c>
      <c r="C41" s="60"/>
      <c r="D41" s="16"/>
      <c r="E41" s="10"/>
      <c r="F41" s="47"/>
      <c r="G41" s="16"/>
      <c r="H41" s="16"/>
      <c r="I41" s="16"/>
      <c r="J41" s="23"/>
      <c r="K41" s="13"/>
      <c r="L41" s="14"/>
    </row>
    <row r="42" spans="1:12" ht="30" x14ac:dyDescent="0.25">
      <c r="A42" s="8" t="s">
        <v>48</v>
      </c>
      <c r="B42" s="25">
        <f>+B40-B41</f>
        <v>-55367</v>
      </c>
      <c r="C42" s="61"/>
      <c r="D42" s="16"/>
      <c r="E42" s="13"/>
      <c r="F42" s="47"/>
      <c r="G42" s="26"/>
      <c r="H42" s="16"/>
      <c r="I42" s="16"/>
      <c r="J42" s="27"/>
      <c r="K42" s="13"/>
      <c r="L42" s="14"/>
    </row>
    <row r="43" spans="1:12" x14ac:dyDescent="0.25">
      <c r="A43" s="10"/>
      <c r="B43" s="28"/>
      <c r="C43" s="28"/>
      <c r="D43" s="29"/>
      <c r="E43" s="12"/>
      <c r="F43" s="47"/>
      <c r="G43" s="12"/>
      <c r="H43" s="12"/>
      <c r="I43" s="12"/>
      <c r="J43" s="10"/>
      <c r="K43" s="13"/>
      <c r="L43" s="14"/>
    </row>
    <row r="44" spans="1:12" x14ac:dyDescent="0.25">
      <c r="A44" s="10"/>
      <c r="B44" s="11"/>
      <c r="C44" s="11"/>
      <c r="D44" s="17"/>
      <c r="E44" s="12"/>
      <c r="F44" s="47"/>
      <c r="G44" s="12"/>
      <c r="H44" s="12"/>
      <c r="I44" s="12"/>
      <c r="J44" s="10"/>
      <c r="K44" s="13"/>
      <c r="L44" s="14"/>
    </row>
    <row r="45" spans="1:12" x14ac:dyDescent="0.25">
      <c r="A45" s="641" t="s">
        <v>49</v>
      </c>
      <c r="B45" s="642"/>
      <c r="C45" s="642"/>
      <c r="D45" s="642"/>
      <c r="E45" s="622"/>
      <c r="F45" s="622"/>
      <c r="G45" s="643"/>
      <c r="H45" s="16"/>
      <c r="I45" s="16"/>
      <c r="J45" s="16"/>
      <c r="K45" s="19"/>
      <c r="L45" s="16"/>
    </row>
    <row r="46" spans="1:12" ht="29.25" customHeight="1" x14ac:dyDescent="0.25">
      <c r="A46" s="30" t="s">
        <v>50</v>
      </c>
      <c r="B46" s="31" t="s">
        <v>51</v>
      </c>
      <c r="C46" s="62"/>
      <c r="D46" s="32" t="s">
        <v>45</v>
      </c>
      <c r="E46" s="644" t="s">
        <v>52</v>
      </c>
      <c r="F46" s="645"/>
      <c r="G46" s="645"/>
      <c r="H46" s="16"/>
      <c r="I46" s="16"/>
      <c r="J46" s="16"/>
      <c r="K46" s="19"/>
      <c r="L46" s="16"/>
    </row>
    <row r="47" spans="1:12" ht="26.25" customHeight="1" x14ac:dyDescent="0.25">
      <c r="A47" s="33" t="s">
        <v>131</v>
      </c>
      <c r="B47" s="73" t="s">
        <v>464</v>
      </c>
      <c r="C47" s="73" t="s">
        <v>20</v>
      </c>
      <c r="D47" s="104"/>
      <c r="E47" s="629"/>
      <c r="F47" s="629"/>
      <c r="G47" s="629"/>
      <c r="H47" s="16"/>
      <c r="I47" s="16"/>
      <c r="J47" s="16"/>
      <c r="K47" s="19"/>
      <c r="L47" s="16"/>
    </row>
    <row r="48" spans="1:12" ht="12" customHeight="1" x14ac:dyDescent="0.25">
      <c r="A48" s="33"/>
      <c r="B48" s="34"/>
      <c r="C48" s="34"/>
      <c r="D48" s="104"/>
      <c r="E48" s="629"/>
      <c r="F48" s="629"/>
      <c r="G48" s="629"/>
      <c r="H48" s="35"/>
      <c r="I48" s="35"/>
      <c r="J48" s="36"/>
      <c r="K48" s="37"/>
      <c r="L48" s="36"/>
    </row>
    <row r="49" spans="1:12" ht="12" customHeight="1" x14ac:dyDescent="0.25">
      <c r="A49" s="33"/>
      <c r="B49" s="34"/>
      <c r="C49" s="34"/>
      <c r="D49" s="104"/>
      <c r="E49" s="629"/>
      <c r="F49" s="629"/>
      <c r="G49" s="629"/>
      <c r="H49" s="35"/>
      <c r="I49" s="35"/>
      <c r="J49" s="36"/>
      <c r="K49" s="37"/>
      <c r="L49" s="36"/>
    </row>
    <row r="50" spans="1:12" ht="12" customHeight="1" x14ac:dyDescent="0.25">
      <c r="A50" s="33"/>
      <c r="B50" s="34"/>
      <c r="C50" s="34"/>
      <c r="D50" s="104"/>
      <c r="E50" s="629"/>
      <c r="F50" s="629"/>
      <c r="G50" s="629"/>
      <c r="H50" s="35"/>
      <c r="I50" s="35"/>
      <c r="J50" s="36"/>
      <c r="K50" s="37"/>
      <c r="L50" s="36"/>
    </row>
    <row r="51" spans="1:12" ht="12" customHeight="1" x14ac:dyDescent="0.25">
      <c r="A51" s="33"/>
      <c r="B51" s="34"/>
      <c r="C51" s="34"/>
      <c r="D51" s="104"/>
      <c r="E51" s="629"/>
      <c r="F51" s="629"/>
      <c r="G51" s="629"/>
      <c r="H51" s="35"/>
      <c r="I51" s="35"/>
      <c r="J51" s="36"/>
      <c r="K51" s="37"/>
      <c r="L51" s="36"/>
    </row>
    <row r="52" spans="1:12" ht="12" customHeight="1" x14ac:dyDescent="0.25">
      <c r="A52" s="33"/>
      <c r="B52" s="34"/>
      <c r="C52" s="34"/>
      <c r="D52" s="104"/>
      <c r="E52" s="629"/>
      <c r="F52" s="629"/>
      <c r="G52" s="629"/>
      <c r="H52" s="35"/>
      <c r="I52" s="35"/>
      <c r="J52" s="36"/>
      <c r="K52" s="37"/>
      <c r="L52" s="36"/>
    </row>
    <row r="53" spans="1:12" ht="12" customHeight="1" x14ac:dyDescent="0.25">
      <c r="A53" s="33"/>
      <c r="B53" s="34"/>
      <c r="C53" s="34"/>
      <c r="D53" s="104"/>
      <c r="E53" s="629"/>
      <c r="F53" s="629"/>
      <c r="G53" s="629"/>
      <c r="H53" s="35"/>
      <c r="I53" s="35"/>
      <c r="J53" s="36"/>
      <c r="K53" s="37"/>
      <c r="L53" s="36"/>
    </row>
    <row r="54" spans="1:12" ht="12" customHeight="1" x14ac:dyDescent="0.25">
      <c r="A54" s="630" t="s">
        <v>54</v>
      </c>
      <c r="B54" s="631"/>
      <c r="C54" s="53"/>
      <c r="D54" s="75">
        <f>+SUM(D47:D53)</f>
        <v>0</v>
      </c>
      <c r="E54" s="632"/>
      <c r="F54" s="631"/>
      <c r="G54" s="631"/>
      <c r="H54" s="16"/>
      <c r="I54" s="16"/>
      <c r="J54" s="16"/>
      <c r="K54" s="19"/>
      <c r="L54" s="16"/>
    </row>
    <row r="55" spans="1:12" x14ac:dyDescent="0.25">
      <c r="A55" s="38"/>
      <c r="B55" s="39"/>
      <c r="C55" s="39"/>
      <c r="D55" s="40">
        <f>+B42-D54</f>
        <v>-55367</v>
      </c>
      <c r="E55" s="41"/>
      <c r="F55" s="48"/>
      <c r="G55" s="41"/>
      <c r="H55" s="16"/>
      <c r="I55" s="16"/>
      <c r="J55" s="16"/>
      <c r="K55" s="19"/>
      <c r="L55" s="16"/>
    </row>
    <row r="56" spans="1:12" x14ac:dyDescent="0.25">
      <c r="A56" s="38"/>
      <c r="B56" s="39"/>
      <c r="C56" s="39"/>
      <c r="D56" s="40"/>
      <c r="E56" s="41"/>
      <c r="F56" s="48"/>
      <c r="G56" s="41"/>
      <c r="H56" s="16"/>
      <c r="I56" s="16"/>
      <c r="J56" s="16"/>
      <c r="K56" s="19"/>
      <c r="L56" s="16"/>
    </row>
    <row r="57" spans="1:12" x14ac:dyDescent="0.25">
      <c r="A57" s="38"/>
      <c r="B57" s="39"/>
      <c r="C57" s="39"/>
      <c r="D57" s="40"/>
      <c r="E57" s="41"/>
      <c r="F57" s="48"/>
      <c r="G57" s="41"/>
      <c r="H57" s="16"/>
      <c r="I57" s="16"/>
      <c r="J57" s="16"/>
      <c r="K57" s="19"/>
      <c r="L57" s="16"/>
    </row>
    <row r="58" spans="1:12" x14ac:dyDescent="0.25">
      <c r="A58" s="38"/>
      <c r="B58" s="39"/>
      <c r="C58" s="39"/>
      <c r="D58" s="40"/>
      <c r="E58" s="41"/>
      <c r="F58" s="48"/>
      <c r="G58" s="41"/>
      <c r="H58" s="16"/>
      <c r="I58" s="16"/>
      <c r="J58" s="16"/>
      <c r="K58" s="19"/>
      <c r="L58" s="16"/>
    </row>
    <row r="59" spans="1:12" x14ac:dyDescent="0.25">
      <c r="A59" s="38"/>
      <c r="B59" s="39"/>
      <c r="C59" s="39"/>
      <c r="D59" s="40"/>
      <c r="E59" s="41"/>
      <c r="F59" s="48"/>
      <c r="G59" s="41"/>
      <c r="H59" s="16"/>
      <c r="I59" s="16"/>
      <c r="J59" s="16"/>
      <c r="K59" s="19"/>
      <c r="L59" s="16"/>
    </row>
    <row r="60" spans="1:12" x14ac:dyDescent="0.25">
      <c r="A60" s="16"/>
      <c r="B60" s="28"/>
      <c r="C60" s="28"/>
      <c r="D60" s="23"/>
      <c r="E60" s="16"/>
      <c r="F60" s="49"/>
      <c r="G60" s="16"/>
      <c r="H60" s="16"/>
      <c r="I60" s="16"/>
      <c r="J60" s="16"/>
      <c r="K60" s="19"/>
      <c r="L60" s="16"/>
    </row>
    <row r="61" spans="1:12" x14ac:dyDescent="0.25">
      <c r="A61" s="16"/>
      <c r="B61" s="628" t="s">
        <v>55</v>
      </c>
      <c r="C61" s="628"/>
      <c r="D61" s="622"/>
      <c r="E61" s="16"/>
      <c r="F61" s="49"/>
      <c r="G61" s="16"/>
      <c r="H61" s="621" t="s">
        <v>55</v>
      </c>
      <c r="I61" s="621"/>
      <c r="J61" s="622"/>
      <c r="K61" s="622"/>
      <c r="L61" s="42"/>
    </row>
    <row r="62" spans="1:12" x14ac:dyDescent="0.25">
      <c r="A62" s="16"/>
      <c r="B62" s="623"/>
      <c r="C62" s="623"/>
      <c r="D62" s="624"/>
      <c r="E62" s="16"/>
      <c r="F62" s="49"/>
      <c r="G62" s="16"/>
      <c r="H62" s="625"/>
      <c r="I62" s="625"/>
      <c r="J62" s="624"/>
      <c r="K62" s="624"/>
      <c r="L62" s="42"/>
    </row>
    <row r="63" spans="1:12" x14ac:dyDescent="0.25">
      <c r="A63" s="16"/>
      <c r="B63" s="626" t="s">
        <v>56</v>
      </c>
      <c r="C63" s="626"/>
      <c r="D63" s="624"/>
      <c r="E63" s="16"/>
      <c r="F63" s="49"/>
      <c r="G63" s="16"/>
      <c r="H63" s="627" t="s">
        <v>57</v>
      </c>
      <c r="I63" s="627"/>
      <c r="J63" s="624"/>
      <c r="K63" s="624"/>
      <c r="L63" s="43"/>
    </row>
    <row r="64" spans="1:12" x14ac:dyDescent="0.25">
      <c r="A64" s="16"/>
      <c r="B64" s="28"/>
      <c r="C64" s="28"/>
      <c r="D64" s="16"/>
      <c r="E64" s="16"/>
      <c r="F64" s="49"/>
      <c r="G64" s="16"/>
      <c r="H64" s="16"/>
      <c r="I64" s="16"/>
      <c r="J64" s="16"/>
      <c r="K64" s="19"/>
      <c r="L64" s="16"/>
    </row>
    <row r="65" spans="1:12" x14ac:dyDescent="0.25">
      <c r="A65" s="16"/>
      <c r="B65" s="28"/>
      <c r="C65" s="28"/>
      <c r="D65" s="16"/>
      <c r="E65" s="16"/>
      <c r="F65" s="49"/>
      <c r="G65" s="16"/>
      <c r="H65" s="16"/>
      <c r="I65" s="16"/>
      <c r="J65" s="16"/>
      <c r="K65" s="19"/>
      <c r="L65" s="16"/>
    </row>
    <row r="66" spans="1:12" x14ac:dyDescent="0.25">
      <c r="A66" s="16"/>
      <c r="B66" s="28"/>
      <c r="C66" s="28"/>
      <c r="D66" s="16"/>
      <c r="E66" s="16"/>
      <c r="F66" s="49"/>
      <c r="G66" s="16"/>
      <c r="H66" s="16"/>
      <c r="I66" s="16"/>
      <c r="J66" s="16"/>
      <c r="K66" s="19"/>
      <c r="L66" s="16"/>
    </row>
    <row r="67" spans="1:12" x14ac:dyDescent="0.25">
      <c r="A67" s="16"/>
      <c r="B67" s="28"/>
      <c r="C67" s="28"/>
      <c r="D67" s="16"/>
      <c r="E67" s="16"/>
      <c r="F67" s="49"/>
      <c r="G67" s="16"/>
      <c r="H67" s="16"/>
      <c r="I67" s="16"/>
      <c r="J67" s="16"/>
      <c r="K67" s="19"/>
      <c r="L67" s="16"/>
    </row>
    <row r="68" spans="1:12" x14ac:dyDescent="0.25">
      <c r="A68" s="16"/>
      <c r="B68" s="28"/>
      <c r="C68" s="28"/>
      <c r="D68" s="16"/>
      <c r="E68" s="16"/>
      <c r="F68" s="49"/>
      <c r="G68" s="16"/>
      <c r="H68" s="16"/>
      <c r="I68" s="16"/>
      <c r="J68" s="16"/>
      <c r="K68" s="19"/>
      <c r="L68" s="16"/>
    </row>
    <row r="69" spans="1:12" x14ac:dyDescent="0.25">
      <c r="A69" s="16"/>
      <c r="B69" s="28"/>
      <c r="C69" s="28"/>
      <c r="D69" s="16"/>
      <c r="E69" s="16"/>
      <c r="F69" s="49"/>
      <c r="G69" s="16"/>
      <c r="H69" s="16"/>
      <c r="I69" s="16"/>
      <c r="J69" s="16"/>
      <c r="K69" s="19"/>
      <c r="L69" s="16"/>
    </row>
    <row r="70" spans="1:12" x14ac:dyDescent="0.25">
      <c r="A70" s="16"/>
      <c r="B70" s="28"/>
      <c r="C70" s="28"/>
      <c r="D70" s="16"/>
      <c r="E70" s="16"/>
      <c r="F70" s="49"/>
      <c r="G70" s="16"/>
      <c r="H70" s="16"/>
      <c r="I70" s="16"/>
      <c r="J70" s="16"/>
      <c r="K70" s="19"/>
      <c r="L70" s="16"/>
    </row>
    <row r="71" spans="1:12" x14ac:dyDescent="0.25">
      <c r="A71" s="16"/>
      <c r="B71" s="28"/>
      <c r="C71" s="28"/>
      <c r="D71" s="16"/>
      <c r="E71" s="16"/>
      <c r="F71" s="49"/>
      <c r="G71" s="16"/>
      <c r="H71" s="16"/>
      <c r="I71" s="16"/>
      <c r="J71" s="16"/>
      <c r="K71" s="19"/>
      <c r="L71" s="16"/>
    </row>
    <row r="72" spans="1:12" x14ac:dyDescent="0.25">
      <c r="A72" s="16"/>
      <c r="B72" s="28"/>
      <c r="C72" s="28"/>
      <c r="D72" s="16"/>
      <c r="E72" s="16"/>
      <c r="F72" s="49"/>
      <c r="G72" s="16"/>
      <c r="H72" s="16"/>
      <c r="I72" s="16"/>
      <c r="J72" s="16"/>
      <c r="K72" s="19"/>
      <c r="L72" s="16"/>
    </row>
    <row r="73" spans="1:12" x14ac:dyDescent="0.25">
      <c r="A73" s="16"/>
      <c r="B73" s="28"/>
      <c r="C73" s="28"/>
      <c r="D73" s="16"/>
      <c r="E73" s="16"/>
      <c r="F73" s="49"/>
      <c r="G73" s="16"/>
      <c r="H73" s="16"/>
      <c r="I73" s="16"/>
      <c r="J73" s="16"/>
      <c r="K73" s="19"/>
      <c r="L73" s="16"/>
    </row>
    <row r="74" spans="1:12" x14ac:dyDescent="0.25">
      <c r="A74" s="16"/>
      <c r="B74" s="28"/>
      <c r="C74" s="28"/>
      <c r="D74" s="16"/>
      <c r="E74" s="16"/>
      <c r="F74" s="49"/>
      <c r="G74" s="16"/>
      <c r="H74" s="16"/>
      <c r="I74" s="16"/>
      <c r="J74" s="16"/>
      <c r="K74" s="19"/>
      <c r="L74" s="16"/>
    </row>
    <row r="75" spans="1:12" x14ac:dyDescent="0.25">
      <c r="A75" s="16"/>
      <c r="B75" s="28"/>
      <c r="C75" s="28"/>
      <c r="D75" s="16"/>
      <c r="E75" s="16"/>
      <c r="F75" s="49"/>
      <c r="G75" s="16"/>
      <c r="H75" s="16"/>
      <c r="I75" s="16"/>
      <c r="J75" s="16"/>
      <c r="K75" s="19"/>
      <c r="L75" s="16"/>
    </row>
    <row r="76" spans="1:12" x14ac:dyDescent="0.25">
      <c r="A76" s="16"/>
      <c r="B76" s="28"/>
      <c r="C76" s="28"/>
      <c r="D76" s="16"/>
      <c r="E76" s="16"/>
      <c r="F76" s="49"/>
      <c r="G76" s="16"/>
      <c r="H76" s="16"/>
      <c r="I76" s="16"/>
      <c r="J76" s="16"/>
      <c r="K76" s="19"/>
      <c r="L76" s="16"/>
    </row>
    <row r="77" spans="1:12" x14ac:dyDescent="0.25">
      <c r="A77" s="16"/>
      <c r="B77" s="28"/>
      <c r="C77" s="28"/>
      <c r="D77" s="16"/>
      <c r="E77" s="16"/>
      <c r="F77" s="49"/>
      <c r="G77" s="16"/>
      <c r="H77" s="16"/>
      <c r="I77" s="16"/>
      <c r="J77" s="16"/>
      <c r="K77" s="19"/>
      <c r="L77" s="16"/>
    </row>
    <row r="78" spans="1:12" x14ac:dyDescent="0.25">
      <c r="A78" s="16"/>
      <c r="B78" s="28"/>
      <c r="C78" s="28"/>
      <c r="D78" s="16"/>
      <c r="E78" s="16"/>
      <c r="F78" s="49"/>
      <c r="G78" s="16"/>
      <c r="H78" s="16"/>
      <c r="I78" s="16"/>
      <c r="J78" s="16"/>
      <c r="K78" s="19"/>
      <c r="L78" s="16"/>
    </row>
    <row r="79" spans="1:12" x14ac:dyDescent="0.25">
      <c r="A79" s="16"/>
      <c r="B79" s="28"/>
      <c r="C79" s="28"/>
      <c r="D79" s="16"/>
      <c r="E79" s="16"/>
      <c r="F79" s="49"/>
      <c r="G79" s="16"/>
      <c r="H79" s="16"/>
      <c r="I79" s="16"/>
      <c r="J79" s="16"/>
      <c r="K79" s="19"/>
      <c r="L79" s="16"/>
    </row>
    <row r="80" spans="1:12" x14ac:dyDescent="0.25">
      <c r="A80" s="16"/>
      <c r="B80" s="28"/>
      <c r="C80" s="28"/>
      <c r="D80" s="16"/>
      <c r="E80" s="16"/>
      <c r="F80" s="49"/>
      <c r="G80" s="16"/>
      <c r="H80" s="16"/>
      <c r="I80" s="16"/>
      <c r="J80" s="16"/>
      <c r="K80" s="19"/>
      <c r="L80" s="16"/>
    </row>
    <row r="81" spans="1:12" x14ac:dyDescent="0.25">
      <c r="A81" s="16"/>
      <c r="B81" s="28"/>
      <c r="C81" s="28"/>
      <c r="D81" s="16"/>
      <c r="E81" s="16"/>
      <c r="F81" s="49"/>
      <c r="G81" s="16"/>
      <c r="H81" s="16"/>
      <c r="I81" s="16"/>
      <c r="J81" s="16"/>
      <c r="K81" s="19"/>
      <c r="L81" s="16"/>
    </row>
    <row r="82" spans="1:12" x14ac:dyDescent="0.25">
      <c r="A82" s="16"/>
      <c r="B82" s="28"/>
      <c r="C82" s="28"/>
      <c r="D82" s="16"/>
      <c r="E82" s="16"/>
      <c r="F82" s="49"/>
      <c r="G82" s="16"/>
      <c r="H82" s="16"/>
      <c r="I82" s="16"/>
      <c r="J82" s="16"/>
      <c r="K82" s="19"/>
      <c r="L82" s="16"/>
    </row>
    <row r="83" spans="1:12" x14ac:dyDescent="0.25">
      <c r="A83" s="16"/>
      <c r="B83" s="28"/>
      <c r="C83" s="28"/>
      <c r="D83" s="16"/>
      <c r="E83" s="16"/>
      <c r="F83" s="49"/>
      <c r="G83" s="16"/>
      <c r="H83" s="16"/>
      <c r="I83" s="16"/>
      <c r="J83" s="16"/>
      <c r="K83" s="19"/>
      <c r="L83" s="16"/>
    </row>
    <row r="84" spans="1:12" x14ac:dyDescent="0.25">
      <c r="A84" s="16"/>
      <c r="B84" s="28"/>
      <c r="C84" s="28"/>
      <c r="D84" s="16"/>
      <c r="E84" s="16"/>
      <c r="F84" s="49"/>
      <c r="G84" s="16"/>
      <c r="H84" s="16"/>
      <c r="I84" s="16"/>
      <c r="J84" s="16"/>
      <c r="K84" s="19"/>
      <c r="L84" s="16"/>
    </row>
    <row r="85" spans="1:12" x14ac:dyDescent="0.25">
      <c r="A85" s="16"/>
      <c r="B85" s="28"/>
      <c r="C85" s="28"/>
      <c r="D85" s="16"/>
      <c r="E85" s="16"/>
      <c r="F85" s="49"/>
      <c r="G85" s="16"/>
      <c r="H85" s="16"/>
      <c r="I85" s="16"/>
      <c r="J85" s="16"/>
      <c r="K85" s="19"/>
      <c r="L85" s="16"/>
    </row>
    <row r="86" spans="1:12" x14ac:dyDescent="0.25">
      <c r="A86" s="16"/>
      <c r="B86" s="28"/>
      <c r="C86" s="28"/>
      <c r="D86" s="16"/>
      <c r="E86" s="16"/>
      <c r="F86" s="49"/>
      <c r="G86" s="16"/>
      <c r="H86" s="16"/>
      <c r="I86" s="16"/>
      <c r="J86" s="16"/>
      <c r="K86" s="19"/>
      <c r="L86" s="16"/>
    </row>
    <row r="87" spans="1:12" x14ac:dyDescent="0.25">
      <c r="A87" s="16"/>
      <c r="B87" s="28"/>
      <c r="C87" s="28"/>
      <c r="D87" s="16"/>
      <c r="E87" s="16"/>
      <c r="F87" s="49"/>
      <c r="G87" s="16"/>
      <c r="H87" s="16"/>
      <c r="I87" s="16"/>
      <c r="J87" s="16"/>
      <c r="K87" s="19"/>
      <c r="L87" s="16"/>
    </row>
    <row r="88" spans="1:12" x14ac:dyDescent="0.25">
      <c r="A88" s="16"/>
      <c r="B88" s="28"/>
      <c r="C88" s="28"/>
      <c r="D88" s="16"/>
      <c r="E88" s="16"/>
      <c r="F88" s="49"/>
      <c r="G88" s="16"/>
      <c r="H88" s="16"/>
      <c r="I88" s="16"/>
      <c r="J88" s="16"/>
      <c r="K88" s="19"/>
      <c r="L88" s="16"/>
    </row>
    <row r="89" spans="1:12" x14ac:dyDescent="0.25">
      <c r="A89" s="16"/>
      <c r="B89" s="28"/>
      <c r="C89" s="28"/>
      <c r="D89" s="16"/>
      <c r="E89" s="16"/>
      <c r="F89" s="49"/>
      <c r="G89" s="16"/>
      <c r="H89" s="16"/>
      <c r="I89" s="16"/>
      <c r="J89" s="16"/>
      <c r="K89" s="19"/>
      <c r="L89" s="16"/>
    </row>
    <row r="90" spans="1:12" x14ac:dyDescent="0.25">
      <c r="A90" s="16"/>
      <c r="B90" s="28"/>
      <c r="C90" s="28"/>
      <c r="D90" s="16"/>
      <c r="E90" s="16"/>
      <c r="F90" s="49"/>
      <c r="G90" s="16"/>
      <c r="H90" s="16"/>
      <c r="I90" s="16"/>
      <c r="J90" s="16"/>
      <c r="K90" s="19"/>
      <c r="L90" s="16"/>
    </row>
    <row r="91" spans="1:12" x14ac:dyDescent="0.25">
      <c r="A91" s="16"/>
      <c r="B91" s="28"/>
      <c r="C91" s="28"/>
      <c r="D91" s="16"/>
      <c r="E91" s="16"/>
      <c r="F91" s="49"/>
      <c r="G91" s="16"/>
      <c r="H91" s="16"/>
      <c r="I91" s="16"/>
      <c r="J91" s="16"/>
      <c r="K91" s="19"/>
      <c r="L91" s="16"/>
    </row>
    <row r="92" spans="1:12" x14ac:dyDescent="0.25">
      <c r="A92" s="16"/>
      <c r="B92" s="28"/>
      <c r="C92" s="28"/>
      <c r="D92" s="16"/>
      <c r="E92" s="16"/>
      <c r="F92" s="49"/>
      <c r="G92" s="16"/>
      <c r="H92" s="16"/>
      <c r="I92" s="16"/>
      <c r="J92" s="16"/>
      <c r="K92" s="19"/>
      <c r="L92" s="16"/>
    </row>
    <row r="93" spans="1:12" x14ac:dyDescent="0.25">
      <c r="A93" s="16"/>
      <c r="B93" s="28"/>
      <c r="C93" s="28"/>
      <c r="D93" s="16"/>
      <c r="E93" s="16"/>
      <c r="F93" s="49"/>
      <c r="G93" s="16"/>
      <c r="H93" s="16"/>
      <c r="I93" s="16"/>
      <c r="J93" s="16"/>
      <c r="K93" s="19"/>
      <c r="L93" s="16"/>
    </row>
    <row r="94" spans="1:12" x14ac:dyDescent="0.25">
      <c r="A94" s="16"/>
      <c r="B94" s="28"/>
      <c r="C94" s="28"/>
      <c r="D94" s="16"/>
      <c r="E94" s="16"/>
      <c r="F94" s="49"/>
      <c r="G94" s="16"/>
      <c r="H94" s="16"/>
      <c r="I94" s="16"/>
      <c r="J94" s="16"/>
      <c r="K94" s="19"/>
      <c r="L94" s="16"/>
    </row>
    <row r="95" spans="1:12" x14ac:dyDescent="0.25">
      <c r="A95" s="16"/>
      <c r="B95" s="28"/>
      <c r="C95" s="28"/>
      <c r="D95" s="16"/>
      <c r="E95" s="16"/>
      <c r="F95" s="49"/>
      <c r="G95" s="16"/>
      <c r="H95" s="16"/>
      <c r="I95" s="16"/>
      <c r="J95" s="16"/>
      <c r="K95" s="19"/>
      <c r="L95" s="16"/>
    </row>
    <row r="96" spans="1:12" x14ac:dyDescent="0.25">
      <c r="A96" s="16"/>
      <c r="B96" s="28"/>
      <c r="C96" s="28"/>
      <c r="D96" s="16"/>
      <c r="E96" s="16"/>
      <c r="F96" s="49"/>
      <c r="G96" s="16"/>
      <c r="H96" s="16"/>
      <c r="I96" s="16"/>
      <c r="J96" s="16"/>
      <c r="K96" s="19"/>
      <c r="L96" s="16"/>
    </row>
    <row r="97" spans="1:12" x14ac:dyDescent="0.25">
      <c r="A97" s="16"/>
      <c r="B97" s="28"/>
      <c r="C97" s="28"/>
      <c r="D97" s="16"/>
      <c r="E97" s="16"/>
      <c r="F97" s="49"/>
      <c r="G97" s="16"/>
      <c r="H97" s="16"/>
      <c r="I97" s="16"/>
      <c r="J97" s="16"/>
      <c r="K97" s="19"/>
      <c r="L97" s="16"/>
    </row>
    <row r="98" spans="1:12" x14ac:dyDescent="0.25">
      <c r="A98" s="16"/>
      <c r="B98" s="28"/>
      <c r="C98" s="28"/>
      <c r="D98" s="16"/>
      <c r="E98" s="16"/>
      <c r="F98" s="49"/>
      <c r="G98" s="16"/>
      <c r="H98" s="16"/>
      <c r="I98" s="16"/>
      <c r="J98" s="16"/>
      <c r="K98" s="19"/>
      <c r="L98" s="16"/>
    </row>
    <row r="99" spans="1:12" x14ac:dyDescent="0.25">
      <c r="A99" s="16"/>
      <c r="B99" s="28"/>
      <c r="C99" s="28"/>
      <c r="D99" s="16"/>
      <c r="E99" s="16"/>
      <c r="F99" s="49"/>
      <c r="G99" s="16"/>
      <c r="H99" s="16"/>
      <c r="I99" s="16"/>
      <c r="J99" s="16"/>
      <c r="K99" s="19"/>
      <c r="L99" s="16"/>
    </row>
    <row r="100" spans="1:12" x14ac:dyDescent="0.25">
      <c r="A100" s="16"/>
      <c r="B100" s="28"/>
      <c r="C100" s="28"/>
      <c r="D100" s="16"/>
      <c r="E100" s="16"/>
      <c r="F100" s="49"/>
      <c r="G100" s="16"/>
      <c r="H100" s="16"/>
      <c r="I100" s="16"/>
      <c r="J100" s="16"/>
      <c r="K100" s="19"/>
      <c r="L100" s="16"/>
    </row>
    <row r="101" spans="1:12" x14ac:dyDescent="0.25">
      <c r="A101" s="16"/>
      <c r="B101" s="28"/>
      <c r="C101" s="28"/>
      <c r="D101" s="16"/>
      <c r="E101" s="16"/>
      <c r="F101" s="49"/>
      <c r="G101" s="16"/>
      <c r="H101" s="16"/>
      <c r="I101" s="16"/>
      <c r="J101" s="16"/>
      <c r="K101" s="19"/>
      <c r="L101" s="16"/>
    </row>
    <row r="102" spans="1:12" x14ac:dyDescent="0.25">
      <c r="A102" s="16"/>
      <c r="B102" s="28"/>
      <c r="C102" s="28"/>
      <c r="D102" s="16"/>
      <c r="E102" s="16"/>
      <c r="F102" s="49"/>
      <c r="G102" s="16"/>
      <c r="H102" s="16"/>
      <c r="I102" s="16"/>
      <c r="J102" s="16"/>
      <c r="K102" s="19"/>
      <c r="L102" s="16"/>
    </row>
    <row r="103" spans="1:12" x14ac:dyDescent="0.25">
      <c r="A103" s="16"/>
      <c r="B103" s="28"/>
      <c r="C103" s="28"/>
      <c r="D103" s="16"/>
      <c r="E103" s="16"/>
      <c r="F103" s="49"/>
      <c r="G103" s="16"/>
      <c r="H103" s="16"/>
      <c r="I103" s="16"/>
      <c r="J103" s="16"/>
      <c r="K103" s="19"/>
      <c r="L103" s="16"/>
    </row>
    <row r="104" spans="1:12" x14ac:dyDescent="0.25">
      <c r="A104" s="16"/>
      <c r="B104" s="28"/>
      <c r="C104" s="28"/>
      <c r="D104" s="16"/>
      <c r="E104" s="16"/>
      <c r="F104" s="49"/>
      <c r="G104" s="16"/>
      <c r="H104" s="16"/>
      <c r="I104" s="16"/>
      <c r="J104" s="16"/>
      <c r="K104" s="19"/>
      <c r="L104" s="16"/>
    </row>
    <row r="105" spans="1:12" x14ac:dyDescent="0.25">
      <c r="A105" s="16"/>
      <c r="B105" s="28"/>
      <c r="C105" s="28"/>
      <c r="D105" s="16"/>
      <c r="E105" s="16"/>
      <c r="F105" s="49"/>
      <c r="G105" s="16"/>
      <c r="H105" s="16"/>
      <c r="I105" s="16"/>
      <c r="J105" s="16"/>
      <c r="K105" s="19"/>
      <c r="L105" s="16"/>
    </row>
    <row r="106" spans="1:12" x14ac:dyDescent="0.25">
      <c r="A106" s="16"/>
      <c r="B106" s="28"/>
      <c r="C106" s="28"/>
      <c r="D106" s="16"/>
      <c r="E106" s="16"/>
      <c r="F106" s="49"/>
      <c r="G106" s="16"/>
      <c r="H106" s="16"/>
      <c r="I106" s="16"/>
      <c r="J106" s="16"/>
      <c r="K106" s="19"/>
      <c r="L106" s="16"/>
    </row>
    <row r="107" spans="1:12" x14ac:dyDescent="0.25">
      <c r="A107" s="16"/>
      <c r="B107" s="28"/>
      <c r="C107" s="28"/>
      <c r="D107" s="16"/>
      <c r="E107" s="16"/>
      <c r="F107" s="49"/>
      <c r="G107" s="16"/>
      <c r="H107" s="16"/>
      <c r="I107" s="16"/>
      <c r="J107" s="16"/>
      <c r="K107" s="19"/>
      <c r="L107" s="16"/>
    </row>
    <row r="108" spans="1:12" x14ac:dyDescent="0.25">
      <c r="A108" s="16"/>
      <c r="B108" s="28"/>
      <c r="C108" s="28"/>
      <c r="D108" s="16"/>
      <c r="E108" s="16"/>
      <c r="F108" s="49"/>
      <c r="G108" s="16"/>
      <c r="H108" s="16"/>
      <c r="I108" s="16"/>
      <c r="J108" s="16"/>
      <c r="K108" s="19"/>
      <c r="L108" s="16"/>
    </row>
    <row r="109" spans="1:12" x14ac:dyDescent="0.25">
      <c r="A109" s="16"/>
      <c r="B109" s="28"/>
      <c r="C109" s="28"/>
      <c r="D109" s="16"/>
      <c r="E109" s="16"/>
      <c r="F109" s="49"/>
      <c r="G109" s="16"/>
      <c r="H109" s="16"/>
      <c r="I109" s="16"/>
      <c r="J109" s="16"/>
      <c r="K109" s="19"/>
      <c r="L109" s="16"/>
    </row>
    <row r="110" spans="1:12" x14ac:dyDescent="0.25">
      <c r="A110" s="16"/>
      <c r="B110" s="28"/>
      <c r="C110" s="28"/>
      <c r="D110" s="16"/>
      <c r="E110" s="16"/>
      <c r="F110" s="49"/>
      <c r="G110" s="16"/>
      <c r="H110" s="16"/>
      <c r="I110" s="16"/>
      <c r="J110" s="16"/>
      <c r="K110" s="19"/>
      <c r="L110" s="16"/>
    </row>
    <row r="111" spans="1:12" x14ac:dyDescent="0.25">
      <c r="A111" s="16"/>
      <c r="B111" s="28"/>
      <c r="C111" s="28"/>
      <c r="D111" s="16"/>
      <c r="E111" s="16"/>
      <c r="F111" s="49"/>
      <c r="G111" s="16"/>
      <c r="H111" s="16"/>
      <c r="I111" s="16"/>
      <c r="J111" s="16"/>
      <c r="K111" s="19"/>
      <c r="L111" s="16"/>
    </row>
    <row r="112" spans="1:12" x14ac:dyDescent="0.25">
      <c r="A112" s="16"/>
      <c r="B112" s="28"/>
      <c r="C112" s="28"/>
      <c r="D112" s="16"/>
      <c r="E112" s="16"/>
      <c r="F112" s="49"/>
      <c r="G112" s="16"/>
      <c r="H112" s="16"/>
      <c r="I112" s="16"/>
      <c r="J112" s="16"/>
      <c r="K112" s="19"/>
      <c r="L112" s="16"/>
    </row>
    <row r="113" spans="1:12" x14ac:dyDescent="0.25">
      <c r="A113" s="16"/>
      <c r="B113" s="28"/>
      <c r="C113" s="28"/>
      <c r="D113" s="16"/>
      <c r="E113" s="16"/>
      <c r="F113" s="49"/>
      <c r="G113" s="16"/>
      <c r="H113" s="16"/>
      <c r="I113" s="16"/>
      <c r="J113" s="16"/>
      <c r="K113" s="19"/>
      <c r="L113" s="16"/>
    </row>
    <row r="114" spans="1:12" x14ac:dyDescent="0.25">
      <c r="A114" s="16"/>
      <c r="B114" s="28"/>
      <c r="C114" s="28"/>
      <c r="D114" s="16"/>
      <c r="E114" s="16"/>
      <c r="F114" s="49"/>
      <c r="G114" s="16"/>
      <c r="H114" s="16"/>
      <c r="I114" s="16"/>
      <c r="J114" s="16"/>
      <c r="K114" s="19"/>
      <c r="L114" s="16"/>
    </row>
    <row r="115" spans="1:12" x14ac:dyDescent="0.25">
      <c r="A115" s="16"/>
      <c r="B115" s="28"/>
      <c r="C115" s="28"/>
      <c r="D115" s="16"/>
      <c r="E115" s="16"/>
      <c r="F115" s="49"/>
      <c r="G115" s="16"/>
      <c r="H115" s="16"/>
      <c r="I115" s="16"/>
      <c r="J115" s="16"/>
      <c r="K115" s="19"/>
      <c r="L115" s="16"/>
    </row>
    <row r="116" spans="1:12" x14ac:dyDescent="0.25">
      <c r="A116" s="16"/>
      <c r="B116" s="28"/>
      <c r="C116" s="28"/>
      <c r="D116" s="16"/>
      <c r="E116" s="16"/>
      <c r="F116" s="49"/>
      <c r="G116" s="16"/>
      <c r="H116" s="16"/>
      <c r="I116" s="16"/>
      <c r="J116" s="16"/>
      <c r="K116" s="19"/>
      <c r="L116" s="16"/>
    </row>
    <row r="117" spans="1:12" x14ac:dyDescent="0.25">
      <c r="A117" s="16"/>
      <c r="B117" s="28"/>
      <c r="C117" s="28"/>
      <c r="D117" s="16"/>
      <c r="E117" s="16"/>
      <c r="F117" s="49"/>
      <c r="G117" s="16"/>
      <c r="H117" s="16"/>
      <c r="I117" s="16"/>
      <c r="J117" s="16"/>
      <c r="K117" s="19"/>
      <c r="L117" s="16"/>
    </row>
    <row r="118" spans="1:12" x14ac:dyDescent="0.25">
      <c r="A118" s="16"/>
      <c r="B118" s="28"/>
      <c r="C118" s="28"/>
      <c r="D118" s="16"/>
      <c r="E118" s="16"/>
      <c r="F118" s="49"/>
      <c r="G118" s="16"/>
      <c r="H118" s="16"/>
      <c r="I118" s="16"/>
      <c r="J118" s="16"/>
      <c r="K118" s="19"/>
      <c r="L118" s="16"/>
    </row>
    <row r="119" spans="1:12" x14ac:dyDescent="0.25">
      <c r="A119" s="16"/>
      <c r="B119" s="28"/>
      <c r="C119" s="28"/>
      <c r="D119" s="16"/>
      <c r="E119" s="16"/>
      <c r="F119" s="49"/>
      <c r="G119" s="16"/>
      <c r="H119" s="16"/>
      <c r="I119" s="16"/>
      <c r="J119" s="16"/>
      <c r="K119" s="19"/>
      <c r="L119" s="16"/>
    </row>
    <row r="120" spans="1:12" x14ac:dyDescent="0.25">
      <c r="A120" s="16"/>
      <c r="B120" s="28"/>
      <c r="C120" s="28"/>
      <c r="D120" s="16"/>
      <c r="E120" s="16"/>
      <c r="F120" s="49"/>
      <c r="G120" s="16"/>
      <c r="H120" s="16"/>
      <c r="I120" s="16"/>
      <c r="J120" s="16"/>
      <c r="K120" s="19"/>
      <c r="L120" s="16"/>
    </row>
    <row r="121" spans="1:12" x14ac:dyDescent="0.25">
      <c r="A121" s="16"/>
      <c r="B121" s="28"/>
      <c r="C121" s="28"/>
      <c r="D121" s="16"/>
      <c r="E121" s="16"/>
      <c r="F121" s="49"/>
      <c r="G121" s="16"/>
      <c r="H121" s="16"/>
      <c r="I121" s="16"/>
      <c r="J121" s="16"/>
      <c r="K121" s="19"/>
      <c r="L121" s="16"/>
    </row>
    <row r="122" spans="1:12" x14ac:dyDescent="0.25">
      <c r="A122" s="16"/>
      <c r="B122" s="28"/>
      <c r="C122" s="28"/>
      <c r="D122" s="16"/>
      <c r="E122" s="16"/>
      <c r="F122" s="49"/>
      <c r="G122" s="16"/>
      <c r="H122" s="16"/>
      <c r="I122" s="16"/>
      <c r="J122" s="16"/>
      <c r="K122" s="19"/>
      <c r="L122" s="16"/>
    </row>
    <row r="123" spans="1:12" x14ac:dyDescent="0.25">
      <c r="A123" s="16"/>
      <c r="B123" s="28"/>
      <c r="C123" s="28"/>
      <c r="D123" s="16"/>
      <c r="E123" s="16"/>
      <c r="F123" s="49"/>
      <c r="G123" s="16"/>
      <c r="H123" s="16"/>
      <c r="I123" s="16"/>
      <c r="J123" s="16"/>
      <c r="K123" s="19"/>
      <c r="L123" s="16"/>
    </row>
    <row r="124" spans="1:12" x14ac:dyDescent="0.25">
      <c r="A124" s="16"/>
      <c r="B124" s="28"/>
      <c r="C124" s="28"/>
      <c r="D124" s="16"/>
      <c r="E124" s="16"/>
      <c r="F124" s="49"/>
      <c r="G124" s="16"/>
      <c r="H124" s="16"/>
      <c r="I124" s="16"/>
      <c r="J124" s="16"/>
      <c r="K124" s="19"/>
      <c r="L124" s="16"/>
    </row>
    <row r="125" spans="1:12" x14ac:dyDescent="0.25">
      <c r="A125" s="16"/>
      <c r="B125" s="28"/>
      <c r="C125" s="28"/>
      <c r="D125" s="16"/>
      <c r="E125" s="16"/>
      <c r="F125" s="49"/>
      <c r="G125" s="16"/>
      <c r="H125" s="16"/>
      <c r="I125" s="16"/>
      <c r="J125" s="16"/>
      <c r="K125" s="19"/>
      <c r="L125" s="16"/>
    </row>
    <row r="126" spans="1:12" x14ac:dyDescent="0.25">
      <c r="A126" s="16"/>
      <c r="B126" s="28"/>
      <c r="C126" s="28"/>
      <c r="D126" s="16"/>
      <c r="E126" s="16"/>
      <c r="F126" s="49"/>
      <c r="G126" s="16"/>
      <c r="H126" s="16"/>
      <c r="I126" s="16"/>
      <c r="J126" s="16"/>
      <c r="K126" s="19"/>
      <c r="L126" s="16"/>
    </row>
    <row r="127" spans="1:12" x14ac:dyDescent="0.25">
      <c r="A127" s="16"/>
      <c r="B127" s="28"/>
      <c r="C127" s="28"/>
      <c r="D127" s="16"/>
      <c r="E127" s="16"/>
      <c r="F127" s="49"/>
      <c r="G127" s="16"/>
      <c r="H127" s="16"/>
      <c r="I127" s="16"/>
      <c r="J127" s="16"/>
      <c r="K127" s="19"/>
      <c r="L127" s="16"/>
    </row>
    <row r="128" spans="1:12" x14ac:dyDescent="0.25">
      <c r="A128" s="16"/>
      <c r="B128" s="28"/>
      <c r="C128" s="28"/>
      <c r="D128" s="16"/>
      <c r="E128" s="16"/>
      <c r="F128" s="49"/>
      <c r="G128" s="16"/>
      <c r="H128" s="16"/>
      <c r="I128" s="16"/>
      <c r="J128" s="16"/>
      <c r="K128" s="19"/>
      <c r="L128" s="16"/>
    </row>
    <row r="129" spans="1:12" x14ac:dyDescent="0.25">
      <c r="A129" s="16"/>
      <c r="B129" s="28"/>
      <c r="C129" s="28"/>
      <c r="D129" s="16"/>
      <c r="E129" s="16"/>
      <c r="F129" s="49"/>
      <c r="G129" s="16"/>
      <c r="H129" s="16"/>
      <c r="I129" s="16"/>
      <c r="J129" s="16"/>
      <c r="K129" s="19"/>
      <c r="L129" s="16"/>
    </row>
    <row r="130" spans="1:12" x14ac:dyDescent="0.25">
      <c r="A130" s="16"/>
      <c r="B130" s="28"/>
      <c r="C130" s="28"/>
      <c r="D130" s="16"/>
      <c r="E130" s="16"/>
      <c r="F130" s="49"/>
      <c r="G130" s="16"/>
      <c r="H130" s="16"/>
      <c r="I130" s="16"/>
      <c r="J130" s="16"/>
      <c r="K130" s="19"/>
      <c r="L130" s="16"/>
    </row>
    <row r="131" spans="1:12" x14ac:dyDescent="0.25">
      <c r="A131" s="16"/>
      <c r="B131" s="28"/>
      <c r="C131" s="28"/>
      <c r="D131" s="16"/>
      <c r="E131" s="16"/>
      <c r="F131" s="49"/>
      <c r="G131" s="16"/>
      <c r="H131" s="16"/>
      <c r="I131" s="16"/>
      <c r="J131" s="16"/>
      <c r="K131" s="19"/>
      <c r="L131" s="16"/>
    </row>
    <row r="132" spans="1:12" x14ac:dyDescent="0.25">
      <c r="A132" s="16"/>
      <c r="B132" s="28"/>
      <c r="C132" s="28"/>
      <c r="D132" s="16"/>
      <c r="E132" s="16"/>
      <c r="F132" s="49"/>
      <c r="G132" s="16"/>
      <c r="H132" s="16"/>
      <c r="I132" s="16"/>
      <c r="J132" s="16"/>
      <c r="K132" s="19"/>
      <c r="L132" s="16"/>
    </row>
    <row r="133" spans="1:12" x14ac:dyDescent="0.25">
      <c r="A133" s="16"/>
      <c r="B133" s="28"/>
      <c r="C133" s="28"/>
      <c r="D133" s="16"/>
      <c r="E133" s="16"/>
      <c r="F133" s="49"/>
      <c r="G133" s="16"/>
      <c r="H133" s="16"/>
      <c r="I133" s="16"/>
      <c r="J133" s="16"/>
      <c r="K133" s="19"/>
      <c r="L133" s="16"/>
    </row>
    <row r="134" spans="1:12" x14ac:dyDescent="0.25">
      <c r="A134" s="16"/>
      <c r="B134" s="28"/>
      <c r="C134" s="28"/>
      <c r="D134" s="16"/>
      <c r="E134" s="16"/>
      <c r="F134" s="49"/>
      <c r="G134" s="16"/>
      <c r="H134" s="16"/>
      <c r="I134" s="16"/>
      <c r="J134" s="16"/>
      <c r="K134" s="19"/>
      <c r="L134" s="16"/>
    </row>
    <row r="135" spans="1:12" x14ac:dyDescent="0.25">
      <c r="A135" s="16"/>
      <c r="B135" s="28"/>
      <c r="C135" s="28"/>
      <c r="D135" s="16"/>
      <c r="E135" s="16"/>
      <c r="F135" s="49"/>
      <c r="G135" s="16"/>
      <c r="H135" s="16"/>
      <c r="I135" s="16"/>
      <c r="J135" s="16"/>
      <c r="K135" s="19"/>
      <c r="L135" s="16"/>
    </row>
    <row r="136" spans="1:12" x14ac:dyDescent="0.25">
      <c r="A136" s="16"/>
      <c r="B136" s="28"/>
      <c r="C136" s="28"/>
      <c r="D136" s="16"/>
      <c r="E136" s="16"/>
      <c r="F136" s="49"/>
      <c r="G136" s="16"/>
      <c r="H136" s="16"/>
      <c r="I136" s="16"/>
      <c r="J136" s="16"/>
      <c r="K136" s="19"/>
      <c r="L136" s="16"/>
    </row>
    <row r="137" spans="1:12" x14ac:dyDescent="0.25">
      <c r="A137" s="16"/>
      <c r="B137" s="28"/>
      <c r="C137" s="28"/>
      <c r="D137" s="16"/>
      <c r="E137" s="16"/>
      <c r="F137" s="49"/>
      <c r="G137" s="16"/>
      <c r="H137" s="16"/>
      <c r="I137" s="16"/>
      <c r="J137" s="16"/>
      <c r="K137" s="19"/>
      <c r="L137" s="16"/>
    </row>
    <row r="138" spans="1:12" x14ac:dyDescent="0.25">
      <c r="A138" s="16"/>
      <c r="B138" s="28"/>
      <c r="C138" s="28"/>
      <c r="D138" s="16"/>
      <c r="E138" s="16"/>
      <c r="F138" s="49"/>
      <c r="G138" s="16"/>
      <c r="H138" s="16"/>
      <c r="I138" s="16"/>
      <c r="J138" s="16"/>
      <c r="K138" s="19"/>
      <c r="L138" s="16"/>
    </row>
    <row r="139" spans="1:12" x14ac:dyDescent="0.25">
      <c r="A139" s="16"/>
      <c r="B139" s="28"/>
      <c r="C139" s="28"/>
      <c r="D139" s="16"/>
      <c r="E139" s="16"/>
      <c r="F139" s="49"/>
      <c r="G139" s="16"/>
      <c r="H139" s="16"/>
      <c r="I139" s="16"/>
      <c r="J139" s="16"/>
      <c r="K139" s="19"/>
      <c r="L139" s="16"/>
    </row>
    <row r="140" spans="1:12" x14ac:dyDescent="0.25">
      <c r="A140" s="16"/>
      <c r="B140" s="28"/>
      <c r="C140" s="28"/>
      <c r="D140" s="16"/>
      <c r="E140" s="16"/>
      <c r="F140" s="49"/>
      <c r="G140" s="16"/>
      <c r="H140" s="16"/>
      <c r="I140" s="16"/>
      <c r="J140" s="16"/>
      <c r="K140" s="19"/>
      <c r="L140" s="16"/>
    </row>
    <row r="141" spans="1:12" x14ac:dyDescent="0.25">
      <c r="A141" s="16"/>
      <c r="B141" s="28"/>
      <c r="C141" s="28"/>
      <c r="D141" s="16"/>
      <c r="E141" s="16"/>
      <c r="F141" s="49"/>
      <c r="G141" s="16"/>
      <c r="H141" s="16"/>
      <c r="I141" s="16"/>
      <c r="J141" s="16"/>
      <c r="K141" s="19"/>
      <c r="L141" s="16"/>
    </row>
    <row r="142" spans="1:12" x14ac:dyDescent="0.25">
      <c r="A142" s="16"/>
      <c r="B142" s="28"/>
      <c r="C142" s="28"/>
      <c r="D142" s="16"/>
      <c r="E142" s="16"/>
      <c r="F142" s="49"/>
      <c r="G142" s="16"/>
      <c r="H142" s="16"/>
      <c r="I142" s="16"/>
      <c r="J142" s="16"/>
      <c r="K142" s="19"/>
      <c r="L142" s="16"/>
    </row>
    <row r="143" spans="1:12" x14ac:dyDescent="0.25">
      <c r="A143" s="16"/>
      <c r="B143" s="28"/>
      <c r="C143" s="28"/>
      <c r="D143" s="16"/>
      <c r="E143" s="16"/>
      <c r="F143" s="49"/>
      <c r="G143" s="16"/>
      <c r="H143" s="16"/>
      <c r="I143" s="16"/>
      <c r="J143" s="16"/>
      <c r="K143" s="19"/>
      <c r="L143" s="16"/>
    </row>
    <row r="144" spans="1:12" x14ac:dyDescent="0.25">
      <c r="A144" s="16"/>
      <c r="B144" s="28"/>
      <c r="C144" s="28"/>
      <c r="D144" s="16"/>
      <c r="E144" s="16"/>
      <c r="F144" s="49"/>
      <c r="G144" s="16"/>
      <c r="H144" s="16"/>
      <c r="I144" s="16"/>
      <c r="J144" s="16"/>
      <c r="K144" s="19"/>
      <c r="L144" s="16"/>
    </row>
    <row r="145" spans="1:12" x14ac:dyDescent="0.25">
      <c r="A145" s="16"/>
      <c r="B145" s="28"/>
      <c r="C145" s="28"/>
      <c r="D145" s="16"/>
      <c r="E145" s="16"/>
      <c r="F145" s="49"/>
      <c r="G145" s="16"/>
      <c r="H145" s="16"/>
      <c r="I145" s="16"/>
      <c r="J145" s="16"/>
      <c r="K145" s="19"/>
      <c r="L145" s="16"/>
    </row>
    <row r="146" spans="1:12" x14ac:dyDescent="0.25">
      <c r="A146" s="16"/>
      <c r="B146" s="28"/>
      <c r="C146" s="28"/>
      <c r="D146" s="16"/>
      <c r="E146" s="16"/>
      <c r="F146" s="49"/>
      <c r="G146" s="16"/>
      <c r="H146" s="16"/>
      <c r="I146" s="16"/>
      <c r="J146" s="16"/>
      <c r="K146" s="19"/>
      <c r="L146" s="16"/>
    </row>
    <row r="147" spans="1:12" x14ac:dyDescent="0.25">
      <c r="A147" s="16"/>
      <c r="B147" s="28"/>
      <c r="C147" s="28"/>
      <c r="D147" s="16"/>
      <c r="E147" s="16"/>
      <c r="F147" s="49"/>
      <c r="G147" s="16"/>
      <c r="H147" s="16"/>
      <c r="I147" s="16"/>
      <c r="J147" s="16"/>
      <c r="K147" s="19"/>
      <c r="L147" s="16"/>
    </row>
    <row r="148" spans="1:12" x14ac:dyDescent="0.25">
      <c r="A148" s="16"/>
      <c r="B148" s="28"/>
      <c r="C148" s="28"/>
      <c r="D148" s="16"/>
      <c r="E148" s="16"/>
      <c r="F148" s="49"/>
      <c r="G148" s="16"/>
      <c r="H148" s="16"/>
      <c r="I148" s="16"/>
      <c r="J148" s="16"/>
      <c r="K148" s="19"/>
      <c r="L148" s="16"/>
    </row>
    <row r="149" spans="1:12" x14ac:dyDescent="0.25">
      <c r="A149" s="16"/>
      <c r="B149" s="28"/>
      <c r="C149" s="28"/>
      <c r="D149" s="16"/>
      <c r="E149" s="16"/>
      <c r="F149" s="49"/>
      <c r="G149" s="16"/>
      <c r="H149" s="16"/>
      <c r="I149" s="16"/>
      <c r="J149" s="16"/>
      <c r="K149" s="19"/>
      <c r="L149" s="16"/>
    </row>
    <row r="150" spans="1:12" x14ac:dyDescent="0.25">
      <c r="A150" s="16"/>
      <c r="B150" s="28"/>
      <c r="C150" s="28"/>
      <c r="D150" s="16"/>
      <c r="E150" s="16"/>
      <c r="F150" s="49"/>
      <c r="G150" s="16"/>
      <c r="H150" s="16"/>
      <c r="I150" s="16"/>
      <c r="J150" s="16"/>
      <c r="K150" s="19"/>
      <c r="L150" s="16"/>
    </row>
    <row r="151" spans="1:12" x14ac:dyDescent="0.25">
      <c r="A151" s="16"/>
      <c r="B151" s="28"/>
      <c r="C151" s="28"/>
      <c r="D151" s="16"/>
      <c r="E151" s="16"/>
      <c r="F151" s="49"/>
      <c r="G151" s="16"/>
      <c r="H151" s="16"/>
      <c r="I151" s="16"/>
      <c r="J151" s="16"/>
      <c r="K151" s="19"/>
      <c r="L151" s="16"/>
    </row>
    <row r="152" spans="1:12" x14ac:dyDescent="0.25">
      <c r="A152" s="16"/>
      <c r="B152" s="28"/>
      <c r="C152" s="28"/>
      <c r="D152" s="16"/>
      <c r="E152" s="16"/>
      <c r="F152" s="49"/>
      <c r="G152" s="16"/>
      <c r="H152" s="16"/>
      <c r="I152" s="16"/>
      <c r="J152" s="16"/>
      <c r="K152" s="19"/>
      <c r="L152" s="16"/>
    </row>
    <row r="153" spans="1:12" x14ac:dyDescent="0.25">
      <c r="A153" s="16"/>
      <c r="B153" s="28"/>
      <c r="C153" s="28"/>
      <c r="D153" s="16"/>
      <c r="E153" s="16"/>
      <c r="F153" s="49"/>
      <c r="G153" s="16"/>
      <c r="H153" s="16"/>
      <c r="I153" s="16"/>
      <c r="J153" s="16"/>
      <c r="K153" s="19"/>
      <c r="L153" s="16"/>
    </row>
    <row r="154" spans="1:12" x14ac:dyDescent="0.25">
      <c r="A154" s="16"/>
      <c r="B154" s="28"/>
      <c r="C154" s="28"/>
      <c r="D154" s="16"/>
      <c r="E154" s="16"/>
      <c r="F154" s="49"/>
      <c r="G154" s="16"/>
      <c r="H154" s="16"/>
      <c r="I154" s="16"/>
      <c r="J154" s="16"/>
      <c r="K154" s="19"/>
      <c r="L154" s="16"/>
    </row>
    <row r="155" spans="1:12" x14ac:dyDescent="0.25">
      <c r="A155" s="16"/>
      <c r="B155" s="28"/>
      <c r="C155" s="28"/>
      <c r="D155" s="16"/>
      <c r="E155" s="16"/>
      <c r="F155" s="49"/>
      <c r="G155" s="16"/>
      <c r="H155" s="16"/>
      <c r="I155" s="16"/>
      <c r="J155" s="16"/>
      <c r="K155" s="19"/>
      <c r="L155" s="16"/>
    </row>
    <row r="156" spans="1:12" x14ac:dyDescent="0.25">
      <c r="A156" s="16"/>
      <c r="B156" s="28"/>
      <c r="C156" s="28"/>
      <c r="D156" s="16"/>
      <c r="E156" s="16"/>
      <c r="F156" s="49"/>
      <c r="G156" s="16"/>
      <c r="H156" s="16"/>
      <c r="I156" s="16"/>
      <c r="J156" s="16"/>
      <c r="K156" s="19"/>
      <c r="L156" s="16"/>
    </row>
    <row r="157" spans="1:12" x14ac:dyDescent="0.25">
      <c r="A157" s="16"/>
      <c r="B157" s="28"/>
      <c r="C157" s="28"/>
      <c r="D157" s="16"/>
      <c r="E157" s="16"/>
      <c r="F157" s="49"/>
      <c r="G157" s="16"/>
      <c r="H157" s="16"/>
      <c r="I157" s="16"/>
      <c r="J157" s="16"/>
      <c r="K157" s="19"/>
      <c r="L157" s="16"/>
    </row>
    <row r="158" spans="1:12" x14ac:dyDescent="0.25">
      <c r="A158" s="16"/>
      <c r="B158" s="28"/>
      <c r="C158" s="28"/>
      <c r="D158" s="16"/>
      <c r="E158" s="16"/>
      <c r="F158" s="49"/>
      <c r="G158" s="16"/>
      <c r="H158" s="16"/>
      <c r="I158" s="16"/>
      <c r="J158" s="16"/>
      <c r="K158" s="19"/>
      <c r="L158" s="16"/>
    </row>
    <row r="159" spans="1:12" x14ac:dyDescent="0.25">
      <c r="A159" s="16"/>
      <c r="B159" s="28"/>
      <c r="C159" s="28"/>
      <c r="D159" s="16"/>
      <c r="E159" s="16"/>
      <c r="F159" s="49"/>
      <c r="G159" s="16"/>
      <c r="H159" s="16"/>
      <c r="I159" s="16"/>
      <c r="J159" s="16"/>
      <c r="K159" s="19"/>
      <c r="L159" s="16"/>
    </row>
    <row r="160" spans="1:12" x14ac:dyDescent="0.25">
      <c r="A160" s="16"/>
      <c r="B160" s="28"/>
      <c r="C160" s="28"/>
      <c r="D160" s="16"/>
      <c r="E160" s="16"/>
      <c r="F160" s="49"/>
      <c r="G160" s="16"/>
      <c r="H160" s="16"/>
      <c r="I160" s="16"/>
      <c r="J160" s="16"/>
      <c r="K160" s="19"/>
      <c r="L160" s="16"/>
    </row>
    <row r="161" spans="1:12" x14ac:dyDescent="0.25">
      <c r="A161" s="16"/>
      <c r="B161" s="28"/>
      <c r="C161" s="28"/>
      <c r="D161" s="16"/>
      <c r="E161" s="16"/>
      <c r="F161" s="49"/>
      <c r="G161" s="16"/>
      <c r="H161" s="16"/>
      <c r="I161" s="16"/>
      <c r="J161" s="16"/>
      <c r="K161" s="19"/>
      <c r="L161" s="16"/>
    </row>
    <row r="162" spans="1:12" x14ac:dyDescent="0.25">
      <c r="A162" s="16"/>
      <c r="B162" s="28"/>
      <c r="C162" s="28"/>
      <c r="D162" s="16"/>
      <c r="E162" s="16"/>
      <c r="F162" s="49"/>
      <c r="G162" s="16"/>
      <c r="H162" s="16"/>
      <c r="I162" s="16"/>
      <c r="J162" s="16"/>
      <c r="K162" s="19"/>
      <c r="L162" s="16"/>
    </row>
    <row r="163" spans="1:12" x14ac:dyDescent="0.25">
      <c r="A163" s="16"/>
      <c r="B163" s="28"/>
      <c r="C163" s="28"/>
      <c r="D163" s="16"/>
      <c r="E163" s="16"/>
      <c r="F163" s="49"/>
      <c r="G163" s="16"/>
      <c r="H163" s="16"/>
      <c r="I163" s="16"/>
      <c r="J163" s="16"/>
      <c r="K163" s="19"/>
      <c r="L163" s="16"/>
    </row>
    <row r="164" spans="1:12" x14ac:dyDescent="0.25">
      <c r="A164" s="16"/>
      <c r="B164" s="28"/>
      <c r="C164" s="28"/>
      <c r="D164" s="16"/>
      <c r="E164" s="16"/>
      <c r="F164" s="49"/>
      <c r="G164" s="16"/>
      <c r="H164" s="16"/>
      <c r="I164" s="16"/>
      <c r="J164" s="16"/>
      <c r="K164" s="19"/>
      <c r="L164" s="16"/>
    </row>
    <row r="165" spans="1:12" x14ac:dyDescent="0.25">
      <c r="A165" s="16"/>
      <c r="B165" s="28"/>
      <c r="C165" s="28"/>
      <c r="D165" s="16"/>
      <c r="E165" s="16"/>
      <c r="F165" s="49"/>
      <c r="G165" s="16"/>
      <c r="H165" s="16"/>
      <c r="I165" s="16"/>
      <c r="J165" s="16"/>
      <c r="K165" s="19"/>
      <c r="L165" s="16"/>
    </row>
    <row r="166" spans="1:12" x14ac:dyDescent="0.25">
      <c r="A166" s="16"/>
      <c r="B166" s="28"/>
      <c r="C166" s="28"/>
      <c r="D166" s="16"/>
      <c r="E166" s="16"/>
      <c r="F166" s="49"/>
      <c r="G166" s="16"/>
      <c r="H166" s="16"/>
      <c r="I166" s="16"/>
      <c r="J166" s="16"/>
      <c r="K166" s="19"/>
      <c r="L166" s="16"/>
    </row>
    <row r="167" spans="1:12" x14ac:dyDescent="0.25">
      <c r="A167" s="16"/>
      <c r="B167" s="28"/>
      <c r="C167" s="28"/>
      <c r="D167" s="16"/>
      <c r="E167" s="16"/>
      <c r="F167" s="49"/>
      <c r="G167" s="16"/>
      <c r="H167" s="16"/>
      <c r="I167" s="16"/>
      <c r="J167" s="16"/>
      <c r="K167" s="19"/>
      <c r="L167" s="16"/>
    </row>
    <row r="168" spans="1:12" x14ac:dyDescent="0.25">
      <c r="A168" s="16"/>
      <c r="B168" s="28"/>
      <c r="C168" s="28"/>
      <c r="D168" s="16"/>
      <c r="E168" s="16"/>
      <c r="F168" s="49"/>
      <c r="G168" s="16"/>
      <c r="H168" s="16"/>
      <c r="I168" s="16"/>
      <c r="J168" s="16"/>
      <c r="K168" s="19"/>
      <c r="L168" s="16"/>
    </row>
    <row r="169" spans="1:12" x14ac:dyDescent="0.25">
      <c r="A169" s="16"/>
      <c r="B169" s="28"/>
      <c r="C169" s="28"/>
      <c r="D169" s="16"/>
      <c r="E169" s="16"/>
      <c r="F169" s="49"/>
      <c r="G169" s="16"/>
      <c r="H169" s="16"/>
      <c r="I169" s="16"/>
      <c r="J169" s="16"/>
      <c r="K169" s="19"/>
      <c r="L169" s="16"/>
    </row>
    <row r="170" spans="1:12" x14ac:dyDescent="0.25">
      <c r="A170" s="16"/>
      <c r="B170" s="28"/>
      <c r="C170" s="28"/>
      <c r="D170" s="16"/>
      <c r="E170" s="16"/>
      <c r="F170" s="49"/>
      <c r="G170" s="16"/>
      <c r="H170" s="16"/>
      <c r="I170" s="16"/>
      <c r="J170" s="16"/>
      <c r="K170" s="19"/>
      <c r="L170" s="16"/>
    </row>
    <row r="171" spans="1:12" x14ac:dyDescent="0.25">
      <c r="A171" s="16"/>
      <c r="B171" s="28"/>
      <c r="C171" s="28"/>
      <c r="D171" s="16"/>
      <c r="E171" s="16"/>
      <c r="F171" s="49"/>
      <c r="G171" s="16"/>
      <c r="H171" s="16"/>
      <c r="I171" s="16"/>
      <c r="J171" s="16"/>
      <c r="K171" s="19"/>
      <c r="L171" s="16"/>
    </row>
    <row r="172" spans="1:12" x14ac:dyDescent="0.25">
      <c r="A172" s="16"/>
      <c r="B172" s="28"/>
      <c r="C172" s="28"/>
      <c r="D172" s="16"/>
      <c r="E172" s="16"/>
      <c r="F172" s="49"/>
      <c r="G172" s="16"/>
      <c r="H172" s="16"/>
      <c r="I172" s="16"/>
      <c r="J172" s="16"/>
      <c r="K172" s="19"/>
      <c r="L172" s="16"/>
    </row>
    <row r="173" spans="1:12" x14ac:dyDescent="0.25">
      <c r="A173" s="16"/>
      <c r="B173" s="28"/>
      <c r="C173" s="28"/>
      <c r="D173" s="16"/>
      <c r="E173" s="16"/>
      <c r="F173" s="49"/>
      <c r="G173" s="16"/>
      <c r="H173" s="16"/>
      <c r="I173" s="16"/>
      <c r="J173" s="16"/>
      <c r="K173" s="19"/>
      <c r="L173" s="16"/>
    </row>
    <row r="174" spans="1:12" x14ac:dyDescent="0.25">
      <c r="A174" s="16"/>
      <c r="B174" s="28"/>
      <c r="C174" s="28"/>
      <c r="D174" s="16"/>
      <c r="E174" s="16"/>
      <c r="F174" s="49"/>
      <c r="G174" s="16"/>
      <c r="H174" s="16"/>
      <c r="I174" s="16"/>
      <c r="J174" s="16"/>
      <c r="K174" s="19"/>
      <c r="L174" s="16"/>
    </row>
    <row r="175" spans="1:12" x14ac:dyDescent="0.25">
      <c r="A175" s="16"/>
      <c r="B175" s="28"/>
      <c r="C175" s="28"/>
      <c r="D175" s="16"/>
      <c r="E175" s="16"/>
      <c r="F175" s="49"/>
      <c r="G175" s="16"/>
      <c r="H175" s="16"/>
      <c r="I175" s="16"/>
      <c r="J175" s="16"/>
      <c r="K175" s="19"/>
      <c r="L175" s="16"/>
    </row>
    <row r="176" spans="1:12" x14ac:dyDescent="0.25">
      <c r="A176" s="16"/>
      <c r="B176" s="28"/>
      <c r="C176" s="28"/>
      <c r="D176" s="16"/>
      <c r="E176" s="16"/>
      <c r="F176" s="49"/>
      <c r="G176" s="16"/>
      <c r="H176" s="16"/>
      <c r="I176" s="16"/>
      <c r="J176" s="16"/>
      <c r="K176" s="19"/>
      <c r="L176" s="16"/>
    </row>
    <row r="177" spans="1:12" x14ac:dyDescent="0.25">
      <c r="A177" s="16"/>
      <c r="B177" s="28"/>
      <c r="C177" s="28"/>
      <c r="D177" s="16"/>
      <c r="E177" s="16"/>
      <c r="F177" s="49"/>
      <c r="G177" s="16"/>
      <c r="H177" s="16"/>
      <c r="I177" s="16"/>
      <c r="J177" s="16"/>
      <c r="K177" s="19"/>
      <c r="L177" s="16"/>
    </row>
    <row r="178" spans="1:12" x14ac:dyDescent="0.25">
      <c r="A178" s="16"/>
      <c r="B178" s="28"/>
      <c r="C178" s="28"/>
      <c r="D178" s="16"/>
      <c r="E178" s="16"/>
      <c r="F178" s="49"/>
      <c r="G178" s="16"/>
      <c r="H178" s="16"/>
      <c r="I178" s="16"/>
      <c r="J178" s="16"/>
      <c r="K178" s="19"/>
      <c r="L178" s="16"/>
    </row>
    <row r="179" spans="1:12" x14ac:dyDescent="0.25">
      <c r="A179" s="16"/>
      <c r="B179" s="28"/>
      <c r="C179" s="28"/>
      <c r="D179" s="16"/>
      <c r="E179" s="16"/>
      <c r="F179" s="49"/>
      <c r="G179" s="16"/>
      <c r="H179" s="16"/>
      <c r="I179" s="16"/>
      <c r="J179" s="16"/>
      <c r="K179" s="19"/>
      <c r="L179" s="16"/>
    </row>
    <row r="180" spans="1:12" x14ac:dyDescent="0.25">
      <c r="A180" s="16"/>
      <c r="B180" s="28"/>
      <c r="C180" s="28"/>
      <c r="D180" s="16"/>
      <c r="E180" s="16"/>
      <c r="F180" s="49"/>
      <c r="G180" s="16"/>
      <c r="H180" s="16"/>
      <c r="I180" s="16"/>
      <c r="J180" s="16"/>
      <c r="K180" s="19"/>
      <c r="L180" s="16"/>
    </row>
    <row r="181" spans="1:12" x14ac:dyDescent="0.25">
      <c r="A181" s="16"/>
      <c r="B181" s="28"/>
      <c r="C181" s="28"/>
      <c r="D181" s="16"/>
      <c r="E181" s="16"/>
      <c r="F181" s="49"/>
      <c r="G181" s="16"/>
      <c r="H181" s="16"/>
      <c r="I181" s="16"/>
      <c r="J181" s="16"/>
      <c r="K181" s="19"/>
      <c r="L181" s="16"/>
    </row>
    <row r="182" spans="1:12" x14ac:dyDescent="0.25">
      <c r="A182" s="16"/>
      <c r="B182" s="28"/>
      <c r="C182" s="28"/>
      <c r="D182" s="16"/>
      <c r="E182" s="16"/>
      <c r="F182" s="49"/>
      <c r="G182" s="16"/>
      <c r="H182" s="16"/>
      <c r="I182" s="16"/>
      <c r="J182" s="16"/>
      <c r="K182" s="19"/>
      <c r="L182" s="16"/>
    </row>
    <row r="183" spans="1:12" x14ac:dyDescent="0.25">
      <c r="A183" s="16"/>
      <c r="B183" s="28"/>
      <c r="C183" s="28"/>
      <c r="D183" s="16"/>
      <c r="E183" s="16"/>
      <c r="F183" s="49"/>
      <c r="G183" s="16"/>
      <c r="H183" s="16"/>
      <c r="I183" s="16"/>
      <c r="J183" s="16"/>
      <c r="K183" s="19"/>
      <c r="L183" s="16"/>
    </row>
    <row r="184" spans="1:12" x14ac:dyDescent="0.25">
      <c r="A184" s="16"/>
      <c r="B184" s="28"/>
      <c r="C184" s="28"/>
      <c r="D184" s="16"/>
      <c r="E184" s="16"/>
      <c r="F184" s="49"/>
      <c r="G184" s="16"/>
      <c r="H184" s="16"/>
      <c r="I184" s="16"/>
      <c r="J184" s="16"/>
      <c r="K184" s="19"/>
      <c r="L184" s="16"/>
    </row>
    <row r="185" spans="1:12" x14ac:dyDescent="0.25">
      <c r="A185" s="16"/>
      <c r="B185" s="28"/>
      <c r="C185" s="28"/>
      <c r="D185" s="16"/>
      <c r="E185" s="16"/>
      <c r="F185" s="49"/>
      <c r="G185" s="16"/>
      <c r="H185" s="16"/>
      <c r="I185" s="16"/>
      <c r="J185" s="16"/>
      <c r="K185" s="19"/>
      <c r="L185" s="16"/>
    </row>
    <row r="186" spans="1:12" x14ac:dyDescent="0.25">
      <c r="A186" s="16"/>
      <c r="B186" s="28"/>
      <c r="C186" s="28"/>
      <c r="D186" s="16"/>
      <c r="E186" s="16"/>
      <c r="F186" s="49"/>
      <c r="G186" s="16"/>
      <c r="H186" s="16"/>
      <c r="I186" s="16"/>
      <c r="J186" s="16"/>
      <c r="K186" s="19"/>
      <c r="L186" s="16"/>
    </row>
    <row r="187" spans="1:12" x14ac:dyDescent="0.25">
      <c r="A187" s="16"/>
      <c r="B187" s="28"/>
      <c r="C187" s="28"/>
      <c r="D187" s="16"/>
      <c r="E187" s="16"/>
      <c r="F187" s="49"/>
      <c r="G187" s="16"/>
      <c r="H187" s="16"/>
      <c r="I187" s="16"/>
      <c r="J187" s="16"/>
      <c r="K187" s="19"/>
      <c r="L187" s="16"/>
    </row>
    <row r="188" spans="1:12" x14ac:dyDescent="0.25">
      <c r="A188" s="16"/>
      <c r="B188" s="28"/>
      <c r="C188" s="28"/>
      <c r="D188" s="16"/>
      <c r="E188" s="16"/>
      <c r="F188" s="49"/>
      <c r="G188" s="16"/>
      <c r="H188" s="16"/>
      <c r="I188" s="16"/>
      <c r="J188" s="16"/>
      <c r="K188" s="19"/>
      <c r="L188" s="16"/>
    </row>
    <row r="189" spans="1:12" x14ac:dyDescent="0.25">
      <c r="A189" s="16"/>
      <c r="B189" s="28"/>
      <c r="C189" s="28"/>
      <c r="D189" s="16"/>
      <c r="E189" s="16"/>
      <c r="F189" s="49"/>
      <c r="G189" s="16"/>
      <c r="H189" s="16"/>
      <c r="I189" s="16"/>
      <c r="J189" s="16"/>
      <c r="K189" s="19"/>
      <c r="L189" s="16"/>
    </row>
    <row r="190" spans="1:12" x14ac:dyDescent="0.25">
      <c r="A190" s="16"/>
      <c r="B190" s="28"/>
      <c r="C190" s="28"/>
      <c r="D190" s="16"/>
      <c r="E190" s="16"/>
      <c r="F190" s="49"/>
      <c r="G190" s="16"/>
      <c r="H190" s="16"/>
      <c r="I190" s="16"/>
      <c r="J190" s="16"/>
      <c r="K190" s="19"/>
      <c r="L190" s="16"/>
    </row>
    <row r="191" spans="1:12" x14ac:dyDescent="0.25">
      <c r="A191" s="16"/>
      <c r="B191" s="28"/>
      <c r="C191" s="28"/>
      <c r="D191" s="16"/>
      <c r="E191" s="16"/>
      <c r="F191" s="49"/>
      <c r="G191" s="16"/>
      <c r="H191" s="16"/>
      <c r="I191" s="16"/>
      <c r="J191" s="16"/>
      <c r="K191" s="19"/>
      <c r="L191" s="16"/>
    </row>
    <row r="192" spans="1:12" x14ac:dyDescent="0.25">
      <c r="A192" s="16"/>
      <c r="B192" s="28"/>
      <c r="C192" s="28"/>
      <c r="D192" s="16"/>
      <c r="E192" s="16"/>
      <c r="F192" s="49"/>
      <c r="G192" s="16"/>
      <c r="H192" s="16"/>
      <c r="I192" s="16"/>
      <c r="J192" s="16"/>
      <c r="K192" s="19"/>
      <c r="L192" s="16"/>
    </row>
    <row r="193" spans="1:12" x14ac:dyDescent="0.25">
      <c r="A193" s="16"/>
      <c r="B193" s="28"/>
      <c r="C193" s="28"/>
      <c r="D193" s="16"/>
      <c r="E193" s="16"/>
      <c r="F193" s="49"/>
      <c r="G193" s="16"/>
      <c r="H193" s="16"/>
      <c r="I193" s="16"/>
      <c r="J193" s="16"/>
      <c r="K193" s="19"/>
      <c r="L193" s="16"/>
    </row>
    <row r="194" spans="1:12" x14ac:dyDescent="0.25">
      <c r="A194" s="16"/>
      <c r="B194" s="28"/>
      <c r="C194" s="28"/>
      <c r="D194" s="16"/>
      <c r="E194" s="16"/>
      <c r="F194" s="49"/>
      <c r="G194" s="16"/>
      <c r="H194" s="16"/>
      <c r="I194" s="16"/>
      <c r="J194" s="16"/>
      <c r="K194" s="19"/>
      <c r="L194" s="16"/>
    </row>
    <row r="195" spans="1:12" x14ac:dyDescent="0.25">
      <c r="A195" s="16"/>
      <c r="B195" s="28"/>
      <c r="C195" s="28"/>
      <c r="D195" s="16"/>
      <c r="E195" s="16"/>
      <c r="F195" s="49"/>
      <c r="G195" s="16"/>
      <c r="H195" s="16"/>
      <c r="I195" s="16"/>
      <c r="J195" s="16"/>
      <c r="K195" s="19"/>
      <c r="L195" s="16"/>
    </row>
    <row r="196" spans="1:12" x14ac:dyDescent="0.25">
      <c r="A196" s="16"/>
      <c r="B196" s="28"/>
      <c r="C196" s="28"/>
      <c r="D196" s="16"/>
      <c r="E196" s="16"/>
      <c r="F196" s="49"/>
      <c r="G196" s="16"/>
      <c r="H196" s="16"/>
      <c r="I196" s="16"/>
      <c r="J196" s="16"/>
      <c r="K196" s="19"/>
      <c r="L196" s="16"/>
    </row>
    <row r="197" spans="1:12" x14ac:dyDescent="0.25">
      <c r="A197" s="16"/>
      <c r="B197" s="28"/>
      <c r="C197" s="28"/>
      <c r="D197" s="16"/>
      <c r="E197" s="16"/>
      <c r="F197" s="49"/>
      <c r="G197" s="16"/>
      <c r="H197" s="16"/>
      <c r="I197" s="16"/>
      <c r="J197" s="16"/>
      <c r="K197" s="19"/>
      <c r="L197" s="16"/>
    </row>
    <row r="198" spans="1:12" x14ac:dyDescent="0.25">
      <c r="A198" s="16"/>
      <c r="B198" s="28"/>
      <c r="C198" s="28"/>
      <c r="D198" s="16"/>
      <c r="E198" s="16"/>
      <c r="F198" s="49"/>
      <c r="G198" s="16"/>
      <c r="H198" s="16"/>
      <c r="I198" s="16"/>
      <c r="J198" s="16"/>
      <c r="K198" s="19"/>
      <c r="L198" s="16"/>
    </row>
    <row r="199" spans="1:12" x14ac:dyDescent="0.25">
      <c r="A199" s="16"/>
      <c r="B199" s="28"/>
      <c r="C199" s="28"/>
      <c r="D199" s="16"/>
      <c r="E199" s="16"/>
      <c r="F199" s="49"/>
      <c r="G199" s="16"/>
      <c r="H199" s="16"/>
      <c r="I199" s="16"/>
      <c r="J199" s="16"/>
      <c r="K199" s="19"/>
      <c r="L199" s="16"/>
    </row>
    <row r="200" spans="1:12" x14ac:dyDescent="0.25">
      <c r="A200" s="16"/>
      <c r="B200" s="28"/>
      <c r="C200" s="28"/>
      <c r="D200" s="16"/>
      <c r="E200" s="16"/>
      <c r="F200" s="49"/>
      <c r="G200" s="16"/>
      <c r="H200" s="16"/>
      <c r="I200" s="16"/>
      <c r="J200" s="16"/>
      <c r="K200" s="19"/>
      <c r="L200" s="16"/>
    </row>
    <row r="201" spans="1:12" x14ac:dyDescent="0.25">
      <c r="A201" s="16"/>
      <c r="B201" s="28"/>
      <c r="C201" s="28"/>
      <c r="D201" s="16"/>
      <c r="E201" s="16"/>
      <c r="F201" s="49"/>
      <c r="G201" s="16"/>
      <c r="H201" s="16"/>
      <c r="I201" s="16"/>
      <c r="J201" s="16"/>
      <c r="K201" s="19"/>
      <c r="L201" s="16"/>
    </row>
    <row r="202" spans="1:12" x14ac:dyDescent="0.25">
      <c r="A202" s="16"/>
      <c r="B202" s="28"/>
      <c r="C202" s="28"/>
      <c r="D202" s="16"/>
      <c r="E202" s="16"/>
      <c r="F202" s="49"/>
      <c r="G202" s="16"/>
      <c r="H202" s="16"/>
      <c r="I202" s="16"/>
      <c r="J202" s="16"/>
      <c r="K202" s="19"/>
      <c r="L202" s="16"/>
    </row>
    <row r="203" spans="1:12" x14ac:dyDescent="0.25">
      <c r="A203" s="16"/>
      <c r="B203" s="28"/>
      <c r="C203" s="28"/>
      <c r="D203" s="16"/>
      <c r="E203" s="16"/>
      <c r="F203" s="49"/>
      <c r="G203" s="16"/>
      <c r="H203" s="16"/>
      <c r="I203" s="16"/>
      <c r="J203" s="16"/>
      <c r="K203" s="19"/>
      <c r="L203" s="16"/>
    </row>
    <row r="204" spans="1:12" x14ac:dyDescent="0.25">
      <c r="A204" s="16"/>
      <c r="B204" s="28"/>
      <c r="C204" s="28"/>
      <c r="D204" s="16"/>
      <c r="E204" s="16"/>
      <c r="F204" s="49"/>
      <c r="G204" s="16"/>
      <c r="H204" s="16"/>
      <c r="I204" s="16"/>
      <c r="J204" s="16"/>
      <c r="K204" s="19"/>
      <c r="L204" s="16"/>
    </row>
    <row r="205" spans="1:12" x14ac:dyDescent="0.25">
      <c r="A205" s="16"/>
      <c r="B205" s="28"/>
      <c r="C205" s="28"/>
      <c r="D205" s="16"/>
      <c r="E205" s="16"/>
      <c r="F205" s="49"/>
      <c r="G205" s="16"/>
      <c r="H205" s="16"/>
      <c r="I205" s="16"/>
      <c r="J205" s="16"/>
      <c r="K205" s="19"/>
      <c r="L205" s="16"/>
    </row>
    <row r="206" spans="1:12" x14ac:dyDescent="0.25">
      <c r="A206" s="16"/>
      <c r="B206" s="28"/>
      <c r="C206" s="28"/>
      <c r="D206" s="16"/>
      <c r="E206" s="16"/>
      <c r="F206" s="49"/>
      <c r="G206" s="16"/>
      <c r="H206" s="16"/>
      <c r="I206" s="16"/>
      <c r="J206" s="16"/>
      <c r="K206" s="19"/>
      <c r="L206" s="16"/>
    </row>
    <row r="207" spans="1:12" x14ac:dyDescent="0.25">
      <c r="A207" s="16"/>
      <c r="B207" s="28"/>
      <c r="C207" s="28"/>
      <c r="D207" s="16"/>
      <c r="E207" s="16"/>
      <c r="F207" s="49"/>
      <c r="G207" s="16"/>
      <c r="H207" s="16"/>
      <c r="I207" s="16"/>
      <c r="J207" s="16"/>
      <c r="K207" s="19"/>
      <c r="L207" s="16"/>
    </row>
    <row r="208" spans="1:12" x14ac:dyDescent="0.25">
      <c r="A208" s="16"/>
      <c r="B208" s="28"/>
      <c r="C208" s="28"/>
      <c r="D208" s="16"/>
      <c r="E208" s="16"/>
      <c r="F208" s="49"/>
      <c r="G208" s="16"/>
      <c r="H208" s="16"/>
      <c r="I208" s="16"/>
      <c r="J208" s="16"/>
      <c r="K208" s="19"/>
      <c r="L208" s="16"/>
    </row>
    <row r="209" spans="1:12" x14ac:dyDescent="0.25">
      <c r="A209" s="16"/>
      <c r="B209" s="28"/>
      <c r="C209" s="28"/>
      <c r="D209" s="16"/>
      <c r="E209" s="16"/>
      <c r="F209" s="49"/>
      <c r="G209" s="16"/>
      <c r="H209" s="16"/>
      <c r="I209" s="16"/>
      <c r="J209" s="16"/>
      <c r="K209" s="19"/>
      <c r="L209" s="16"/>
    </row>
    <row r="210" spans="1:12" x14ac:dyDescent="0.25">
      <c r="A210" s="16"/>
      <c r="B210" s="28"/>
      <c r="C210" s="28"/>
      <c r="D210" s="16"/>
      <c r="E210" s="16"/>
      <c r="F210" s="49"/>
      <c r="G210" s="16"/>
      <c r="H210" s="16"/>
      <c r="I210" s="16"/>
      <c r="J210" s="16"/>
      <c r="K210" s="19"/>
      <c r="L210" s="16"/>
    </row>
    <row r="211" spans="1:12" x14ac:dyDescent="0.25">
      <c r="A211" s="16"/>
      <c r="B211" s="28"/>
      <c r="C211" s="28"/>
      <c r="D211" s="16"/>
      <c r="E211" s="16"/>
      <c r="F211" s="49"/>
      <c r="G211" s="16"/>
      <c r="H211" s="16"/>
      <c r="I211" s="16"/>
      <c r="J211" s="16"/>
      <c r="K211" s="19"/>
      <c r="L211" s="16"/>
    </row>
    <row r="212" spans="1:12" x14ac:dyDescent="0.25">
      <c r="A212" s="16"/>
      <c r="B212" s="28"/>
      <c r="C212" s="28"/>
      <c r="D212" s="16"/>
      <c r="E212" s="16"/>
      <c r="F212" s="49"/>
      <c r="G212" s="16"/>
      <c r="H212" s="16"/>
      <c r="I212" s="16"/>
      <c r="J212" s="16"/>
      <c r="K212" s="19"/>
      <c r="L212" s="16"/>
    </row>
    <row r="213" spans="1:12" x14ac:dyDescent="0.25">
      <c r="A213" s="16"/>
      <c r="B213" s="28"/>
      <c r="C213" s="28"/>
      <c r="D213" s="16"/>
      <c r="E213" s="16"/>
      <c r="F213" s="49"/>
      <c r="G213" s="16"/>
      <c r="H213" s="16"/>
      <c r="I213" s="16"/>
      <c r="J213" s="16"/>
      <c r="K213" s="19"/>
      <c r="L213" s="16"/>
    </row>
    <row r="214" spans="1:12" x14ac:dyDescent="0.25">
      <c r="A214" s="16"/>
      <c r="B214" s="28"/>
      <c r="C214" s="28"/>
      <c r="D214" s="16"/>
      <c r="E214" s="16"/>
      <c r="F214" s="49"/>
      <c r="G214" s="16"/>
      <c r="H214" s="16"/>
      <c r="I214" s="16"/>
      <c r="J214" s="16"/>
      <c r="K214" s="19"/>
      <c r="L214" s="16"/>
    </row>
    <row r="215" spans="1:12" x14ac:dyDescent="0.25">
      <c r="A215" s="16"/>
      <c r="B215" s="28"/>
      <c r="C215" s="28"/>
      <c r="D215" s="16"/>
      <c r="E215" s="16"/>
      <c r="F215" s="49"/>
      <c r="G215" s="16"/>
      <c r="H215" s="16"/>
      <c r="I215" s="16"/>
      <c r="J215" s="16"/>
      <c r="K215" s="19"/>
      <c r="L215" s="16"/>
    </row>
    <row r="216" spans="1:12" x14ac:dyDescent="0.25">
      <c r="A216" s="16"/>
      <c r="B216" s="28"/>
      <c r="C216" s="28"/>
      <c r="D216" s="16"/>
      <c r="E216" s="16"/>
      <c r="F216" s="49"/>
      <c r="G216" s="16"/>
      <c r="H216" s="16"/>
      <c r="I216" s="16"/>
      <c r="J216" s="16"/>
      <c r="K216" s="19"/>
      <c r="L216" s="16"/>
    </row>
    <row r="217" spans="1:12" x14ac:dyDescent="0.25">
      <c r="A217" s="16"/>
      <c r="B217" s="28"/>
      <c r="C217" s="28"/>
      <c r="D217" s="16"/>
      <c r="E217" s="16"/>
      <c r="F217" s="49"/>
      <c r="G217" s="16"/>
      <c r="H217" s="16"/>
      <c r="I217" s="16"/>
      <c r="J217" s="16"/>
      <c r="K217" s="19"/>
      <c r="L217" s="16"/>
    </row>
    <row r="218" spans="1:12" x14ac:dyDescent="0.25">
      <c r="A218" s="16"/>
      <c r="B218" s="28"/>
      <c r="C218" s="28"/>
      <c r="D218" s="16"/>
      <c r="E218" s="16"/>
      <c r="F218" s="49"/>
      <c r="G218" s="16"/>
      <c r="H218" s="16"/>
      <c r="I218" s="16"/>
      <c r="J218" s="16"/>
      <c r="K218" s="19"/>
      <c r="L218" s="16"/>
    </row>
    <row r="219" spans="1:12" x14ac:dyDescent="0.25">
      <c r="A219" s="16"/>
      <c r="B219" s="28"/>
      <c r="C219" s="28"/>
      <c r="D219" s="16"/>
      <c r="E219" s="16"/>
      <c r="F219" s="49"/>
      <c r="G219" s="16"/>
      <c r="H219" s="16"/>
      <c r="I219" s="16"/>
      <c r="J219" s="16"/>
      <c r="K219" s="19"/>
      <c r="L219" s="16"/>
    </row>
    <row r="220" spans="1:12" x14ac:dyDescent="0.25">
      <c r="A220" s="16"/>
      <c r="B220" s="28"/>
      <c r="C220" s="28"/>
      <c r="D220" s="16"/>
      <c r="E220" s="16"/>
      <c r="F220" s="49"/>
      <c r="G220" s="16"/>
      <c r="H220" s="16"/>
      <c r="I220" s="16"/>
      <c r="J220" s="16"/>
      <c r="K220" s="19"/>
      <c r="L220" s="16"/>
    </row>
    <row r="221" spans="1:12" x14ac:dyDescent="0.25">
      <c r="A221" s="16"/>
      <c r="B221" s="28"/>
      <c r="C221" s="28"/>
      <c r="D221" s="16"/>
      <c r="E221" s="16"/>
      <c r="F221" s="49"/>
      <c r="G221" s="16"/>
      <c r="H221" s="16"/>
      <c r="I221" s="16"/>
      <c r="J221" s="16"/>
      <c r="K221" s="19"/>
      <c r="L221" s="16"/>
    </row>
    <row r="222" spans="1:12" x14ac:dyDescent="0.25">
      <c r="A222" s="16"/>
      <c r="B222" s="28"/>
      <c r="C222" s="28"/>
      <c r="D222" s="16"/>
      <c r="E222" s="16"/>
      <c r="F222" s="49"/>
      <c r="G222" s="16"/>
      <c r="H222" s="16"/>
      <c r="I222" s="16"/>
      <c r="J222" s="16"/>
      <c r="K222" s="19"/>
      <c r="L222" s="16"/>
    </row>
    <row r="223" spans="1:12" x14ac:dyDescent="0.25">
      <c r="A223" s="16"/>
      <c r="B223" s="28"/>
      <c r="C223" s="28"/>
      <c r="D223" s="16"/>
      <c r="E223" s="16"/>
      <c r="F223" s="49"/>
      <c r="G223" s="16"/>
      <c r="H223" s="16"/>
      <c r="I223" s="16"/>
      <c r="J223" s="16"/>
      <c r="K223" s="19"/>
      <c r="L223" s="16"/>
    </row>
    <row r="224" spans="1:12" x14ac:dyDescent="0.25">
      <c r="A224" s="36"/>
      <c r="B224" s="44"/>
      <c r="C224" s="44"/>
      <c r="D224" s="36"/>
      <c r="E224" s="36"/>
      <c r="F224" s="50"/>
      <c r="G224" s="36"/>
      <c r="H224" s="36"/>
      <c r="I224" s="36"/>
      <c r="J224" s="36"/>
      <c r="K224" s="37"/>
      <c r="L224" s="36"/>
    </row>
    <row r="225" spans="1:12" x14ac:dyDescent="0.25">
      <c r="A225" s="36"/>
      <c r="B225" s="44"/>
      <c r="C225" s="44"/>
      <c r="D225" s="36"/>
      <c r="E225" s="36"/>
      <c r="F225" s="50"/>
      <c r="G225" s="36"/>
      <c r="H225" s="36"/>
      <c r="I225" s="36"/>
      <c r="J225" s="36"/>
      <c r="K225" s="37"/>
      <c r="L225" s="36"/>
    </row>
    <row r="226" spans="1:12" x14ac:dyDescent="0.25">
      <c r="A226" s="36"/>
      <c r="B226" s="44"/>
      <c r="C226" s="44"/>
      <c r="D226" s="36"/>
      <c r="E226" s="36"/>
      <c r="F226" s="50"/>
      <c r="G226" s="36"/>
      <c r="H226" s="36"/>
      <c r="I226" s="36"/>
      <c r="J226" s="36"/>
      <c r="K226" s="37"/>
      <c r="L226" s="36"/>
    </row>
    <row r="227" spans="1:12" x14ac:dyDescent="0.25">
      <c r="A227" s="36"/>
      <c r="B227" s="44"/>
      <c r="C227" s="44"/>
      <c r="D227" s="36"/>
      <c r="E227" s="36"/>
      <c r="F227" s="50"/>
      <c r="G227" s="36"/>
      <c r="H227" s="36"/>
      <c r="I227" s="36"/>
      <c r="J227" s="36"/>
      <c r="K227" s="37"/>
      <c r="L227" s="36"/>
    </row>
    <row r="228" spans="1:12" x14ac:dyDescent="0.25">
      <c r="A228" s="36"/>
      <c r="B228" s="44"/>
      <c r="C228" s="44"/>
      <c r="D228" s="36"/>
      <c r="E228" s="36"/>
      <c r="F228" s="50"/>
      <c r="G228" s="36"/>
      <c r="H228" s="36"/>
      <c r="I228" s="36"/>
      <c r="J228" s="36"/>
      <c r="K228" s="37"/>
      <c r="L228" s="36"/>
    </row>
    <row r="229" spans="1:12" x14ac:dyDescent="0.25">
      <c r="A229" s="36"/>
      <c r="B229" s="44"/>
      <c r="C229" s="44"/>
      <c r="D229" s="36"/>
      <c r="E229" s="36"/>
      <c r="F229" s="50"/>
      <c r="G229" s="36"/>
      <c r="H229" s="36"/>
      <c r="I229" s="36"/>
      <c r="J229" s="36"/>
      <c r="K229" s="37"/>
      <c r="L229" s="36"/>
    </row>
    <row r="230" spans="1:12" x14ac:dyDescent="0.25">
      <c r="A230" s="36"/>
      <c r="B230" s="44"/>
      <c r="C230" s="44"/>
      <c r="D230" s="36"/>
      <c r="E230" s="36"/>
      <c r="F230" s="50"/>
      <c r="G230" s="36"/>
      <c r="H230" s="36"/>
      <c r="I230" s="36"/>
      <c r="J230" s="36"/>
      <c r="K230" s="37"/>
      <c r="L230" s="36"/>
    </row>
    <row r="231" spans="1:12" x14ac:dyDescent="0.25">
      <c r="A231" s="36"/>
      <c r="B231" s="44"/>
      <c r="C231" s="44"/>
      <c r="D231" s="36"/>
      <c r="E231" s="36"/>
      <c r="F231" s="50"/>
      <c r="G231" s="36"/>
      <c r="H231" s="36"/>
      <c r="I231" s="36"/>
      <c r="J231" s="36"/>
      <c r="K231" s="37"/>
      <c r="L231" s="36"/>
    </row>
    <row r="232" spans="1:12" x14ac:dyDescent="0.25">
      <c r="A232" s="36"/>
      <c r="B232" s="44"/>
      <c r="C232" s="44"/>
      <c r="D232" s="36"/>
      <c r="E232" s="36"/>
      <c r="F232" s="50"/>
      <c r="G232" s="36"/>
      <c r="H232" s="36"/>
      <c r="I232" s="36"/>
      <c r="J232" s="36"/>
      <c r="K232" s="37"/>
      <c r="L232" s="36"/>
    </row>
    <row r="233" spans="1:12" x14ac:dyDescent="0.25">
      <c r="A233" s="36"/>
      <c r="B233" s="44"/>
      <c r="C233" s="44"/>
      <c r="D233" s="36"/>
      <c r="E233" s="36"/>
      <c r="F233" s="50"/>
      <c r="G233" s="36"/>
      <c r="H233" s="36"/>
      <c r="I233" s="36"/>
      <c r="J233" s="36"/>
      <c r="K233" s="37"/>
      <c r="L233" s="36"/>
    </row>
    <row r="234" spans="1:12" x14ac:dyDescent="0.25">
      <c r="A234" s="36"/>
      <c r="B234" s="44"/>
      <c r="C234" s="44"/>
      <c r="D234" s="36"/>
      <c r="E234" s="36"/>
      <c r="F234" s="50"/>
      <c r="G234" s="36"/>
      <c r="H234" s="36"/>
      <c r="I234" s="36"/>
      <c r="J234" s="36"/>
      <c r="K234" s="37"/>
      <c r="L234" s="36"/>
    </row>
    <row r="235" spans="1:12" x14ac:dyDescent="0.25">
      <c r="A235" s="36"/>
      <c r="B235" s="44"/>
      <c r="C235" s="44"/>
      <c r="D235" s="36"/>
      <c r="E235" s="36"/>
      <c r="F235" s="50"/>
      <c r="G235" s="36"/>
      <c r="H235" s="36"/>
      <c r="I235" s="36"/>
      <c r="J235" s="36"/>
      <c r="K235" s="37"/>
      <c r="L235" s="36"/>
    </row>
    <row r="236" spans="1:12" x14ac:dyDescent="0.25">
      <c r="A236" s="36"/>
      <c r="B236" s="44"/>
      <c r="C236" s="44"/>
      <c r="D236" s="36"/>
      <c r="E236" s="36"/>
      <c r="F236" s="50"/>
      <c r="G236" s="36"/>
      <c r="H236" s="36"/>
      <c r="I236" s="36"/>
      <c r="J236" s="36"/>
      <c r="K236" s="37"/>
      <c r="L236" s="36"/>
    </row>
    <row r="237" spans="1:12" x14ac:dyDescent="0.25">
      <c r="A237" s="36"/>
      <c r="B237" s="44"/>
      <c r="C237" s="44"/>
      <c r="D237" s="36"/>
      <c r="E237" s="36"/>
      <c r="F237" s="50"/>
      <c r="G237" s="36"/>
      <c r="H237" s="36"/>
      <c r="I237" s="36"/>
      <c r="J237" s="36"/>
      <c r="K237" s="37"/>
      <c r="L237" s="36"/>
    </row>
    <row r="238" spans="1:12" x14ac:dyDescent="0.25">
      <c r="A238" s="36"/>
      <c r="B238" s="44"/>
      <c r="C238" s="44"/>
      <c r="D238" s="36"/>
      <c r="E238" s="36"/>
      <c r="F238" s="50"/>
      <c r="G238" s="36"/>
      <c r="H238" s="36"/>
      <c r="I238" s="36"/>
      <c r="J238" s="36"/>
      <c r="K238" s="37"/>
      <c r="L238" s="36"/>
    </row>
    <row r="239" spans="1:12" x14ac:dyDescent="0.25">
      <c r="A239" s="36"/>
      <c r="B239" s="44"/>
      <c r="C239" s="44"/>
      <c r="D239" s="36"/>
      <c r="E239" s="36"/>
      <c r="F239" s="50"/>
      <c r="G239" s="36"/>
      <c r="H239" s="36"/>
      <c r="I239" s="36"/>
      <c r="J239" s="36"/>
      <c r="K239" s="37"/>
      <c r="L239" s="36"/>
    </row>
    <row r="240" spans="1:12" x14ac:dyDescent="0.25">
      <c r="A240" s="36"/>
      <c r="B240" s="44"/>
      <c r="C240" s="44"/>
      <c r="D240" s="36"/>
      <c r="E240" s="36"/>
      <c r="F240" s="50"/>
      <c r="G240" s="36"/>
      <c r="H240" s="36"/>
      <c r="I240" s="36"/>
      <c r="J240" s="36"/>
      <c r="K240" s="37"/>
      <c r="L240" s="36"/>
    </row>
    <row r="241" spans="1:12" x14ac:dyDescent="0.25">
      <c r="A241" s="36"/>
      <c r="B241" s="44"/>
      <c r="C241" s="44"/>
      <c r="D241" s="36"/>
      <c r="E241" s="36"/>
      <c r="F241" s="50"/>
      <c r="G241" s="36"/>
      <c r="H241" s="36"/>
      <c r="I241" s="36"/>
      <c r="J241" s="36"/>
      <c r="K241" s="37"/>
      <c r="L241" s="36"/>
    </row>
    <row r="242" spans="1:12" x14ac:dyDescent="0.25">
      <c r="A242" s="36"/>
      <c r="B242" s="44"/>
      <c r="C242" s="44"/>
      <c r="D242" s="36"/>
      <c r="E242" s="36"/>
      <c r="F242" s="50"/>
      <c r="G242" s="36"/>
      <c r="H242" s="36"/>
      <c r="I242" s="36"/>
      <c r="J242" s="36"/>
      <c r="K242" s="37"/>
      <c r="L242" s="36"/>
    </row>
    <row r="243" spans="1:12" x14ac:dyDescent="0.25">
      <c r="A243" s="36"/>
      <c r="B243" s="44"/>
      <c r="C243" s="44"/>
      <c r="D243" s="36"/>
      <c r="E243" s="36"/>
      <c r="F243" s="50"/>
      <c r="G243" s="36"/>
      <c r="H243" s="36"/>
      <c r="I243" s="36"/>
      <c r="J243" s="36"/>
      <c r="K243" s="37"/>
      <c r="L243" s="36"/>
    </row>
    <row r="244" spans="1:12" x14ac:dyDescent="0.25">
      <c r="A244" s="36"/>
      <c r="B244" s="44"/>
      <c r="C244" s="44"/>
      <c r="D244" s="36"/>
      <c r="E244" s="36"/>
      <c r="F244" s="50"/>
      <c r="G244" s="36"/>
      <c r="H244" s="36"/>
      <c r="I244" s="36"/>
      <c r="J244" s="36"/>
      <c r="K244" s="37"/>
      <c r="L244" s="36"/>
    </row>
    <row r="245" spans="1:12" x14ac:dyDescent="0.25">
      <c r="A245" s="36"/>
      <c r="B245" s="44"/>
      <c r="C245" s="44"/>
      <c r="D245" s="36"/>
      <c r="E245" s="36"/>
      <c r="F245" s="50"/>
      <c r="G245" s="36"/>
      <c r="H245" s="36"/>
      <c r="I245" s="36"/>
      <c r="J245" s="36"/>
      <c r="K245" s="37"/>
      <c r="L245" s="36"/>
    </row>
    <row r="246" spans="1:12" x14ac:dyDescent="0.25">
      <c r="A246" s="36"/>
      <c r="B246" s="44"/>
      <c r="C246" s="44"/>
      <c r="D246" s="36"/>
      <c r="E246" s="36"/>
      <c r="F246" s="50"/>
      <c r="G246" s="36"/>
      <c r="H246" s="36"/>
      <c r="I246" s="36"/>
      <c r="J246" s="36"/>
      <c r="K246" s="37"/>
      <c r="L246" s="36"/>
    </row>
    <row r="247" spans="1:12" x14ac:dyDescent="0.25">
      <c r="A247" s="36"/>
      <c r="B247" s="44"/>
      <c r="C247" s="44"/>
      <c r="D247" s="36"/>
      <c r="E247" s="36"/>
      <c r="F247" s="50"/>
      <c r="G247" s="36"/>
      <c r="H247" s="36"/>
      <c r="I247" s="36"/>
      <c r="J247" s="36"/>
      <c r="K247" s="37"/>
      <c r="L247" s="36"/>
    </row>
    <row r="248" spans="1:12" x14ac:dyDescent="0.25">
      <c r="A248" s="36"/>
      <c r="B248" s="44"/>
      <c r="C248" s="44"/>
      <c r="D248" s="36"/>
      <c r="E248" s="36"/>
      <c r="F248" s="50"/>
      <c r="G248" s="36"/>
      <c r="H248" s="36"/>
      <c r="I248" s="36"/>
      <c r="J248" s="36"/>
      <c r="K248" s="37"/>
      <c r="L248" s="36"/>
    </row>
    <row r="249" spans="1:12" x14ac:dyDescent="0.25">
      <c r="A249" s="36"/>
      <c r="B249" s="44"/>
      <c r="C249" s="44"/>
      <c r="D249" s="36"/>
      <c r="E249" s="36"/>
      <c r="F249" s="50"/>
      <c r="G249" s="36"/>
      <c r="H249" s="36"/>
      <c r="I249" s="36"/>
      <c r="J249" s="36"/>
      <c r="K249" s="37"/>
      <c r="L249" s="36"/>
    </row>
    <row r="250" spans="1:12" x14ac:dyDescent="0.25">
      <c r="A250" s="36"/>
      <c r="B250" s="44"/>
      <c r="C250" s="44"/>
      <c r="D250" s="36"/>
      <c r="E250" s="36"/>
      <c r="F250" s="50"/>
      <c r="G250" s="36"/>
      <c r="H250" s="36"/>
      <c r="I250" s="36"/>
      <c r="J250" s="36"/>
      <c r="K250" s="37"/>
      <c r="L250" s="36"/>
    </row>
    <row r="251" spans="1:12" x14ac:dyDescent="0.25">
      <c r="A251" s="36"/>
      <c r="B251" s="44"/>
      <c r="C251" s="44"/>
      <c r="D251" s="36"/>
      <c r="E251" s="36"/>
      <c r="F251" s="50"/>
      <c r="G251" s="36"/>
      <c r="H251" s="36"/>
      <c r="I251" s="36"/>
      <c r="J251" s="36"/>
      <c r="K251" s="37"/>
      <c r="L251" s="36"/>
    </row>
    <row r="252" spans="1:12" x14ac:dyDescent="0.25">
      <c r="A252" s="36"/>
      <c r="B252" s="44"/>
      <c r="C252" s="44"/>
      <c r="D252" s="36"/>
      <c r="E252" s="36"/>
      <c r="F252" s="50"/>
      <c r="G252" s="36"/>
      <c r="H252" s="36"/>
      <c r="I252" s="36"/>
      <c r="J252" s="36"/>
      <c r="K252" s="37"/>
      <c r="L252" s="36"/>
    </row>
    <row r="253" spans="1:12" x14ac:dyDescent="0.25">
      <c r="A253" s="36"/>
      <c r="B253" s="44"/>
      <c r="C253" s="44"/>
      <c r="D253" s="36"/>
      <c r="E253" s="36"/>
      <c r="F253" s="50"/>
      <c r="G253" s="36"/>
      <c r="H253" s="36"/>
      <c r="I253" s="36"/>
      <c r="J253" s="36"/>
      <c r="K253" s="37"/>
      <c r="L253" s="36"/>
    </row>
    <row r="254" spans="1:12" x14ac:dyDescent="0.25">
      <c r="A254" s="36"/>
      <c r="B254" s="44"/>
      <c r="C254" s="44"/>
      <c r="D254" s="36"/>
      <c r="E254" s="36"/>
      <c r="F254" s="50"/>
      <c r="G254" s="36"/>
      <c r="H254" s="36"/>
      <c r="I254" s="36"/>
      <c r="J254" s="36"/>
      <c r="K254" s="37"/>
      <c r="L254" s="36"/>
    </row>
    <row r="255" spans="1:12" x14ac:dyDescent="0.25">
      <c r="A255" s="36"/>
      <c r="B255" s="44"/>
      <c r="C255" s="44"/>
      <c r="D255" s="36"/>
      <c r="E255" s="36"/>
      <c r="F255" s="50"/>
      <c r="G255" s="36"/>
      <c r="H255" s="36"/>
      <c r="I255" s="36"/>
      <c r="J255" s="36"/>
      <c r="K255" s="37"/>
      <c r="L255" s="36"/>
    </row>
    <row r="256" spans="1:12" x14ac:dyDescent="0.25">
      <c r="A256" s="36"/>
      <c r="B256" s="44"/>
      <c r="C256" s="44"/>
      <c r="D256" s="36"/>
      <c r="E256" s="36"/>
      <c r="F256" s="50"/>
      <c r="G256" s="36"/>
      <c r="H256" s="36"/>
      <c r="I256" s="36"/>
      <c r="J256" s="36"/>
      <c r="K256" s="37"/>
      <c r="L256" s="36"/>
    </row>
    <row r="257" spans="1:12" x14ac:dyDescent="0.25">
      <c r="A257" s="36"/>
      <c r="B257" s="44"/>
      <c r="C257" s="44"/>
      <c r="D257" s="36"/>
      <c r="E257" s="36"/>
      <c r="F257" s="50"/>
      <c r="G257" s="36"/>
      <c r="H257" s="36"/>
      <c r="I257" s="36"/>
      <c r="J257" s="36"/>
      <c r="K257" s="37"/>
      <c r="L257" s="36"/>
    </row>
    <row r="258" spans="1:12" x14ac:dyDescent="0.25">
      <c r="A258" s="36"/>
      <c r="B258" s="44"/>
      <c r="C258" s="44"/>
      <c r="D258" s="36"/>
      <c r="E258" s="36"/>
      <c r="F258" s="50"/>
      <c r="G258" s="36"/>
      <c r="H258" s="36"/>
      <c r="I258" s="36"/>
      <c r="J258" s="36"/>
      <c r="K258" s="37"/>
      <c r="L258" s="36"/>
    </row>
    <row r="259" spans="1:12" x14ac:dyDescent="0.25">
      <c r="A259" s="36"/>
      <c r="B259" s="44"/>
      <c r="C259" s="44"/>
      <c r="D259" s="36"/>
      <c r="E259" s="36"/>
      <c r="F259" s="50"/>
      <c r="G259" s="36"/>
      <c r="H259" s="36"/>
      <c r="I259" s="36"/>
      <c r="J259" s="36"/>
      <c r="K259" s="37"/>
      <c r="L259" s="36"/>
    </row>
    <row r="260" spans="1:12" x14ac:dyDescent="0.25">
      <c r="A260" s="36"/>
      <c r="B260" s="44"/>
      <c r="C260" s="44"/>
      <c r="D260" s="36"/>
      <c r="E260" s="36"/>
      <c r="F260" s="50"/>
      <c r="G260" s="36"/>
      <c r="H260" s="36"/>
      <c r="I260" s="36"/>
      <c r="J260" s="36"/>
      <c r="K260" s="37"/>
      <c r="L260" s="36"/>
    </row>
    <row r="261" spans="1:12" x14ac:dyDescent="0.25">
      <c r="A261" s="36"/>
      <c r="B261" s="44"/>
      <c r="C261" s="44"/>
      <c r="D261" s="36"/>
      <c r="E261" s="36"/>
      <c r="F261" s="50"/>
      <c r="G261" s="36"/>
      <c r="H261" s="36"/>
      <c r="I261" s="36"/>
      <c r="J261" s="36"/>
      <c r="K261" s="37"/>
      <c r="L261" s="36"/>
    </row>
    <row r="262" spans="1:12" x14ac:dyDescent="0.25">
      <c r="A262" s="36"/>
      <c r="B262" s="44"/>
      <c r="C262" s="44"/>
      <c r="D262" s="36"/>
      <c r="E262" s="36"/>
      <c r="F262" s="50"/>
      <c r="G262" s="36"/>
      <c r="H262" s="36"/>
      <c r="I262" s="36"/>
      <c r="J262" s="36"/>
      <c r="K262" s="37"/>
      <c r="L262" s="36"/>
    </row>
    <row r="263" spans="1:12" x14ac:dyDescent="0.25">
      <c r="A263" s="36"/>
      <c r="B263" s="44"/>
      <c r="C263" s="44"/>
      <c r="D263" s="36"/>
      <c r="E263" s="36"/>
      <c r="F263" s="50"/>
      <c r="G263" s="36"/>
      <c r="H263" s="36"/>
      <c r="I263" s="36"/>
      <c r="J263" s="36"/>
      <c r="K263" s="37"/>
      <c r="L263" s="36"/>
    </row>
    <row r="264" spans="1:12" x14ac:dyDescent="0.25">
      <c r="A264" s="36"/>
      <c r="B264" s="44"/>
      <c r="C264" s="44"/>
      <c r="D264" s="36"/>
      <c r="E264" s="36"/>
      <c r="F264" s="50"/>
      <c r="G264" s="36"/>
      <c r="H264" s="36"/>
      <c r="I264" s="36"/>
      <c r="J264" s="36"/>
      <c r="K264" s="37"/>
      <c r="L264" s="36"/>
    </row>
    <row r="265" spans="1:12" x14ac:dyDescent="0.25">
      <c r="A265" s="36"/>
      <c r="B265" s="44"/>
      <c r="C265" s="44"/>
      <c r="D265" s="36"/>
      <c r="E265" s="36"/>
      <c r="F265" s="50"/>
      <c r="G265" s="36"/>
      <c r="H265" s="36"/>
      <c r="I265" s="36"/>
      <c r="J265" s="36"/>
      <c r="K265" s="37"/>
      <c r="L265" s="36"/>
    </row>
    <row r="266" spans="1:12" x14ac:dyDescent="0.25">
      <c r="A266" s="36"/>
      <c r="B266" s="44"/>
      <c r="C266" s="44"/>
      <c r="D266" s="36"/>
      <c r="E266" s="36"/>
      <c r="F266" s="50"/>
      <c r="G266" s="36"/>
      <c r="H266" s="36"/>
      <c r="I266" s="36"/>
      <c r="J266" s="36"/>
      <c r="K266" s="37"/>
      <c r="L266" s="36"/>
    </row>
    <row r="267" spans="1:12" x14ac:dyDescent="0.25">
      <c r="A267" s="36"/>
      <c r="B267" s="44"/>
      <c r="C267" s="44"/>
      <c r="D267" s="36"/>
      <c r="E267" s="36"/>
      <c r="F267" s="50"/>
      <c r="G267" s="36"/>
      <c r="H267" s="36"/>
      <c r="I267" s="36"/>
      <c r="J267" s="36"/>
      <c r="K267" s="37"/>
      <c r="L267" s="36"/>
    </row>
    <row r="268" spans="1:12" x14ac:dyDescent="0.25">
      <c r="A268" s="36"/>
      <c r="B268" s="44"/>
      <c r="C268" s="44"/>
      <c r="D268" s="36"/>
      <c r="E268" s="36"/>
      <c r="F268" s="50"/>
      <c r="G268" s="36"/>
      <c r="H268" s="36"/>
      <c r="I268" s="36"/>
      <c r="J268" s="36"/>
      <c r="K268" s="37"/>
      <c r="L268" s="36"/>
    </row>
    <row r="269" spans="1:12" x14ac:dyDescent="0.25">
      <c r="A269" s="36"/>
      <c r="B269" s="44"/>
      <c r="C269" s="44"/>
      <c r="D269" s="36"/>
      <c r="E269" s="36"/>
      <c r="F269" s="50"/>
      <c r="G269" s="36"/>
      <c r="H269" s="36"/>
      <c r="I269" s="36"/>
      <c r="J269" s="36"/>
      <c r="K269" s="37"/>
      <c r="L269" s="36"/>
    </row>
    <row r="270" spans="1:12" x14ac:dyDescent="0.25">
      <c r="A270" s="36"/>
      <c r="B270" s="44"/>
      <c r="C270" s="44"/>
      <c r="D270" s="36"/>
      <c r="E270" s="36"/>
      <c r="F270" s="50"/>
      <c r="G270" s="36"/>
      <c r="H270" s="36"/>
      <c r="I270" s="36"/>
      <c r="J270" s="36"/>
      <c r="K270" s="37"/>
      <c r="L270" s="36"/>
    </row>
    <row r="271" spans="1:12" x14ac:dyDescent="0.25">
      <c r="A271" s="36"/>
      <c r="B271" s="44"/>
      <c r="C271" s="44"/>
      <c r="D271" s="36"/>
      <c r="E271" s="36"/>
      <c r="F271" s="50"/>
      <c r="G271" s="36"/>
      <c r="H271" s="36"/>
      <c r="I271" s="36"/>
      <c r="J271" s="36"/>
      <c r="K271" s="37"/>
      <c r="L271" s="36"/>
    </row>
    <row r="272" spans="1:12" x14ac:dyDescent="0.25">
      <c r="A272" s="36"/>
      <c r="B272" s="44"/>
      <c r="C272" s="44"/>
      <c r="D272" s="36"/>
      <c r="E272" s="36"/>
      <c r="F272" s="50"/>
      <c r="G272" s="36"/>
      <c r="H272" s="36"/>
      <c r="I272" s="36"/>
      <c r="J272" s="36"/>
      <c r="K272" s="37"/>
      <c r="L272" s="36"/>
    </row>
    <row r="273" spans="1:12" x14ac:dyDescent="0.25">
      <c r="A273" s="36"/>
      <c r="B273" s="44"/>
      <c r="C273" s="44"/>
      <c r="D273" s="36"/>
      <c r="E273" s="36"/>
      <c r="F273" s="50"/>
      <c r="G273" s="36"/>
      <c r="H273" s="36"/>
      <c r="I273" s="36"/>
      <c r="J273" s="36"/>
      <c r="K273" s="37"/>
      <c r="L273" s="36"/>
    </row>
    <row r="274" spans="1:12" x14ac:dyDescent="0.25">
      <c r="A274" s="36"/>
      <c r="B274" s="44"/>
      <c r="C274" s="44"/>
      <c r="D274" s="36"/>
      <c r="E274" s="36"/>
      <c r="F274" s="50"/>
      <c r="G274" s="36"/>
      <c r="H274" s="36"/>
      <c r="I274" s="36"/>
      <c r="J274" s="36"/>
      <c r="K274" s="37"/>
      <c r="L274" s="36"/>
    </row>
    <row r="275" spans="1:12" x14ac:dyDescent="0.25">
      <c r="A275" s="36"/>
      <c r="B275" s="44"/>
      <c r="C275" s="44"/>
      <c r="D275" s="36"/>
      <c r="E275" s="36"/>
      <c r="F275" s="50"/>
      <c r="G275" s="36"/>
      <c r="H275" s="36"/>
      <c r="I275" s="36"/>
      <c r="J275" s="36"/>
      <c r="K275" s="37"/>
      <c r="L275" s="36"/>
    </row>
    <row r="276" spans="1:12" x14ac:dyDescent="0.25">
      <c r="A276" s="36"/>
      <c r="B276" s="44"/>
      <c r="C276" s="44"/>
      <c r="D276" s="36"/>
      <c r="E276" s="36"/>
      <c r="F276" s="50"/>
      <c r="G276" s="36"/>
      <c r="H276" s="36"/>
      <c r="I276" s="36"/>
      <c r="J276" s="36"/>
      <c r="K276" s="37"/>
      <c r="L276" s="36"/>
    </row>
    <row r="277" spans="1:12" x14ac:dyDescent="0.25">
      <c r="A277" s="36"/>
      <c r="B277" s="44"/>
      <c r="C277" s="44"/>
      <c r="D277" s="36"/>
      <c r="E277" s="36"/>
      <c r="F277" s="50"/>
      <c r="G277" s="36"/>
      <c r="H277" s="36"/>
      <c r="I277" s="36"/>
      <c r="J277" s="36"/>
      <c r="K277" s="37"/>
      <c r="L277" s="36"/>
    </row>
    <row r="278" spans="1:12" x14ac:dyDescent="0.25">
      <c r="A278" s="36"/>
      <c r="B278" s="44"/>
      <c r="C278" s="44"/>
      <c r="D278" s="36"/>
      <c r="E278" s="36"/>
      <c r="F278" s="50"/>
      <c r="G278" s="36"/>
      <c r="H278" s="36"/>
      <c r="I278" s="36"/>
      <c r="J278" s="36"/>
      <c r="K278" s="37"/>
      <c r="L278" s="36"/>
    </row>
    <row r="279" spans="1:12" x14ac:dyDescent="0.25">
      <c r="A279" s="36"/>
      <c r="B279" s="44"/>
      <c r="C279" s="44"/>
      <c r="D279" s="36"/>
      <c r="E279" s="36"/>
      <c r="F279" s="50"/>
      <c r="G279" s="36"/>
      <c r="H279" s="36"/>
      <c r="I279" s="36"/>
      <c r="J279" s="36"/>
      <c r="K279" s="37"/>
      <c r="L279" s="36"/>
    </row>
    <row r="280" spans="1:12" x14ac:dyDescent="0.25">
      <c r="A280" s="36"/>
      <c r="B280" s="44"/>
      <c r="C280" s="44"/>
      <c r="D280" s="36"/>
      <c r="E280" s="36"/>
      <c r="F280" s="50"/>
      <c r="G280" s="36"/>
      <c r="H280" s="36"/>
      <c r="I280" s="36"/>
      <c r="J280" s="36"/>
      <c r="K280" s="37"/>
      <c r="L280" s="36"/>
    </row>
    <row r="281" spans="1:12" x14ac:dyDescent="0.25">
      <c r="A281" s="36"/>
      <c r="B281" s="44"/>
      <c r="C281" s="44"/>
      <c r="D281" s="36"/>
      <c r="E281" s="36"/>
      <c r="F281" s="50"/>
      <c r="G281" s="36"/>
      <c r="H281" s="36"/>
      <c r="I281" s="36"/>
      <c r="J281" s="36"/>
      <c r="K281" s="37"/>
      <c r="L281" s="36"/>
    </row>
    <row r="282" spans="1:12" x14ac:dyDescent="0.25">
      <c r="A282" s="36"/>
      <c r="B282" s="44"/>
      <c r="C282" s="44"/>
      <c r="D282" s="36"/>
      <c r="E282" s="36"/>
      <c r="F282" s="50"/>
      <c r="G282" s="36"/>
      <c r="H282" s="36"/>
      <c r="I282" s="36"/>
      <c r="J282" s="36"/>
      <c r="K282" s="37"/>
      <c r="L282" s="36"/>
    </row>
    <row r="283" spans="1:12" x14ac:dyDescent="0.25">
      <c r="A283" s="36"/>
      <c r="B283" s="44"/>
      <c r="C283" s="44"/>
      <c r="D283" s="36"/>
      <c r="E283" s="36"/>
      <c r="F283" s="50"/>
      <c r="G283" s="36"/>
      <c r="H283" s="36"/>
      <c r="I283" s="36"/>
      <c r="J283" s="36"/>
      <c r="K283" s="37"/>
      <c r="L283" s="36"/>
    </row>
    <row r="284" spans="1:12" x14ac:dyDescent="0.25">
      <c r="A284" s="36"/>
      <c r="B284" s="44"/>
      <c r="C284" s="44"/>
      <c r="D284" s="36"/>
      <c r="E284" s="36"/>
      <c r="F284" s="50"/>
      <c r="G284" s="36"/>
      <c r="H284" s="36"/>
      <c r="I284" s="36"/>
      <c r="J284" s="36"/>
      <c r="K284" s="37"/>
      <c r="L284" s="36"/>
    </row>
    <row r="285" spans="1:12" x14ac:dyDescent="0.25">
      <c r="A285" s="36"/>
      <c r="B285" s="44"/>
      <c r="C285" s="44"/>
      <c r="D285" s="36"/>
      <c r="E285" s="36"/>
      <c r="F285" s="50"/>
      <c r="G285" s="36"/>
      <c r="H285" s="36"/>
      <c r="I285" s="36"/>
      <c r="J285" s="36"/>
      <c r="K285" s="37"/>
      <c r="L285" s="36"/>
    </row>
    <row r="286" spans="1:12" x14ac:dyDescent="0.25">
      <c r="A286" s="36"/>
      <c r="B286" s="44"/>
      <c r="C286" s="44"/>
      <c r="D286" s="36"/>
      <c r="E286" s="36"/>
      <c r="F286" s="50"/>
      <c r="G286" s="36"/>
      <c r="H286" s="36"/>
      <c r="I286" s="36"/>
      <c r="J286" s="36"/>
      <c r="K286" s="37"/>
      <c r="L286" s="36"/>
    </row>
    <row r="287" spans="1:12" x14ac:dyDescent="0.25">
      <c r="A287" s="36"/>
      <c r="B287" s="44"/>
      <c r="C287" s="44"/>
      <c r="D287" s="36"/>
      <c r="E287" s="36"/>
      <c r="F287" s="50"/>
      <c r="G287" s="36"/>
      <c r="H287" s="36"/>
      <c r="I287" s="36"/>
      <c r="J287" s="36"/>
      <c r="K287" s="37"/>
      <c r="L287" s="36"/>
    </row>
    <row r="288" spans="1:12" x14ac:dyDescent="0.25">
      <c r="A288" s="36"/>
      <c r="B288" s="44"/>
      <c r="C288" s="44"/>
      <c r="D288" s="36"/>
      <c r="E288" s="36"/>
      <c r="F288" s="50"/>
      <c r="G288" s="36"/>
      <c r="H288" s="36"/>
      <c r="I288" s="36"/>
      <c r="J288" s="36"/>
      <c r="K288" s="37"/>
      <c r="L288" s="36"/>
    </row>
    <row r="289" spans="1:12" x14ac:dyDescent="0.25">
      <c r="A289" s="36"/>
      <c r="B289" s="44"/>
      <c r="C289" s="44"/>
      <c r="D289" s="36"/>
      <c r="E289" s="36"/>
      <c r="F289" s="50"/>
      <c r="G289" s="36"/>
      <c r="H289" s="36"/>
      <c r="I289" s="36"/>
      <c r="J289" s="36"/>
      <c r="K289" s="37"/>
      <c r="L289" s="36"/>
    </row>
    <row r="290" spans="1:12" x14ac:dyDescent="0.25">
      <c r="A290" s="36"/>
      <c r="B290" s="44"/>
      <c r="C290" s="44"/>
      <c r="D290" s="36"/>
      <c r="E290" s="36"/>
      <c r="F290" s="50"/>
      <c r="G290" s="36"/>
      <c r="H290" s="36"/>
      <c r="I290" s="36"/>
      <c r="J290" s="36"/>
      <c r="K290" s="37"/>
      <c r="L290" s="36"/>
    </row>
    <row r="291" spans="1:12" x14ac:dyDescent="0.25">
      <c r="A291" s="36"/>
      <c r="B291" s="44"/>
      <c r="C291" s="44"/>
      <c r="D291" s="36"/>
      <c r="E291" s="36"/>
      <c r="F291" s="50"/>
      <c r="G291" s="36"/>
      <c r="H291" s="36"/>
      <c r="I291" s="36"/>
      <c r="J291" s="36"/>
      <c r="K291" s="37"/>
      <c r="L291" s="36"/>
    </row>
    <row r="292" spans="1:12" x14ac:dyDescent="0.25">
      <c r="A292" s="36"/>
      <c r="B292" s="44"/>
      <c r="C292" s="44"/>
      <c r="D292" s="36"/>
      <c r="E292" s="36"/>
      <c r="F292" s="50"/>
      <c r="G292" s="36"/>
      <c r="H292" s="36"/>
      <c r="I292" s="36"/>
      <c r="J292" s="36"/>
      <c r="K292" s="37"/>
      <c r="L292" s="36"/>
    </row>
    <row r="293" spans="1:12" x14ac:dyDescent="0.25">
      <c r="A293" s="36"/>
      <c r="B293" s="44"/>
      <c r="C293" s="44"/>
      <c r="D293" s="36"/>
      <c r="E293" s="36"/>
      <c r="F293" s="50"/>
      <c r="G293" s="36"/>
      <c r="H293" s="36"/>
      <c r="I293" s="36"/>
      <c r="J293" s="36"/>
      <c r="K293" s="37"/>
      <c r="L293" s="36"/>
    </row>
    <row r="294" spans="1:12" x14ac:dyDescent="0.25">
      <c r="A294" s="36"/>
      <c r="B294" s="44"/>
      <c r="C294" s="44"/>
      <c r="D294" s="36"/>
      <c r="E294" s="36"/>
      <c r="F294" s="50"/>
      <c r="G294" s="36"/>
      <c r="H294" s="36"/>
      <c r="I294" s="36"/>
      <c r="J294" s="36"/>
      <c r="K294" s="37"/>
      <c r="L294" s="36"/>
    </row>
    <row r="295" spans="1:12" x14ac:dyDescent="0.25">
      <c r="A295" s="36"/>
      <c r="B295" s="44"/>
      <c r="C295" s="44"/>
      <c r="D295" s="36"/>
      <c r="E295" s="36"/>
      <c r="F295" s="50"/>
      <c r="G295" s="36"/>
      <c r="H295" s="36"/>
      <c r="I295" s="36"/>
      <c r="J295" s="36"/>
      <c r="K295" s="37"/>
      <c r="L295" s="36"/>
    </row>
    <row r="296" spans="1:12" x14ac:dyDescent="0.25">
      <c r="A296" s="36"/>
      <c r="B296" s="44"/>
      <c r="C296" s="44"/>
      <c r="D296" s="36"/>
      <c r="E296" s="36"/>
      <c r="F296" s="50"/>
      <c r="G296" s="36"/>
      <c r="H296" s="36"/>
      <c r="I296" s="36"/>
      <c r="J296" s="36"/>
      <c r="K296" s="37"/>
      <c r="L296" s="36"/>
    </row>
    <row r="297" spans="1:12" x14ac:dyDescent="0.25">
      <c r="A297" s="36"/>
      <c r="B297" s="44"/>
      <c r="C297" s="44"/>
      <c r="D297" s="36"/>
      <c r="E297" s="36"/>
      <c r="F297" s="50"/>
      <c r="G297" s="36"/>
      <c r="H297" s="36"/>
      <c r="I297" s="36"/>
      <c r="J297" s="36"/>
      <c r="K297" s="37"/>
      <c r="L297" s="36"/>
    </row>
    <row r="298" spans="1:12" x14ac:dyDescent="0.25">
      <c r="A298" s="36"/>
      <c r="B298" s="44"/>
      <c r="C298" s="44"/>
      <c r="D298" s="36"/>
      <c r="E298" s="36"/>
      <c r="F298" s="50"/>
      <c r="G298" s="36"/>
      <c r="H298" s="36"/>
      <c r="I298" s="36"/>
      <c r="J298" s="36"/>
      <c r="K298" s="37"/>
      <c r="L298" s="36"/>
    </row>
    <row r="299" spans="1:12" x14ac:dyDescent="0.25">
      <c r="A299" s="36"/>
      <c r="B299" s="44"/>
      <c r="C299" s="44"/>
      <c r="D299" s="36"/>
      <c r="E299" s="36"/>
      <c r="F299" s="50"/>
      <c r="G299" s="36"/>
      <c r="H299" s="36"/>
      <c r="I299" s="36"/>
      <c r="J299" s="36"/>
      <c r="K299" s="37"/>
      <c r="L299" s="36"/>
    </row>
    <row r="300" spans="1:12" x14ac:dyDescent="0.25">
      <c r="A300" s="36"/>
      <c r="B300" s="44"/>
      <c r="C300" s="44"/>
      <c r="D300" s="36"/>
      <c r="E300" s="36"/>
      <c r="F300" s="50"/>
      <c r="G300" s="36"/>
      <c r="H300" s="36"/>
      <c r="I300" s="36"/>
      <c r="J300" s="36"/>
      <c r="K300" s="37"/>
      <c r="L300" s="36"/>
    </row>
    <row r="301" spans="1:12" x14ac:dyDescent="0.25">
      <c r="A301" s="36"/>
      <c r="B301" s="44"/>
      <c r="C301" s="44"/>
      <c r="D301" s="36"/>
      <c r="E301" s="36"/>
      <c r="F301" s="50"/>
      <c r="G301" s="36"/>
      <c r="H301" s="36"/>
      <c r="I301" s="36"/>
      <c r="J301" s="36"/>
      <c r="K301" s="37"/>
      <c r="L301" s="36"/>
    </row>
    <row r="302" spans="1:12" x14ac:dyDescent="0.25">
      <c r="A302" s="36"/>
      <c r="B302" s="44"/>
      <c r="C302" s="44"/>
      <c r="D302" s="36"/>
      <c r="E302" s="36"/>
      <c r="F302" s="50"/>
      <c r="G302" s="36"/>
      <c r="H302" s="36"/>
      <c r="I302" s="36"/>
      <c r="J302" s="36"/>
      <c r="K302" s="37"/>
      <c r="L302" s="36"/>
    </row>
    <row r="303" spans="1:12" x14ac:dyDescent="0.25">
      <c r="A303" s="36"/>
      <c r="B303" s="44"/>
      <c r="C303" s="44"/>
      <c r="D303" s="36"/>
      <c r="E303" s="36"/>
      <c r="F303" s="50"/>
      <c r="G303" s="36"/>
      <c r="H303" s="36"/>
      <c r="I303" s="36"/>
      <c r="J303" s="36"/>
      <c r="K303" s="37"/>
      <c r="L303" s="36"/>
    </row>
    <row r="304" spans="1:12" x14ac:dyDescent="0.25">
      <c r="A304" s="36"/>
      <c r="B304" s="44"/>
      <c r="C304" s="44"/>
      <c r="D304" s="36"/>
      <c r="E304" s="36"/>
      <c r="F304" s="50"/>
      <c r="G304" s="36"/>
      <c r="H304" s="36"/>
      <c r="I304" s="36"/>
      <c r="J304" s="36"/>
      <c r="K304" s="37"/>
      <c r="L304" s="36"/>
    </row>
    <row r="305" spans="1:12" x14ac:dyDescent="0.25">
      <c r="A305" s="36"/>
      <c r="B305" s="44"/>
      <c r="C305" s="44"/>
      <c r="D305" s="36"/>
      <c r="E305" s="36"/>
      <c r="F305" s="50"/>
      <c r="G305" s="36"/>
      <c r="H305" s="36"/>
      <c r="I305" s="36"/>
      <c r="J305" s="36"/>
      <c r="K305" s="37"/>
      <c r="L305" s="36"/>
    </row>
    <row r="306" spans="1:12" x14ac:dyDescent="0.25">
      <c r="A306" s="36"/>
      <c r="B306" s="44"/>
      <c r="C306" s="44"/>
      <c r="D306" s="36"/>
      <c r="E306" s="36"/>
      <c r="F306" s="50"/>
      <c r="G306" s="36"/>
      <c r="H306" s="36"/>
      <c r="I306" s="36"/>
      <c r="J306" s="36"/>
      <c r="K306" s="37"/>
      <c r="L306" s="36"/>
    </row>
    <row r="307" spans="1:12" x14ac:dyDescent="0.25">
      <c r="A307" s="36"/>
      <c r="B307" s="44"/>
      <c r="C307" s="44"/>
      <c r="D307" s="36"/>
      <c r="E307" s="36"/>
      <c r="F307" s="50"/>
      <c r="G307" s="36"/>
      <c r="H307" s="36"/>
      <c r="I307" s="36"/>
      <c r="J307" s="36"/>
      <c r="K307" s="37"/>
      <c r="L307" s="36"/>
    </row>
    <row r="308" spans="1:12" x14ac:dyDescent="0.25">
      <c r="A308" s="36"/>
      <c r="B308" s="44"/>
      <c r="C308" s="44"/>
      <c r="D308" s="36"/>
      <c r="E308" s="36"/>
      <c r="F308" s="50"/>
      <c r="G308" s="36"/>
      <c r="H308" s="36"/>
      <c r="I308" s="36"/>
      <c r="J308" s="36"/>
      <c r="K308" s="37"/>
      <c r="L308" s="36"/>
    </row>
    <row r="309" spans="1:12" x14ac:dyDescent="0.25">
      <c r="A309" s="36"/>
      <c r="B309" s="44"/>
      <c r="C309" s="44"/>
      <c r="D309" s="36"/>
      <c r="E309" s="36"/>
      <c r="F309" s="50"/>
      <c r="G309" s="36"/>
      <c r="H309" s="36"/>
      <c r="I309" s="36"/>
      <c r="J309" s="36"/>
      <c r="K309" s="37"/>
      <c r="L309" s="36"/>
    </row>
    <row r="310" spans="1:12" x14ac:dyDescent="0.25">
      <c r="A310" s="36"/>
      <c r="B310" s="44"/>
      <c r="C310" s="44"/>
      <c r="D310" s="36"/>
      <c r="E310" s="36"/>
      <c r="F310" s="50"/>
      <c r="G310" s="36"/>
      <c r="H310" s="36"/>
      <c r="I310" s="36"/>
      <c r="J310" s="36"/>
      <c r="K310" s="37"/>
      <c r="L310" s="36"/>
    </row>
    <row r="311" spans="1:12" x14ac:dyDescent="0.25">
      <c r="A311" s="36"/>
      <c r="B311" s="44"/>
      <c r="C311" s="44"/>
      <c r="D311" s="36"/>
      <c r="E311" s="36"/>
      <c r="F311" s="50"/>
      <c r="G311" s="36"/>
      <c r="H311" s="36"/>
      <c r="I311" s="36"/>
      <c r="J311" s="36"/>
      <c r="K311" s="37"/>
      <c r="L311" s="36"/>
    </row>
    <row r="312" spans="1:12" x14ac:dyDescent="0.25">
      <c r="A312" s="36"/>
      <c r="B312" s="44"/>
      <c r="C312" s="44"/>
      <c r="D312" s="36"/>
      <c r="E312" s="36"/>
      <c r="F312" s="50"/>
      <c r="G312" s="36"/>
      <c r="H312" s="36"/>
      <c r="I312" s="36"/>
      <c r="J312" s="36"/>
      <c r="K312" s="37"/>
      <c r="L312" s="36"/>
    </row>
  </sheetData>
  <mergeCells count="35">
    <mergeCell ref="K5:L5"/>
    <mergeCell ref="A1:A4"/>
    <mergeCell ref="B1:J4"/>
    <mergeCell ref="B5:C5"/>
    <mergeCell ref="E5:G5"/>
    <mergeCell ref="H5:J5"/>
    <mergeCell ref="E6:I6"/>
    <mergeCell ref="A7:A8"/>
    <mergeCell ref="B7:B8"/>
    <mergeCell ref="C7:C8"/>
    <mergeCell ref="D7:D8"/>
    <mergeCell ref="E7:I7"/>
    <mergeCell ref="E49:G49"/>
    <mergeCell ref="J7:J8"/>
    <mergeCell ref="K7:K8"/>
    <mergeCell ref="L7:L8"/>
    <mergeCell ref="L9:L33"/>
    <mergeCell ref="G39:I39"/>
    <mergeCell ref="D40:H40"/>
    <mergeCell ref="A45:G45"/>
    <mergeCell ref="E46:G46"/>
    <mergeCell ref="E47:G47"/>
    <mergeCell ref="E48:G48"/>
    <mergeCell ref="E50:G50"/>
    <mergeCell ref="E51:G51"/>
    <mergeCell ref="E52:G52"/>
    <mergeCell ref="E53:G53"/>
    <mergeCell ref="A54:B54"/>
    <mergeCell ref="E54:G54"/>
    <mergeCell ref="B61:D61"/>
    <mergeCell ref="H61:K61"/>
    <mergeCell ref="B62:D62"/>
    <mergeCell ref="H62:K62"/>
    <mergeCell ref="B63:D63"/>
    <mergeCell ref="H63:K63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02F7DA-B220-4D74-A185-FE07D9C194C0}">
  <sheetPr codeName="Hoja28"/>
  <dimension ref="A1:L312"/>
  <sheetViews>
    <sheetView showGridLines="0" zoomScale="70" zoomScaleNormal="70" workbookViewId="0">
      <selection activeCell="K9" sqref="K9:K30"/>
    </sheetView>
  </sheetViews>
  <sheetFormatPr baseColWidth="10" defaultColWidth="11.42578125" defaultRowHeight="15" x14ac:dyDescent="0.25"/>
  <cols>
    <col min="1" max="1" width="32" customWidth="1"/>
    <col min="2" max="2" width="40" customWidth="1"/>
    <col min="3" max="3" width="21" customWidth="1"/>
    <col min="4" max="4" width="26.7109375" customWidth="1"/>
    <col min="5" max="5" width="19.7109375" customWidth="1"/>
    <col min="6" max="6" width="16.7109375" style="51" customWidth="1"/>
    <col min="7" max="7" width="17" customWidth="1"/>
    <col min="8" max="8" width="16.42578125" customWidth="1"/>
    <col min="9" max="9" width="11.28515625" customWidth="1"/>
    <col min="10" max="10" width="22" customWidth="1"/>
    <col min="11" max="12" width="31.140625" customWidth="1"/>
    <col min="16" max="16" width="19.140625" bestFit="1" customWidth="1"/>
  </cols>
  <sheetData>
    <row r="1" spans="1:12" ht="15" customHeight="1" x14ac:dyDescent="0.25">
      <c r="A1" s="649"/>
      <c r="B1" s="650" t="s">
        <v>0</v>
      </c>
      <c r="C1" s="659"/>
      <c r="D1" s="622"/>
      <c r="E1" s="622"/>
      <c r="F1" s="622"/>
      <c r="G1" s="622"/>
      <c r="H1" s="622"/>
      <c r="I1" s="622"/>
      <c r="J1" s="643"/>
      <c r="K1" s="1"/>
      <c r="L1" s="2"/>
    </row>
    <row r="2" spans="1:12" x14ac:dyDescent="0.25">
      <c r="A2" s="657"/>
      <c r="B2" s="660"/>
      <c r="C2" s="639"/>
      <c r="D2" s="624"/>
      <c r="E2" s="624"/>
      <c r="F2" s="624"/>
      <c r="G2" s="624"/>
      <c r="H2" s="624"/>
      <c r="I2" s="624"/>
      <c r="J2" s="661"/>
      <c r="K2" s="3"/>
      <c r="L2" s="4"/>
    </row>
    <row r="3" spans="1:12" x14ac:dyDescent="0.25">
      <c r="A3" s="657"/>
      <c r="B3" s="660"/>
      <c r="C3" s="639"/>
      <c r="D3" s="624"/>
      <c r="E3" s="624"/>
      <c r="F3" s="624"/>
      <c r="G3" s="624"/>
      <c r="H3" s="624"/>
      <c r="I3" s="624"/>
      <c r="J3" s="661"/>
      <c r="K3" s="3"/>
      <c r="L3" s="5"/>
    </row>
    <row r="4" spans="1:12" x14ac:dyDescent="0.25">
      <c r="A4" s="658"/>
      <c r="B4" s="662"/>
      <c r="C4" s="663"/>
      <c r="D4" s="663"/>
      <c r="E4" s="663"/>
      <c r="F4" s="663"/>
      <c r="G4" s="663"/>
      <c r="H4" s="663"/>
      <c r="I4" s="663"/>
      <c r="J4" s="664"/>
      <c r="K4" s="6"/>
      <c r="L4" s="7"/>
    </row>
    <row r="5" spans="1:12" x14ac:dyDescent="0.25">
      <c r="A5" s="63" t="s">
        <v>1</v>
      </c>
      <c r="B5" s="646" t="s">
        <v>2</v>
      </c>
      <c r="C5" s="655"/>
      <c r="D5" s="64" t="s">
        <v>3</v>
      </c>
      <c r="E5" s="651">
        <v>2023</v>
      </c>
      <c r="F5" s="652"/>
      <c r="G5" s="652"/>
      <c r="H5" s="651" t="s">
        <v>4</v>
      </c>
      <c r="I5" s="651"/>
      <c r="J5" s="652"/>
      <c r="K5" s="648">
        <v>45202</v>
      </c>
      <c r="L5" s="652"/>
    </row>
    <row r="6" spans="1:12" x14ac:dyDescent="0.25">
      <c r="A6" s="63" t="s">
        <v>64</v>
      </c>
      <c r="B6" s="76"/>
      <c r="C6" s="77"/>
      <c r="D6" s="64"/>
      <c r="E6" s="646"/>
      <c r="F6" s="668"/>
      <c r="G6" s="668"/>
      <c r="H6" s="668"/>
      <c r="I6" s="655"/>
      <c r="J6" s="65"/>
      <c r="K6" s="66"/>
      <c r="L6" s="65"/>
    </row>
    <row r="7" spans="1:12" ht="23.25" customHeight="1" x14ac:dyDescent="0.25">
      <c r="A7" s="633" t="s">
        <v>7</v>
      </c>
      <c r="B7" s="647" t="s">
        <v>8</v>
      </c>
      <c r="C7" s="633" t="s">
        <v>9</v>
      </c>
      <c r="D7" s="633" t="s">
        <v>10</v>
      </c>
      <c r="E7" s="633" t="s">
        <v>11</v>
      </c>
      <c r="F7" s="652"/>
      <c r="G7" s="652"/>
      <c r="H7" s="652"/>
      <c r="I7" s="652"/>
      <c r="J7" s="633" t="s">
        <v>12</v>
      </c>
      <c r="K7" s="634" t="s">
        <v>13</v>
      </c>
      <c r="L7" s="633" t="s">
        <v>14</v>
      </c>
    </row>
    <row r="8" spans="1:12" x14ac:dyDescent="0.25">
      <c r="A8" s="652"/>
      <c r="B8" s="652"/>
      <c r="C8" s="656"/>
      <c r="D8" s="652"/>
      <c r="E8" s="162">
        <v>7.0000000000000001E-3</v>
      </c>
      <c r="F8" s="68">
        <v>0.01</v>
      </c>
      <c r="G8" s="8"/>
      <c r="H8" s="67"/>
      <c r="I8" s="8"/>
      <c r="J8" s="652"/>
      <c r="K8" s="652"/>
      <c r="L8" s="652"/>
    </row>
    <row r="9" spans="1:12" ht="23.25" customHeight="1" x14ac:dyDescent="0.25">
      <c r="A9" s="125">
        <v>900240753</v>
      </c>
      <c r="B9" s="57" t="s">
        <v>299</v>
      </c>
      <c r="C9" s="115" t="s">
        <v>20</v>
      </c>
      <c r="D9" s="160">
        <v>571364.29</v>
      </c>
      <c r="E9" s="194">
        <v>7.0000000000000001E-3</v>
      </c>
      <c r="F9" s="176"/>
      <c r="G9" s="71"/>
      <c r="H9" s="70"/>
      <c r="I9" s="70"/>
      <c r="J9" s="192">
        <v>301209223</v>
      </c>
      <c r="K9" s="176">
        <v>3999</v>
      </c>
      <c r="L9" s="669">
        <f>SUM(K9:K33)</f>
        <v>852348</v>
      </c>
    </row>
    <row r="10" spans="1:12" ht="24" customHeight="1" x14ac:dyDescent="0.25">
      <c r="A10" s="126">
        <v>900240753</v>
      </c>
      <c r="B10" s="57" t="s">
        <v>299</v>
      </c>
      <c r="C10" s="115" t="s">
        <v>20</v>
      </c>
      <c r="D10" s="160">
        <v>351510</v>
      </c>
      <c r="E10" s="194">
        <v>7.0000000000000001E-3</v>
      </c>
      <c r="F10" s="176"/>
      <c r="G10" s="71"/>
      <c r="H10" s="70"/>
      <c r="I10" s="70"/>
      <c r="J10" s="192">
        <v>310540323</v>
      </c>
      <c r="K10" s="176">
        <v>2461</v>
      </c>
      <c r="L10" s="670"/>
    </row>
    <row r="11" spans="1:12" x14ac:dyDescent="0.25">
      <c r="A11" s="126">
        <v>901351524</v>
      </c>
      <c r="B11" s="57" t="s">
        <v>575</v>
      </c>
      <c r="C11" s="115" t="s">
        <v>20</v>
      </c>
      <c r="D11" s="160">
        <v>428033</v>
      </c>
      <c r="E11" s="194">
        <v>7.0000000000000001E-3</v>
      </c>
      <c r="F11" s="193"/>
      <c r="G11" s="95"/>
      <c r="H11" s="96"/>
      <c r="I11" s="95"/>
      <c r="J11" s="192">
        <v>314877123</v>
      </c>
      <c r="K11" s="177">
        <v>2996</v>
      </c>
      <c r="L11" s="670"/>
    </row>
    <row r="12" spans="1:12" x14ac:dyDescent="0.25">
      <c r="A12" s="126">
        <v>900240753</v>
      </c>
      <c r="B12" s="57" t="s">
        <v>299</v>
      </c>
      <c r="C12" s="115" t="s">
        <v>20</v>
      </c>
      <c r="D12" s="160">
        <v>292450.09999999998</v>
      </c>
      <c r="E12" s="194">
        <v>7.0000000000000001E-3</v>
      </c>
      <c r="F12" s="193"/>
      <c r="G12" s="95"/>
      <c r="H12" s="96"/>
      <c r="I12" s="95"/>
      <c r="J12" s="182">
        <v>325657523</v>
      </c>
      <c r="K12" s="178">
        <v>2047</v>
      </c>
      <c r="L12" s="670"/>
    </row>
    <row r="13" spans="1:12" x14ac:dyDescent="0.25">
      <c r="A13" s="126">
        <v>32667925</v>
      </c>
      <c r="B13" s="57" t="s">
        <v>418</v>
      </c>
      <c r="C13" s="115" t="s">
        <v>20</v>
      </c>
      <c r="D13" s="160">
        <v>3798820</v>
      </c>
      <c r="E13" s="194">
        <v>0.01</v>
      </c>
      <c r="F13" s="193"/>
      <c r="G13" s="95"/>
      <c r="H13" s="96"/>
      <c r="I13" s="95"/>
      <c r="J13" s="122">
        <v>293013923</v>
      </c>
      <c r="K13" s="178">
        <v>37988</v>
      </c>
      <c r="L13" s="670"/>
    </row>
    <row r="14" spans="1:12" x14ac:dyDescent="0.25">
      <c r="A14" s="126">
        <v>32753229</v>
      </c>
      <c r="B14" s="65" t="s">
        <v>424</v>
      </c>
      <c r="C14" s="115" t="s">
        <v>20</v>
      </c>
      <c r="D14" s="160">
        <v>4129280</v>
      </c>
      <c r="E14" s="194">
        <v>0.01</v>
      </c>
      <c r="F14" s="193"/>
      <c r="G14" s="95"/>
      <c r="H14" s="96"/>
      <c r="I14" s="95"/>
      <c r="J14" s="123">
        <v>293011323</v>
      </c>
      <c r="K14" s="178">
        <v>41293</v>
      </c>
      <c r="L14" s="670"/>
    </row>
    <row r="15" spans="1:12" x14ac:dyDescent="0.25">
      <c r="A15" s="126">
        <v>49780639</v>
      </c>
      <c r="B15" s="65" t="s">
        <v>412</v>
      </c>
      <c r="C15" s="115" t="s">
        <v>20</v>
      </c>
      <c r="D15" s="160">
        <v>3798820</v>
      </c>
      <c r="E15" s="194">
        <v>0.01</v>
      </c>
      <c r="F15" s="193"/>
      <c r="G15" s="95"/>
      <c r="H15" s="96"/>
      <c r="I15" s="95"/>
      <c r="J15" s="123">
        <v>293014123</v>
      </c>
      <c r="K15" s="178">
        <v>37988</v>
      </c>
      <c r="L15" s="670"/>
    </row>
    <row r="16" spans="1:12" x14ac:dyDescent="0.25">
      <c r="A16" s="126">
        <v>49755498</v>
      </c>
      <c r="B16" s="65" t="s">
        <v>428</v>
      </c>
      <c r="C16" s="115" t="s">
        <v>20</v>
      </c>
      <c r="D16" s="160">
        <v>2117440</v>
      </c>
      <c r="E16" s="194">
        <v>0.01</v>
      </c>
      <c r="F16" s="193"/>
      <c r="G16" s="95"/>
      <c r="H16" s="96"/>
      <c r="I16" s="95"/>
      <c r="J16" s="123">
        <v>293163123</v>
      </c>
      <c r="K16" s="178">
        <v>21174</v>
      </c>
      <c r="L16" s="670"/>
    </row>
    <row r="17" spans="1:12" x14ac:dyDescent="0.25">
      <c r="A17" s="126">
        <v>1052946353</v>
      </c>
      <c r="B17" s="65" t="s">
        <v>576</v>
      </c>
      <c r="C17" s="115" t="s">
        <v>20</v>
      </c>
      <c r="D17" s="160">
        <v>3798820</v>
      </c>
      <c r="E17" s="194">
        <v>0.01</v>
      </c>
      <c r="F17" s="193"/>
      <c r="G17" s="95"/>
      <c r="H17" s="96"/>
      <c r="I17" s="95"/>
      <c r="J17" s="123">
        <v>292918923</v>
      </c>
      <c r="K17" s="178">
        <v>37988</v>
      </c>
      <c r="L17" s="670"/>
    </row>
    <row r="18" spans="1:12" x14ac:dyDescent="0.25">
      <c r="A18" s="126">
        <v>22640622</v>
      </c>
      <c r="B18" s="65" t="s">
        <v>420</v>
      </c>
      <c r="C18" s="115" t="s">
        <v>20</v>
      </c>
      <c r="D18" s="160">
        <v>3798820</v>
      </c>
      <c r="E18" s="194">
        <v>0.01</v>
      </c>
      <c r="F18" s="193"/>
      <c r="G18" s="95"/>
      <c r="H18" s="96"/>
      <c r="I18" s="95"/>
      <c r="J18" s="123">
        <v>293164023</v>
      </c>
      <c r="K18" s="178">
        <v>37988</v>
      </c>
      <c r="L18" s="670"/>
    </row>
    <row r="19" spans="1:12" x14ac:dyDescent="0.25">
      <c r="A19" s="126">
        <v>3730363</v>
      </c>
      <c r="B19" s="65" t="s">
        <v>414</v>
      </c>
      <c r="C19" s="115" t="s">
        <v>20</v>
      </c>
      <c r="D19" s="160">
        <v>4071240</v>
      </c>
      <c r="E19" s="194">
        <v>0.01</v>
      </c>
      <c r="F19" s="113"/>
      <c r="G19" s="95"/>
      <c r="H19" s="96"/>
      <c r="I19" s="95"/>
      <c r="J19" s="123">
        <v>293011823</v>
      </c>
      <c r="K19" s="178">
        <v>40712</v>
      </c>
      <c r="L19" s="670"/>
    </row>
    <row r="20" spans="1:12" x14ac:dyDescent="0.25">
      <c r="A20" s="126">
        <v>1143267162</v>
      </c>
      <c r="B20" s="65" t="s">
        <v>426</v>
      </c>
      <c r="C20" s="115" t="s">
        <v>20</v>
      </c>
      <c r="D20" s="160">
        <v>2117440</v>
      </c>
      <c r="E20" s="194">
        <v>0.01</v>
      </c>
      <c r="F20" s="113"/>
      <c r="G20" s="95"/>
      <c r="H20" s="96"/>
      <c r="I20" s="95"/>
      <c r="J20" s="123">
        <v>297383523</v>
      </c>
      <c r="K20" s="178">
        <v>21174</v>
      </c>
      <c r="L20" s="670"/>
    </row>
    <row r="21" spans="1:12" x14ac:dyDescent="0.25">
      <c r="A21" s="126">
        <v>1140837498</v>
      </c>
      <c r="B21" s="65" t="s">
        <v>422</v>
      </c>
      <c r="C21" s="115" t="s">
        <v>20</v>
      </c>
      <c r="D21" s="160">
        <v>4999980</v>
      </c>
      <c r="E21" s="194">
        <v>0.01</v>
      </c>
      <c r="F21" s="113"/>
      <c r="G21" s="95"/>
      <c r="H21" s="96"/>
      <c r="I21" s="95"/>
      <c r="J21" s="123">
        <v>297113523</v>
      </c>
      <c r="K21" s="178">
        <v>50000</v>
      </c>
      <c r="L21" s="670"/>
    </row>
    <row r="22" spans="1:12" x14ac:dyDescent="0.25">
      <c r="A22" s="126">
        <v>1129532631</v>
      </c>
      <c r="B22" s="65" t="s">
        <v>416</v>
      </c>
      <c r="C22" s="115" t="s">
        <v>20</v>
      </c>
      <c r="D22" s="160">
        <v>4820550</v>
      </c>
      <c r="E22" s="194">
        <v>0.01</v>
      </c>
      <c r="F22" s="113"/>
      <c r="G22" s="95"/>
      <c r="H22" s="96"/>
      <c r="I22" s="95"/>
      <c r="J22" s="123">
        <v>297116923</v>
      </c>
      <c r="K22" s="178">
        <v>48206</v>
      </c>
      <c r="L22" s="670"/>
    </row>
    <row r="23" spans="1:12" x14ac:dyDescent="0.25">
      <c r="A23" s="126">
        <v>32707891</v>
      </c>
      <c r="B23" s="65" t="s">
        <v>435</v>
      </c>
      <c r="C23" s="115" t="s">
        <v>20</v>
      </c>
      <c r="D23" s="160">
        <v>4927110</v>
      </c>
      <c r="E23" s="194">
        <v>0.01</v>
      </c>
      <c r="F23" s="113"/>
      <c r="G23" s="95"/>
      <c r="H23" s="96"/>
      <c r="I23" s="95"/>
      <c r="J23" s="123">
        <v>297113223</v>
      </c>
      <c r="K23" s="178">
        <v>49271</v>
      </c>
      <c r="L23" s="670"/>
    </row>
    <row r="24" spans="1:12" x14ac:dyDescent="0.25">
      <c r="A24" s="126">
        <v>45492264</v>
      </c>
      <c r="B24" s="65" t="s">
        <v>432</v>
      </c>
      <c r="C24" s="115" t="s">
        <v>20</v>
      </c>
      <c r="D24" s="160">
        <v>4287720</v>
      </c>
      <c r="E24" s="194">
        <v>0.01</v>
      </c>
      <c r="F24" s="113"/>
      <c r="G24" s="95"/>
      <c r="H24" s="96"/>
      <c r="I24" s="95"/>
      <c r="J24" s="123">
        <v>301661823</v>
      </c>
      <c r="K24" s="178">
        <v>42877</v>
      </c>
      <c r="L24" s="670"/>
    </row>
    <row r="25" spans="1:12" x14ac:dyDescent="0.25">
      <c r="A25" s="126">
        <v>1143170388</v>
      </c>
      <c r="B25" s="65" t="s">
        <v>430</v>
      </c>
      <c r="C25" s="115" t="s">
        <v>20</v>
      </c>
      <c r="D25" s="160">
        <v>2109810</v>
      </c>
      <c r="E25" s="194">
        <v>0.01</v>
      </c>
      <c r="F25" s="113"/>
      <c r="G25" s="95"/>
      <c r="H25" s="96"/>
      <c r="I25" s="95"/>
      <c r="J25" s="123">
        <v>301576623</v>
      </c>
      <c r="K25" s="178">
        <v>21098</v>
      </c>
      <c r="L25" s="670"/>
    </row>
    <row r="26" spans="1:12" x14ac:dyDescent="0.25">
      <c r="A26" s="126">
        <v>22384701</v>
      </c>
      <c r="B26" s="65" t="s">
        <v>437</v>
      </c>
      <c r="C26" s="115" t="s">
        <v>20</v>
      </c>
      <c r="D26" s="160">
        <v>11028562</v>
      </c>
      <c r="E26" s="194">
        <v>0.01</v>
      </c>
      <c r="F26" s="113"/>
      <c r="G26" s="95"/>
      <c r="H26" s="96"/>
      <c r="I26" s="95"/>
      <c r="J26" s="123">
        <v>301198623</v>
      </c>
      <c r="K26" s="178">
        <v>110286</v>
      </c>
      <c r="L26" s="670"/>
    </row>
    <row r="27" spans="1:12" x14ac:dyDescent="0.25">
      <c r="A27" s="126">
        <v>22384701</v>
      </c>
      <c r="B27" s="65" t="s">
        <v>437</v>
      </c>
      <c r="C27" s="115" t="s">
        <v>20</v>
      </c>
      <c r="D27" s="160">
        <v>11028561</v>
      </c>
      <c r="E27" s="194">
        <v>0.01</v>
      </c>
      <c r="F27" s="113"/>
      <c r="G27" s="95"/>
      <c r="H27" s="96"/>
      <c r="I27" s="95"/>
      <c r="J27" s="123">
        <v>316678923</v>
      </c>
      <c r="K27" s="178">
        <v>110286</v>
      </c>
      <c r="L27" s="670"/>
    </row>
    <row r="28" spans="1:12" x14ac:dyDescent="0.25">
      <c r="A28" s="126">
        <v>1052946353</v>
      </c>
      <c r="B28" s="65" t="s">
        <v>576</v>
      </c>
      <c r="C28" s="115" t="s">
        <v>20</v>
      </c>
      <c r="D28" s="160">
        <v>3798820</v>
      </c>
      <c r="E28" s="194">
        <v>0.01</v>
      </c>
      <c r="F28" s="113"/>
      <c r="G28" s="95"/>
      <c r="H28" s="96"/>
      <c r="I28" s="95"/>
      <c r="J28" s="123">
        <v>319344223</v>
      </c>
      <c r="K28" s="178">
        <v>37988</v>
      </c>
      <c r="L28" s="670"/>
    </row>
    <row r="29" spans="1:12" x14ac:dyDescent="0.25">
      <c r="A29" s="126">
        <v>1140816216</v>
      </c>
      <c r="B29" s="65" t="s">
        <v>433</v>
      </c>
      <c r="C29" s="115" t="s">
        <v>20</v>
      </c>
      <c r="D29" s="160">
        <v>4287720</v>
      </c>
      <c r="E29" s="194">
        <v>0.01</v>
      </c>
      <c r="F29" s="113"/>
      <c r="G29" s="95"/>
      <c r="H29" s="96"/>
      <c r="I29" s="95"/>
      <c r="J29" s="123">
        <v>319885423</v>
      </c>
      <c r="K29" s="178">
        <v>42877</v>
      </c>
      <c r="L29" s="670"/>
    </row>
    <row r="30" spans="1:12" x14ac:dyDescent="0.25">
      <c r="A30" s="126">
        <v>72210762</v>
      </c>
      <c r="B30" s="57" t="s">
        <v>577</v>
      </c>
      <c r="C30" s="115" t="s">
        <v>20</v>
      </c>
      <c r="D30" s="160">
        <v>5165080</v>
      </c>
      <c r="E30" s="194">
        <v>0.01</v>
      </c>
      <c r="F30" s="100"/>
      <c r="G30" s="71"/>
      <c r="H30" s="70"/>
      <c r="I30" s="70"/>
      <c r="J30" s="122">
        <v>323557623</v>
      </c>
      <c r="K30" s="178">
        <v>51651</v>
      </c>
      <c r="L30" s="670"/>
    </row>
    <row r="31" spans="1:12" x14ac:dyDescent="0.25">
      <c r="A31" s="126"/>
      <c r="B31" s="57"/>
      <c r="C31" s="120"/>
      <c r="D31" s="160"/>
      <c r="E31" s="178"/>
      <c r="F31" s="100"/>
      <c r="G31" s="71"/>
      <c r="H31" s="70"/>
      <c r="I31" s="70"/>
      <c r="J31" s="124"/>
      <c r="K31" s="178"/>
      <c r="L31" s="670"/>
    </row>
    <row r="32" spans="1:12" x14ac:dyDescent="0.25">
      <c r="A32" s="126"/>
      <c r="B32" s="57"/>
      <c r="C32" s="120"/>
      <c r="D32" s="160"/>
      <c r="E32" s="178"/>
      <c r="F32" s="100"/>
      <c r="G32" s="71"/>
      <c r="H32" s="70"/>
      <c r="I32" s="70"/>
      <c r="J32" s="124"/>
      <c r="K32" s="178"/>
      <c r="L32" s="670"/>
    </row>
    <row r="33" spans="1:12" ht="15.75" customHeight="1" x14ac:dyDescent="0.25">
      <c r="A33" s="126"/>
      <c r="B33" s="57"/>
      <c r="C33" s="120"/>
      <c r="D33" s="118"/>
      <c r="E33" s="178"/>
      <c r="F33" s="100"/>
      <c r="G33" s="71"/>
      <c r="H33" s="70"/>
      <c r="I33" s="70"/>
      <c r="J33" s="168"/>
      <c r="K33" s="178"/>
      <c r="L33" s="670"/>
    </row>
    <row r="34" spans="1:12" x14ac:dyDescent="0.25">
      <c r="A34" s="8"/>
      <c r="B34" s="9"/>
      <c r="C34" s="9"/>
      <c r="D34" s="159">
        <f>SUM(D9:D33)</f>
        <v>85727950.390000001</v>
      </c>
      <c r="E34" s="165"/>
      <c r="F34" s="166">
        <f>SUM(F9:F33)</f>
        <v>0</v>
      </c>
      <c r="G34" s="8"/>
      <c r="H34" s="8"/>
      <c r="I34" s="8"/>
      <c r="J34" s="8"/>
      <c r="K34" s="72">
        <f>SUM(K9:K33)</f>
        <v>852348</v>
      </c>
      <c r="L34" s="72">
        <f>SUM(L9:L33)</f>
        <v>852348</v>
      </c>
    </row>
    <row r="35" spans="1:12" x14ac:dyDescent="0.25">
      <c r="A35" s="10"/>
      <c r="B35" s="11"/>
      <c r="C35" s="11"/>
      <c r="D35" s="52"/>
      <c r="E35" s="12"/>
      <c r="F35" s="47"/>
      <c r="G35" s="12"/>
      <c r="H35" s="12"/>
      <c r="I35" s="12"/>
      <c r="J35" s="10"/>
      <c r="K35" s="13"/>
      <c r="L35" s="14"/>
    </row>
    <row r="36" spans="1:12" ht="15.75" thickBot="1" x14ac:dyDescent="0.3">
      <c r="A36" s="10"/>
      <c r="B36" s="11"/>
      <c r="C36" s="11"/>
      <c r="D36" s="15"/>
      <c r="E36" s="12"/>
      <c r="F36" s="47"/>
      <c r="G36" s="12"/>
      <c r="H36" s="12"/>
      <c r="I36" s="12"/>
      <c r="J36" s="10"/>
      <c r="K36" s="13"/>
      <c r="L36" s="16"/>
    </row>
    <row r="37" spans="1:12" ht="15.75" thickTop="1" x14ac:dyDescent="0.25">
      <c r="A37" s="10"/>
      <c r="B37" s="11"/>
      <c r="C37" s="11"/>
      <c r="D37" s="13"/>
      <c r="E37" s="12"/>
      <c r="F37" s="47"/>
      <c r="G37" s="12"/>
      <c r="H37" s="12"/>
      <c r="I37" s="12"/>
      <c r="J37" s="10"/>
      <c r="K37" s="13"/>
      <c r="L37" s="16"/>
    </row>
    <row r="38" spans="1:12" x14ac:dyDescent="0.25">
      <c r="A38" s="10"/>
      <c r="B38" s="11"/>
      <c r="C38" s="11"/>
      <c r="D38" s="17"/>
      <c r="E38" s="12"/>
      <c r="F38" s="47"/>
      <c r="G38" s="12"/>
      <c r="H38" s="12"/>
      <c r="I38" s="12"/>
      <c r="J38" s="10"/>
      <c r="K38" s="13"/>
      <c r="L38" s="14"/>
    </row>
    <row r="39" spans="1:12" x14ac:dyDescent="0.25">
      <c r="A39" s="8" t="s">
        <v>44</v>
      </c>
      <c r="B39" s="9" t="s">
        <v>45</v>
      </c>
      <c r="C39" s="58"/>
      <c r="D39" s="16"/>
      <c r="E39" s="12"/>
      <c r="F39" s="47"/>
      <c r="G39" s="638"/>
      <c r="H39" s="639"/>
      <c r="I39" s="639"/>
      <c r="J39" s="18"/>
      <c r="K39" s="19"/>
      <c r="L39" s="20"/>
    </row>
    <row r="40" spans="1:12" x14ac:dyDescent="0.25">
      <c r="A40" s="21" t="s">
        <v>46</v>
      </c>
      <c r="B40" s="22">
        <v>0</v>
      </c>
      <c r="C40" s="59"/>
      <c r="D40" s="640"/>
      <c r="E40" s="624"/>
      <c r="F40" s="624"/>
      <c r="G40" s="624"/>
      <c r="H40" s="624"/>
      <c r="J40" s="23"/>
      <c r="K40" s="19"/>
      <c r="L40" s="20"/>
    </row>
    <row r="41" spans="1:12" x14ac:dyDescent="0.25">
      <c r="A41" s="21" t="s">
        <v>47</v>
      </c>
      <c r="B41" s="24">
        <f>+L34</f>
        <v>852348</v>
      </c>
      <c r="C41" s="60"/>
      <c r="D41" s="16"/>
      <c r="E41" s="10"/>
      <c r="F41" s="47"/>
      <c r="G41" s="16"/>
      <c r="H41" s="16"/>
      <c r="I41" s="16"/>
      <c r="J41" s="23"/>
      <c r="K41" s="13"/>
      <c r="L41" s="14"/>
    </row>
    <row r="42" spans="1:12" ht="30" x14ac:dyDescent="0.25">
      <c r="A42" s="8" t="s">
        <v>48</v>
      </c>
      <c r="B42" s="25">
        <f>+B40-B41</f>
        <v>-852348</v>
      </c>
      <c r="C42" s="61"/>
      <c r="D42" s="16"/>
      <c r="E42" s="13"/>
      <c r="F42" s="47"/>
      <c r="G42" s="26"/>
      <c r="H42" s="16"/>
      <c r="I42" s="16"/>
      <c r="J42" s="27"/>
      <c r="K42" s="13"/>
      <c r="L42" s="14"/>
    </row>
    <row r="43" spans="1:12" x14ac:dyDescent="0.25">
      <c r="A43" s="10"/>
      <c r="B43" s="28"/>
      <c r="C43" s="28"/>
      <c r="D43" s="29"/>
      <c r="E43" s="12"/>
      <c r="F43" s="47"/>
      <c r="G43" s="12"/>
      <c r="H43" s="12"/>
      <c r="I43" s="12"/>
      <c r="J43" s="10"/>
      <c r="K43" s="13"/>
      <c r="L43" s="14"/>
    </row>
    <row r="44" spans="1:12" x14ac:dyDescent="0.25">
      <c r="A44" s="10"/>
      <c r="B44" s="11"/>
      <c r="C44" s="11"/>
      <c r="D44" s="17"/>
      <c r="E44" s="12"/>
      <c r="F44" s="47"/>
      <c r="G44" s="12"/>
      <c r="H44" s="12"/>
      <c r="I44" s="12"/>
      <c r="J44" s="10"/>
      <c r="K44" s="13"/>
      <c r="L44" s="14"/>
    </row>
    <row r="45" spans="1:12" x14ac:dyDescent="0.25">
      <c r="A45" s="641" t="s">
        <v>49</v>
      </c>
      <c r="B45" s="642"/>
      <c r="C45" s="642"/>
      <c r="D45" s="642"/>
      <c r="E45" s="622"/>
      <c r="F45" s="622"/>
      <c r="G45" s="643"/>
      <c r="H45" s="16"/>
      <c r="I45" s="16"/>
      <c r="J45" s="16"/>
      <c r="K45" s="19"/>
      <c r="L45" s="16"/>
    </row>
    <row r="46" spans="1:12" ht="29.25" customHeight="1" x14ac:dyDescent="0.25">
      <c r="A46" s="30" t="s">
        <v>50</v>
      </c>
      <c r="B46" s="31" t="s">
        <v>51</v>
      </c>
      <c r="C46" s="62"/>
      <c r="D46" s="32" t="s">
        <v>45</v>
      </c>
      <c r="E46" s="644" t="s">
        <v>52</v>
      </c>
      <c r="F46" s="645"/>
      <c r="G46" s="645"/>
      <c r="H46" s="16"/>
      <c r="I46" s="16"/>
      <c r="J46" s="16"/>
      <c r="K46" s="19"/>
      <c r="L46" s="16"/>
    </row>
    <row r="47" spans="1:12" ht="26.25" customHeight="1" x14ac:dyDescent="0.25">
      <c r="A47" s="33" t="s">
        <v>131</v>
      </c>
      <c r="B47" s="73" t="s">
        <v>464</v>
      </c>
      <c r="C47" s="73" t="s">
        <v>20</v>
      </c>
      <c r="D47" s="104"/>
      <c r="E47" s="629"/>
      <c r="F47" s="629"/>
      <c r="G47" s="629"/>
      <c r="H47" s="16"/>
      <c r="I47" s="16"/>
      <c r="J47" s="16"/>
      <c r="K47" s="19"/>
      <c r="L47" s="16"/>
    </row>
    <row r="48" spans="1:12" ht="12" customHeight="1" x14ac:dyDescent="0.25">
      <c r="A48" s="33"/>
      <c r="B48" s="34"/>
      <c r="C48" s="34"/>
      <c r="D48" s="104"/>
      <c r="E48" s="629"/>
      <c r="F48" s="629"/>
      <c r="G48" s="629"/>
      <c r="H48" s="35"/>
      <c r="I48" s="35"/>
      <c r="J48" s="36"/>
      <c r="K48" s="37"/>
      <c r="L48" s="36"/>
    </row>
    <row r="49" spans="1:12" ht="12" customHeight="1" x14ac:dyDescent="0.25">
      <c r="A49" s="33"/>
      <c r="B49" s="34"/>
      <c r="C49" s="34"/>
      <c r="D49" s="104"/>
      <c r="E49" s="629"/>
      <c r="F49" s="629"/>
      <c r="G49" s="629"/>
      <c r="H49" s="35"/>
      <c r="I49" s="35"/>
      <c r="J49" s="36"/>
      <c r="K49" s="37"/>
      <c r="L49" s="36"/>
    </row>
    <row r="50" spans="1:12" ht="12" customHeight="1" x14ac:dyDescent="0.25">
      <c r="A50" s="33"/>
      <c r="B50" s="34"/>
      <c r="C50" s="34"/>
      <c r="D50" s="104"/>
      <c r="E50" s="629"/>
      <c r="F50" s="629"/>
      <c r="G50" s="629"/>
      <c r="H50" s="35"/>
      <c r="I50" s="35"/>
      <c r="J50" s="36"/>
      <c r="K50" s="37"/>
      <c r="L50" s="36"/>
    </row>
    <row r="51" spans="1:12" ht="12" customHeight="1" x14ac:dyDescent="0.25">
      <c r="A51" s="33"/>
      <c r="B51" s="34"/>
      <c r="C51" s="34"/>
      <c r="D51" s="104"/>
      <c r="E51" s="629"/>
      <c r="F51" s="629"/>
      <c r="G51" s="629"/>
      <c r="H51" s="35"/>
      <c r="I51" s="35"/>
      <c r="J51" s="36"/>
      <c r="K51" s="37"/>
      <c r="L51" s="36"/>
    </row>
    <row r="52" spans="1:12" ht="12" customHeight="1" x14ac:dyDescent="0.25">
      <c r="A52" s="33"/>
      <c r="B52" s="34"/>
      <c r="C52" s="34"/>
      <c r="D52" s="104"/>
      <c r="E52" s="629"/>
      <c r="F52" s="629"/>
      <c r="G52" s="629"/>
      <c r="H52" s="35"/>
      <c r="I52" s="35"/>
      <c r="J52" s="36"/>
      <c r="K52" s="37"/>
      <c r="L52" s="36"/>
    </row>
    <row r="53" spans="1:12" ht="12" customHeight="1" x14ac:dyDescent="0.25">
      <c r="A53" s="33"/>
      <c r="B53" s="34"/>
      <c r="C53" s="34"/>
      <c r="D53" s="104"/>
      <c r="E53" s="629"/>
      <c r="F53" s="629"/>
      <c r="G53" s="629"/>
      <c r="H53" s="35"/>
      <c r="I53" s="35"/>
      <c r="J53" s="36"/>
      <c r="K53" s="37"/>
      <c r="L53" s="36"/>
    </row>
    <row r="54" spans="1:12" ht="12" customHeight="1" x14ac:dyDescent="0.25">
      <c r="A54" s="630" t="s">
        <v>54</v>
      </c>
      <c r="B54" s="631"/>
      <c r="C54" s="53"/>
      <c r="D54" s="75">
        <f>+SUM(D47:D53)</f>
        <v>0</v>
      </c>
      <c r="E54" s="632"/>
      <c r="F54" s="631"/>
      <c r="G54" s="631"/>
      <c r="H54" s="16"/>
      <c r="I54" s="16"/>
      <c r="J54" s="16"/>
      <c r="K54" s="19"/>
      <c r="L54" s="16"/>
    </row>
    <row r="55" spans="1:12" x14ac:dyDescent="0.25">
      <c r="A55" s="38"/>
      <c r="B55" s="39"/>
      <c r="C55" s="39"/>
      <c r="D55" s="40">
        <f>+B42-D54</f>
        <v>-852348</v>
      </c>
      <c r="E55" s="41"/>
      <c r="F55" s="48"/>
      <c r="G55" s="41"/>
      <c r="H55" s="16"/>
      <c r="I55" s="16"/>
      <c r="J55" s="16"/>
      <c r="K55" s="19"/>
      <c r="L55" s="16"/>
    </row>
    <row r="56" spans="1:12" x14ac:dyDescent="0.25">
      <c r="A56" s="38"/>
      <c r="B56" s="39"/>
      <c r="C56" s="39"/>
      <c r="D56" s="40"/>
      <c r="E56" s="41"/>
      <c r="F56" s="48"/>
      <c r="G56" s="41"/>
      <c r="H56" s="16"/>
      <c r="I56" s="16"/>
      <c r="J56" s="16"/>
      <c r="K56" s="19"/>
      <c r="L56" s="16"/>
    </row>
    <row r="57" spans="1:12" x14ac:dyDescent="0.25">
      <c r="A57" s="38"/>
      <c r="B57" s="39"/>
      <c r="C57" s="39"/>
      <c r="D57" s="40"/>
      <c r="E57" s="41"/>
      <c r="F57" s="48"/>
      <c r="G57" s="41"/>
      <c r="H57" s="16"/>
      <c r="I57" s="16"/>
      <c r="J57" s="16"/>
      <c r="K57" s="19"/>
      <c r="L57" s="16"/>
    </row>
    <row r="58" spans="1:12" x14ac:dyDescent="0.25">
      <c r="A58" s="38"/>
      <c r="B58" s="39"/>
      <c r="C58" s="39"/>
      <c r="D58" s="40"/>
      <c r="E58" s="41"/>
      <c r="F58" s="48"/>
      <c r="G58" s="41"/>
      <c r="H58" s="16"/>
      <c r="I58" s="16"/>
      <c r="J58" s="16"/>
      <c r="K58" s="19"/>
      <c r="L58" s="16"/>
    </row>
    <row r="59" spans="1:12" x14ac:dyDescent="0.25">
      <c r="A59" s="38"/>
      <c r="B59" s="39"/>
      <c r="C59" s="39"/>
      <c r="D59" s="40"/>
      <c r="E59" s="41"/>
      <c r="F59" s="48"/>
      <c r="G59" s="41"/>
      <c r="H59" s="16"/>
      <c r="I59" s="16"/>
      <c r="J59" s="16"/>
      <c r="K59" s="19"/>
      <c r="L59" s="16"/>
    </row>
    <row r="60" spans="1:12" x14ac:dyDescent="0.25">
      <c r="A60" s="16"/>
      <c r="B60" s="28"/>
      <c r="C60" s="28"/>
      <c r="D60" s="23"/>
      <c r="E60" s="16"/>
      <c r="F60" s="49"/>
      <c r="G60" s="16"/>
      <c r="H60" s="16"/>
      <c r="I60" s="16"/>
      <c r="J60" s="16"/>
      <c r="K60" s="19"/>
      <c r="L60" s="16"/>
    </row>
    <row r="61" spans="1:12" x14ac:dyDescent="0.25">
      <c r="A61" s="16"/>
      <c r="B61" s="628" t="s">
        <v>55</v>
      </c>
      <c r="C61" s="628"/>
      <c r="D61" s="622"/>
      <c r="E61" s="16"/>
      <c r="F61" s="49"/>
      <c r="G61" s="16"/>
      <c r="H61" s="621" t="s">
        <v>55</v>
      </c>
      <c r="I61" s="621"/>
      <c r="J61" s="622"/>
      <c r="K61" s="622"/>
      <c r="L61" s="42"/>
    </row>
    <row r="62" spans="1:12" x14ac:dyDescent="0.25">
      <c r="A62" s="16"/>
      <c r="B62" s="623"/>
      <c r="C62" s="623"/>
      <c r="D62" s="624"/>
      <c r="E62" s="16"/>
      <c r="F62" s="49"/>
      <c r="G62" s="16"/>
      <c r="H62" s="625"/>
      <c r="I62" s="625"/>
      <c r="J62" s="624"/>
      <c r="K62" s="624"/>
      <c r="L62" s="42"/>
    </row>
    <row r="63" spans="1:12" x14ac:dyDescent="0.25">
      <c r="A63" s="16"/>
      <c r="B63" s="626" t="s">
        <v>56</v>
      </c>
      <c r="C63" s="626"/>
      <c r="D63" s="624"/>
      <c r="E63" s="16"/>
      <c r="F63" s="49"/>
      <c r="G63" s="16"/>
      <c r="H63" s="627" t="s">
        <v>57</v>
      </c>
      <c r="I63" s="627"/>
      <c r="J63" s="624"/>
      <c r="K63" s="624"/>
      <c r="L63" s="43"/>
    </row>
    <row r="64" spans="1:12" x14ac:dyDescent="0.25">
      <c r="A64" s="16"/>
      <c r="B64" s="28"/>
      <c r="C64" s="28"/>
      <c r="D64" s="16"/>
      <c r="E64" s="16"/>
      <c r="F64" s="49"/>
      <c r="G64" s="16"/>
      <c r="H64" s="16"/>
      <c r="I64" s="16"/>
      <c r="J64" s="16"/>
      <c r="K64" s="19"/>
      <c r="L64" s="16"/>
    </row>
    <row r="65" spans="1:12" x14ac:dyDescent="0.25">
      <c r="A65" s="16"/>
      <c r="B65" s="28"/>
      <c r="C65" s="28"/>
      <c r="D65" s="16"/>
      <c r="E65" s="16"/>
      <c r="F65" s="49"/>
      <c r="G65" s="16"/>
      <c r="H65" s="16"/>
      <c r="I65" s="16"/>
      <c r="J65" s="16"/>
      <c r="K65" s="19"/>
      <c r="L65" s="16"/>
    </row>
    <row r="66" spans="1:12" x14ac:dyDescent="0.25">
      <c r="A66" s="16"/>
      <c r="B66" s="28"/>
      <c r="C66" s="28"/>
      <c r="D66" s="16"/>
      <c r="E66" s="16"/>
      <c r="F66" s="49"/>
      <c r="G66" s="16"/>
      <c r="H66" s="16"/>
      <c r="I66" s="16"/>
      <c r="J66" s="16"/>
      <c r="K66" s="19"/>
      <c r="L66" s="16"/>
    </row>
    <row r="67" spans="1:12" x14ac:dyDescent="0.25">
      <c r="A67" s="16"/>
      <c r="B67" s="28"/>
      <c r="C67" s="28"/>
      <c r="D67" s="16"/>
      <c r="E67" s="16"/>
      <c r="F67" s="49"/>
      <c r="G67" s="16"/>
      <c r="H67" s="16"/>
      <c r="I67" s="16"/>
      <c r="J67" s="16"/>
      <c r="K67" s="19"/>
      <c r="L67" s="16"/>
    </row>
    <row r="68" spans="1:12" x14ac:dyDescent="0.25">
      <c r="A68" s="16"/>
      <c r="B68" s="28"/>
      <c r="C68" s="28"/>
      <c r="D68" s="16"/>
      <c r="E68" s="16"/>
      <c r="F68" s="49"/>
      <c r="G68" s="16"/>
      <c r="H68" s="16"/>
      <c r="I68" s="16"/>
      <c r="J68" s="16"/>
      <c r="K68" s="19"/>
      <c r="L68" s="16"/>
    </row>
    <row r="69" spans="1:12" x14ac:dyDescent="0.25">
      <c r="A69" s="16"/>
      <c r="B69" s="28"/>
      <c r="C69" s="28"/>
      <c r="D69" s="16"/>
      <c r="E69" s="16"/>
      <c r="F69" s="49"/>
      <c r="G69" s="16"/>
      <c r="H69" s="16"/>
      <c r="I69" s="16"/>
      <c r="J69" s="16"/>
      <c r="K69" s="19"/>
      <c r="L69" s="16"/>
    </row>
    <row r="70" spans="1:12" x14ac:dyDescent="0.25">
      <c r="A70" s="16"/>
      <c r="B70" s="28"/>
      <c r="C70" s="28"/>
      <c r="D70" s="16"/>
      <c r="E70" s="16"/>
      <c r="F70" s="49"/>
      <c r="G70" s="16"/>
      <c r="H70" s="16"/>
      <c r="I70" s="16"/>
      <c r="J70" s="16"/>
      <c r="K70" s="19"/>
      <c r="L70" s="16"/>
    </row>
    <row r="71" spans="1:12" x14ac:dyDescent="0.25">
      <c r="A71" s="16"/>
      <c r="B71" s="28"/>
      <c r="C71" s="28"/>
      <c r="D71" s="16"/>
      <c r="E71" s="16"/>
      <c r="F71" s="49"/>
      <c r="G71" s="16"/>
      <c r="H71" s="16"/>
      <c r="I71" s="16"/>
      <c r="J71" s="16"/>
      <c r="K71" s="19"/>
      <c r="L71" s="16"/>
    </row>
    <row r="72" spans="1:12" x14ac:dyDescent="0.25">
      <c r="A72" s="16"/>
      <c r="B72" s="28"/>
      <c r="C72" s="28"/>
      <c r="D72" s="16"/>
      <c r="E72" s="16"/>
      <c r="F72" s="49"/>
      <c r="G72" s="16"/>
      <c r="H72" s="16"/>
      <c r="I72" s="16"/>
      <c r="J72" s="16"/>
      <c r="K72" s="19"/>
      <c r="L72" s="16"/>
    </row>
    <row r="73" spans="1:12" x14ac:dyDescent="0.25">
      <c r="A73" s="16"/>
      <c r="B73" s="28"/>
      <c r="C73" s="28"/>
      <c r="D73" s="16"/>
      <c r="E73" s="16"/>
      <c r="F73" s="49"/>
      <c r="G73" s="16"/>
      <c r="H73" s="16"/>
      <c r="I73" s="16"/>
      <c r="J73" s="16"/>
      <c r="K73" s="19"/>
      <c r="L73" s="16"/>
    </row>
    <row r="74" spans="1:12" x14ac:dyDescent="0.25">
      <c r="A74" s="16"/>
      <c r="B74" s="28"/>
      <c r="C74" s="28"/>
      <c r="D74" s="16"/>
      <c r="E74" s="16"/>
      <c r="F74" s="49"/>
      <c r="G74" s="16"/>
      <c r="H74" s="16"/>
      <c r="I74" s="16"/>
      <c r="J74" s="16"/>
      <c r="K74" s="19"/>
      <c r="L74" s="16"/>
    </row>
    <row r="75" spans="1:12" x14ac:dyDescent="0.25">
      <c r="A75" s="16"/>
      <c r="B75" s="28"/>
      <c r="C75" s="28"/>
      <c r="D75" s="16"/>
      <c r="E75" s="16"/>
      <c r="F75" s="49"/>
      <c r="G75" s="16"/>
      <c r="H75" s="16"/>
      <c r="I75" s="16"/>
      <c r="J75" s="16"/>
      <c r="K75" s="19"/>
      <c r="L75" s="16"/>
    </row>
    <row r="76" spans="1:12" x14ac:dyDescent="0.25">
      <c r="A76" s="16"/>
      <c r="B76" s="28"/>
      <c r="C76" s="28"/>
      <c r="D76" s="16"/>
      <c r="E76" s="16"/>
      <c r="F76" s="49"/>
      <c r="G76" s="16"/>
      <c r="H76" s="16"/>
      <c r="I76" s="16"/>
      <c r="J76" s="16"/>
      <c r="K76" s="19"/>
      <c r="L76" s="16"/>
    </row>
    <row r="77" spans="1:12" x14ac:dyDescent="0.25">
      <c r="A77" s="16"/>
      <c r="B77" s="28"/>
      <c r="C77" s="28"/>
      <c r="D77" s="16"/>
      <c r="E77" s="16"/>
      <c r="F77" s="49"/>
      <c r="G77" s="16"/>
      <c r="H77" s="16"/>
      <c r="I77" s="16"/>
      <c r="J77" s="16"/>
      <c r="K77" s="19"/>
      <c r="L77" s="16"/>
    </row>
    <row r="78" spans="1:12" x14ac:dyDescent="0.25">
      <c r="A78" s="16"/>
      <c r="B78" s="28"/>
      <c r="C78" s="28"/>
      <c r="D78" s="16"/>
      <c r="E78" s="16"/>
      <c r="F78" s="49"/>
      <c r="G78" s="16"/>
      <c r="H78" s="16"/>
      <c r="I78" s="16"/>
      <c r="J78" s="16"/>
      <c r="K78" s="19"/>
      <c r="L78" s="16"/>
    </row>
    <row r="79" spans="1:12" x14ac:dyDescent="0.25">
      <c r="A79" s="16"/>
      <c r="B79" s="28"/>
      <c r="C79" s="28"/>
      <c r="D79" s="16"/>
      <c r="E79" s="16"/>
      <c r="F79" s="49"/>
      <c r="G79" s="16"/>
      <c r="H79" s="16"/>
      <c r="I79" s="16"/>
      <c r="J79" s="16"/>
      <c r="K79" s="19"/>
      <c r="L79" s="16"/>
    </row>
    <row r="80" spans="1:12" x14ac:dyDescent="0.25">
      <c r="A80" s="16"/>
      <c r="B80" s="28"/>
      <c r="C80" s="28"/>
      <c r="D80" s="16"/>
      <c r="E80" s="16"/>
      <c r="F80" s="49"/>
      <c r="G80" s="16"/>
      <c r="H80" s="16"/>
      <c r="I80" s="16"/>
      <c r="J80" s="16"/>
      <c r="K80" s="19"/>
      <c r="L80" s="16"/>
    </row>
    <row r="81" spans="1:12" x14ac:dyDescent="0.25">
      <c r="A81" s="16"/>
      <c r="B81" s="28"/>
      <c r="C81" s="28"/>
      <c r="D81" s="16"/>
      <c r="E81" s="16"/>
      <c r="F81" s="49"/>
      <c r="G81" s="16"/>
      <c r="H81" s="16"/>
      <c r="I81" s="16"/>
      <c r="J81" s="16"/>
      <c r="K81" s="19"/>
      <c r="L81" s="16"/>
    </row>
    <row r="82" spans="1:12" x14ac:dyDescent="0.25">
      <c r="A82" s="16"/>
      <c r="B82" s="28"/>
      <c r="C82" s="28"/>
      <c r="D82" s="16"/>
      <c r="E82" s="16"/>
      <c r="F82" s="49"/>
      <c r="G82" s="16"/>
      <c r="H82" s="16"/>
      <c r="I82" s="16"/>
      <c r="J82" s="16"/>
      <c r="K82" s="19"/>
      <c r="L82" s="16"/>
    </row>
    <row r="83" spans="1:12" x14ac:dyDescent="0.25">
      <c r="A83" s="16"/>
      <c r="B83" s="28"/>
      <c r="C83" s="28"/>
      <c r="D83" s="16"/>
      <c r="E83" s="16"/>
      <c r="F83" s="49"/>
      <c r="G83" s="16"/>
      <c r="H83" s="16"/>
      <c r="I83" s="16"/>
      <c r="J83" s="16"/>
      <c r="K83" s="19"/>
      <c r="L83" s="16"/>
    </row>
    <row r="84" spans="1:12" x14ac:dyDescent="0.25">
      <c r="A84" s="16"/>
      <c r="B84" s="28"/>
      <c r="C84" s="28"/>
      <c r="D84" s="16"/>
      <c r="E84" s="16"/>
      <c r="F84" s="49"/>
      <c r="G84" s="16"/>
      <c r="H84" s="16"/>
      <c r="I84" s="16"/>
      <c r="J84" s="16"/>
      <c r="K84" s="19"/>
      <c r="L84" s="16"/>
    </row>
    <row r="85" spans="1:12" x14ac:dyDescent="0.25">
      <c r="A85" s="16"/>
      <c r="B85" s="28"/>
      <c r="C85" s="28"/>
      <c r="D85" s="16"/>
      <c r="E85" s="16"/>
      <c r="F85" s="49"/>
      <c r="G85" s="16"/>
      <c r="H85" s="16"/>
      <c r="I85" s="16"/>
      <c r="J85" s="16"/>
      <c r="K85" s="19"/>
      <c r="L85" s="16"/>
    </row>
    <row r="86" spans="1:12" x14ac:dyDescent="0.25">
      <c r="A86" s="16"/>
      <c r="B86" s="28"/>
      <c r="C86" s="28"/>
      <c r="D86" s="16"/>
      <c r="E86" s="16"/>
      <c r="F86" s="49"/>
      <c r="G86" s="16"/>
      <c r="H86" s="16"/>
      <c r="I86" s="16"/>
      <c r="J86" s="16"/>
      <c r="K86" s="19"/>
      <c r="L86" s="16"/>
    </row>
    <row r="87" spans="1:12" x14ac:dyDescent="0.25">
      <c r="A87" s="16"/>
      <c r="B87" s="28"/>
      <c r="C87" s="28"/>
      <c r="D87" s="16"/>
      <c r="E87" s="16"/>
      <c r="F87" s="49"/>
      <c r="G87" s="16"/>
      <c r="H87" s="16"/>
      <c r="I87" s="16"/>
      <c r="J87" s="16"/>
      <c r="K87" s="19"/>
      <c r="L87" s="16"/>
    </row>
    <row r="88" spans="1:12" x14ac:dyDescent="0.25">
      <c r="A88" s="16"/>
      <c r="B88" s="28"/>
      <c r="C88" s="28"/>
      <c r="D88" s="16"/>
      <c r="E88" s="16"/>
      <c r="F88" s="49"/>
      <c r="G88" s="16"/>
      <c r="H88" s="16"/>
      <c r="I88" s="16"/>
      <c r="J88" s="16"/>
      <c r="K88" s="19"/>
      <c r="L88" s="16"/>
    </row>
    <row r="89" spans="1:12" x14ac:dyDescent="0.25">
      <c r="A89" s="16"/>
      <c r="B89" s="28"/>
      <c r="C89" s="28"/>
      <c r="D89" s="16"/>
      <c r="E89" s="16"/>
      <c r="F89" s="49"/>
      <c r="G89" s="16"/>
      <c r="H89" s="16"/>
      <c r="I89" s="16"/>
      <c r="J89" s="16"/>
      <c r="K89" s="19"/>
      <c r="L89" s="16"/>
    </row>
    <row r="90" spans="1:12" x14ac:dyDescent="0.25">
      <c r="A90" s="16"/>
      <c r="B90" s="28"/>
      <c r="C90" s="28"/>
      <c r="D90" s="16"/>
      <c r="E90" s="16"/>
      <c r="F90" s="49"/>
      <c r="G90" s="16"/>
      <c r="H90" s="16"/>
      <c r="I90" s="16"/>
      <c r="J90" s="16"/>
      <c r="K90" s="19"/>
      <c r="L90" s="16"/>
    </row>
    <row r="91" spans="1:12" x14ac:dyDescent="0.25">
      <c r="A91" s="16"/>
      <c r="B91" s="28"/>
      <c r="C91" s="28"/>
      <c r="D91" s="16"/>
      <c r="E91" s="16"/>
      <c r="F91" s="49"/>
      <c r="G91" s="16"/>
      <c r="H91" s="16"/>
      <c r="I91" s="16"/>
      <c r="J91" s="16"/>
      <c r="K91" s="19"/>
      <c r="L91" s="16"/>
    </row>
    <row r="92" spans="1:12" x14ac:dyDescent="0.25">
      <c r="A92" s="16"/>
      <c r="B92" s="28"/>
      <c r="C92" s="28"/>
      <c r="D92" s="16"/>
      <c r="E92" s="16"/>
      <c r="F92" s="49"/>
      <c r="G92" s="16"/>
      <c r="H92" s="16"/>
      <c r="I92" s="16"/>
      <c r="J92" s="16"/>
      <c r="K92" s="19"/>
      <c r="L92" s="16"/>
    </row>
    <row r="93" spans="1:12" x14ac:dyDescent="0.25">
      <c r="A93" s="16"/>
      <c r="B93" s="28"/>
      <c r="C93" s="28"/>
      <c r="D93" s="16"/>
      <c r="E93" s="16"/>
      <c r="F93" s="49"/>
      <c r="G93" s="16"/>
      <c r="H93" s="16"/>
      <c r="I93" s="16"/>
      <c r="J93" s="16"/>
      <c r="K93" s="19"/>
      <c r="L93" s="16"/>
    </row>
    <row r="94" spans="1:12" x14ac:dyDescent="0.25">
      <c r="A94" s="16"/>
      <c r="B94" s="28"/>
      <c r="C94" s="28"/>
      <c r="D94" s="16"/>
      <c r="E94" s="16"/>
      <c r="F94" s="49"/>
      <c r="G94" s="16"/>
      <c r="H94" s="16"/>
      <c r="I94" s="16"/>
      <c r="J94" s="16"/>
      <c r="K94" s="19"/>
      <c r="L94" s="16"/>
    </row>
    <row r="95" spans="1:12" x14ac:dyDescent="0.25">
      <c r="A95" s="16"/>
      <c r="B95" s="28"/>
      <c r="C95" s="28"/>
      <c r="D95" s="16"/>
      <c r="E95" s="16"/>
      <c r="F95" s="49"/>
      <c r="G95" s="16"/>
      <c r="H95" s="16"/>
      <c r="I95" s="16"/>
      <c r="J95" s="16"/>
      <c r="K95" s="19"/>
      <c r="L95" s="16"/>
    </row>
    <row r="96" spans="1:12" x14ac:dyDescent="0.25">
      <c r="A96" s="16"/>
      <c r="B96" s="28"/>
      <c r="C96" s="28"/>
      <c r="D96" s="16"/>
      <c r="E96" s="16"/>
      <c r="F96" s="49"/>
      <c r="G96" s="16"/>
      <c r="H96" s="16"/>
      <c r="I96" s="16"/>
      <c r="J96" s="16"/>
      <c r="K96" s="19"/>
      <c r="L96" s="16"/>
    </row>
    <row r="97" spans="1:12" x14ac:dyDescent="0.25">
      <c r="A97" s="16"/>
      <c r="B97" s="28"/>
      <c r="C97" s="28"/>
      <c r="D97" s="16"/>
      <c r="E97" s="16"/>
      <c r="F97" s="49"/>
      <c r="G97" s="16"/>
      <c r="H97" s="16"/>
      <c r="I97" s="16"/>
      <c r="J97" s="16"/>
      <c r="K97" s="19"/>
      <c r="L97" s="16"/>
    </row>
    <row r="98" spans="1:12" x14ac:dyDescent="0.25">
      <c r="A98" s="16"/>
      <c r="B98" s="28"/>
      <c r="C98" s="28"/>
      <c r="D98" s="16"/>
      <c r="E98" s="16"/>
      <c r="F98" s="49"/>
      <c r="G98" s="16"/>
      <c r="H98" s="16"/>
      <c r="I98" s="16"/>
      <c r="J98" s="16"/>
      <c r="K98" s="19"/>
      <c r="L98" s="16"/>
    </row>
    <row r="99" spans="1:12" x14ac:dyDescent="0.25">
      <c r="A99" s="16"/>
      <c r="B99" s="28"/>
      <c r="C99" s="28"/>
      <c r="D99" s="16"/>
      <c r="E99" s="16"/>
      <c r="F99" s="49"/>
      <c r="G99" s="16"/>
      <c r="H99" s="16"/>
      <c r="I99" s="16"/>
      <c r="J99" s="16"/>
      <c r="K99" s="19"/>
      <c r="L99" s="16"/>
    </row>
    <row r="100" spans="1:12" x14ac:dyDescent="0.25">
      <c r="A100" s="16"/>
      <c r="B100" s="28"/>
      <c r="C100" s="28"/>
      <c r="D100" s="16"/>
      <c r="E100" s="16"/>
      <c r="F100" s="49"/>
      <c r="G100" s="16"/>
      <c r="H100" s="16"/>
      <c r="I100" s="16"/>
      <c r="J100" s="16"/>
      <c r="K100" s="19"/>
      <c r="L100" s="16"/>
    </row>
    <row r="101" spans="1:12" x14ac:dyDescent="0.25">
      <c r="A101" s="16"/>
      <c r="B101" s="28"/>
      <c r="C101" s="28"/>
      <c r="D101" s="16"/>
      <c r="E101" s="16"/>
      <c r="F101" s="49"/>
      <c r="G101" s="16"/>
      <c r="H101" s="16"/>
      <c r="I101" s="16"/>
      <c r="J101" s="16"/>
      <c r="K101" s="19"/>
      <c r="L101" s="16"/>
    </row>
    <row r="102" spans="1:12" x14ac:dyDescent="0.25">
      <c r="A102" s="16"/>
      <c r="B102" s="28"/>
      <c r="C102" s="28"/>
      <c r="D102" s="16"/>
      <c r="E102" s="16"/>
      <c r="F102" s="49"/>
      <c r="G102" s="16"/>
      <c r="H102" s="16"/>
      <c r="I102" s="16"/>
      <c r="J102" s="16"/>
      <c r="K102" s="19"/>
      <c r="L102" s="16"/>
    </row>
    <row r="103" spans="1:12" x14ac:dyDescent="0.25">
      <c r="A103" s="16"/>
      <c r="B103" s="28"/>
      <c r="C103" s="28"/>
      <c r="D103" s="16"/>
      <c r="E103" s="16"/>
      <c r="F103" s="49"/>
      <c r="G103" s="16"/>
      <c r="H103" s="16"/>
      <c r="I103" s="16"/>
      <c r="J103" s="16"/>
      <c r="K103" s="19"/>
      <c r="L103" s="16"/>
    </row>
    <row r="104" spans="1:12" x14ac:dyDescent="0.25">
      <c r="A104" s="16"/>
      <c r="B104" s="28"/>
      <c r="C104" s="28"/>
      <c r="D104" s="16"/>
      <c r="E104" s="16"/>
      <c r="F104" s="49"/>
      <c r="G104" s="16"/>
      <c r="H104" s="16"/>
      <c r="I104" s="16"/>
      <c r="J104" s="16"/>
      <c r="K104" s="19"/>
      <c r="L104" s="16"/>
    </row>
    <row r="105" spans="1:12" x14ac:dyDescent="0.25">
      <c r="A105" s="16"/>
      <c r="B105" s="28"/>
      <c r="C105" s="28"/>
      <c r="D105" s="16"/>
      <c r="E105" s="16"/>
      <c r="F105" s="49"/>
      <c r="G105" s="16"/>
      <c r="H105" s="16"/>
      <c r="I105" s="16"/>
      <c r="J105" s="16"/>
      <c r="K105" s="19"/>
      <c r="L105" s="16"/>
    </row>
    <row r="106" spans="1:12" x14ac:dyDescent="0.25">
      <c r="A106" s="16"/>
      <c r="B106" s="28"/>
      <c r="C106" s="28"/>
      <c r="D106" s="16"/>
      <c r="E106" s="16"/>
      <c r="F106" s="49"/>
      <c r="G106" s="16"/>
      <c r="H106" s="16"/>
      <c r="I106" s="16"/>
      <c r="J106" s="16"/>
      <c r="K106" s="19"/>
      <c r="L106" s="16"/>
    </row>
    <row r="107" spans="1:12" x14ac:dyDescent="0.25">
      <c r="A107" s="16"/>
      <c r="B107" s="28"/>
      <c r="C107" s="28"/>
      <c r="D107" s="16"/>
      <c r="E107" s="16"/>
      <c r="F107" s="49"/>
      <c r="G107" s="16"/>
      <c r="H107" s="16"/>
      <c r="I107" s="16"/>
      <c r="J107" s="16"/>
      <c r="K107" s="19"/>
      <c r="L107" s="16"/>
    </row>
    <row r="108" spans="1:12" x14ac:dyDescent="0.25">
      <c r="A108" s="16"/>
      <c r="B108" s="28"/>
      <c r="C108" s="28"/>
      <c r="D108" s="16"/>
      <c r="E108" s="16"/>
      <c r="F108" s="49"/>
      <c r="G108" s="16"/>
      <c r="H108" s="16"/>
      <c r="I108" s="16"/>
      <c r="J108" s="16"/>
      <c r="K108" s="19"/>
      <c r="L108" s="16"/>
    </row>
    <row r="109" spans="1:12" x14ac:dyDescent="0.25">
      <c r="A109" s="16"/>
      <c r="B109" s="28"/>
      <c r="C109" s="28"/>
      <c r="D109" s="16"/>
      <c r="E109" s="16"/>
      <c r="F109" s="49"/>
      <c r="G109" s="16"/>
      <c r="H109" s="16"/>
      <c r="I109" s="16"/>
      <c r="J109" s="16"/>
      <c r="K109" s="19"/>
      <c r="L109" s="16"/>
    </row>
    <row r="110" spans="1:12" x14ac:dyDescent="0.25">
      <c r="A110" s="16"/>
      <c r="B110" s="28"/>
      <c r="C110" s="28"/>
      <c r="D110" s="16"/>
      <c r="E110" s="16"/>
      <c r="F110" s="49"/>
      <c r="G110" s="16"/>
      <c r="H110" s="16"/>
      <c r="I110" s="16"/>
      <c r="J110" s="16"/>
      <c r="K110" s="19"/>
      <c r="L110" s="16"/>
    </row>
    <row r="111" spans="1:12" x14ac:dyDescent="0.25">
      <c r="A111" s="16"/>
      <c r="B111" s="28"/>
      <c r="C111" s="28"/>
      <c r="D111" s="16"/>
      <c r="E111" s="16"/>
      <c r="F111" s="49"/>
      <c r="G111" s="16"/>
      <c r="H111" s="16"/>
      <c r="I111" s="16"/>
      <c r="J111" s="16"/>
      <c r="K111" s="19"/>
      <c r="L111" s="16"/>
    </row>
    <row r="112" spans="1:12" x14ac:dyDescent="0.25">
      <c r="A112" s="16"/>
      <c r="B112" s="28"/>
      <c r="C112" s="28"/>
      <c r="D112" s="16"/>
      <c r="E112" s="16"/>
      <c r="F112" s="49"/>
      <c r="G112" s="16"/>
      <c r="H112" s="16"/>
      <c r="I112" s="16"/>
      <c r="J112" s="16"/>
      <c r="K112" s="19"/>
      <c r="L112" s="16"/>
    </row>
    <row r="113" spans="1:12" x14ac:dyDescent="0.25">
      <c r="A113" s="16"/>
      <c r="B113" s="28"/>
      <c r="C113" s="28"/>
      <c r="D113" s="16"/>
      <c r="E113" s="16"/>
      <c r="F113" s="49"/>
      <c r="G113" s="16"/>
      <c r="H113" s="16"/>
      <c r="I113" s="16"/>
      <c r="J113" s="16"/>
      <c r="K113" s="19"/>
      <c r="L113" s="16"/>
    </row>
    <row r="114" spans="1:12" x14ac:dyDescent="0.25">
      <c r="A114" s="16"/>
      <c r="B114" s="28"/>
      <c r="C114" s="28"/>
      <c r="D114" s="16"/>
      <c r="E114" s="16"/>
      <c r="F114" s="49"/>
      <c r="G114" s="16"/>
      <c r="H114" s="16"/>
      <c r="I114" s="16"/>
      <c r="J114" s="16"/>
      <c r="K114" s="19"/>
      <c r="L114" s="16"/>
    </row>
    <row r="115" spans="1:12" x14ac:dyDescent="0.25">
      <c r="A115" s="16"/>
      <c r="B115" s="28"/>
      <c r="C115" s="28"/>
      <c r="D115" s="16"/>
      <c r="E115" s="16"/>
      <c r="F115" s="49"/>
      <c r="G115" s="16"/>
      <c r="H115" s="16"/>
      <c r="I115" s="16"/>
      <c r="J115" s="16"/>
      <c r="K115" s="19"/>
      <c r="L115" s="16"/>
    </row>
    <row r="116" spans="1:12" x14ac:dyDescent="0.25">
      <c r="A116" s="16"/>
      <c r="B116" s="28"/>
      <c r="C116" s="28"/>
      <c r="D116" s="16"/>
      <c r="E116" s="16"/>
      <c r="F116" s="49"/>
      <c r="G116" s="16"/>
      <c r="H116" s="16"/>
      <c r="I116" s="16"/>
      <c r="J116" s="16"/>
      <c r="K116" s="19"/>
      <c r="L116" s="16"/>
    </row>
    <row r="117" spans="1:12" x14ac:dyDescent="0.25">
      <c r="A117" s="16"/>
      <c r="B117" s="28"/>
      <c r="C117" s="28"/>
      <c r="D117" s="16"/>
      <c r="E117" s="16"/>
      <c r="F117" s="49"/>
      <c r="G117" s="16"/>
      <c r="H117" s="16"/>
      <c r="I117" s="16"/>
      <c r="J117" s="16"/>
      <c r="K117" s="19"/>
      <c r="L117" s="16"/>
    </row>
    <row r="118" spans="1:12" x14ac:dyDescent="0.25">
      <c r="A118" s="16"/>
      <c r="B118" s="28"/>
      <c r="C118" s="28"/>
      <c r="D118" s="16"/>
      <c r="E118" s="16"/>
      <c r="F118" s="49"/>
      <c r="G118" s="16"/>
      <c r="H118" s="16"/>
      <c r="I118" s="16"/>
      <c r="J118" s="16"/>
      <c r="K118" s="19"/>
      <c r="L118" s="16"/>
    </row>
    <row r="119" spans="1:12" x14ac:dyDescent="0.25">
      <c r="A119" s="16"/>
      <c r="B119" s="28"/>
      <c r="C119" s="28"/>
      <c r="D119" s="16"/>
      <c r="E119" s="16"/>
      <c r="F119" s="49"/>
      <c r="G119" s="16"/>
      <c r="H119" s="16"/>
      <c r="I119" s="16"/>
      <c r="J119" s="16"/>
      <c r="K119" s="19"/>
      <c r="L119" s="16"/>
    </row>
    <row r="120" spans="1:12" x14ac:dyDescent="0.25">
      <c r="A120" s="16"/>
      <c r="B120" s="28"/>
      <c r="C120" s="28"/>
      <c r="D120" s="16"/>
      <c r="E120" s="16"/>
      <c r="F120" s="49"/>
      <c r="G120" s="16"/>
      <c r="H120" s="16"/>
      <c r="I120" s="16"/>
      <c r="J120" s="16"/>
      <c r="K120" s="19"/>
      <c r="L120" s="16"/>
    </row>
    <row r="121" spans="1:12" x14ac:dyDescent="0.25">
      <c r="A121" s="16"/>
      <c r="B121" s="28"/>
      <c r="C121" s="28"/>
      <c r="D121" s="16"/>
      <c r="E121" s="16"/>
      <c r="F121" s="49"/>
      <c r="G121" s="16"/>
      <c r="H121" s="16"/>
      <c r="I121" s="16"/>
      <c r="J121" s="16"/>
      <c r="K121" s="19"/>
      <c r="L121" s="16"/>
    </row>
    <row r="122" spans="1:12" x14ac:dyDescent="0.25">
      <c r="A122" s="16"/>
      <c r="B122" s="28"/>
      <c r="C122" s="28"/>
      <c r="D122" s="16"/>
      <c r="E122" s="16"/>
      <c r="F122" s="49"/>
      <c r="G122" s="16"/>
      <c r="H122" s="16"/>
      <c r="I122" s="16"/>
      <c r="J122" s="16"/>
      <c r="K122" s="19"/>
      <c r="L122" s="16"/>
    </row>
    <row r="123" spans="1:12" x14ac:dyDescent="0.25">
      <c r="A123" s="16"/>
      <c r="B123" s="28"/>
      <c r="C123" s="28"/>
      <c r="D123" s="16"/>
      <c r="E123" s="16"/>
      <c r="F123" s="49"/>
      <c r="G123" s="16"/>
      <c r="H123" s="16"/>
      <c r="I123" s="16"/>
      <c r="J123" s="16"/>
      <c r="K123" s="19"/>
      <c r="L123" s="16"/>
    </row>
    <row r="124" spans="1:12" x14ac:dyDescent="0.25">
      <c r="A124" s="16"/>
      <c r="B124" s="28"/>
      <c r="C124" s="28"/>
      <c r="D124" s="16"/>
      <c r="E124" s="16"/>
      <c r="F124" s="49"/>
      <c r="G124" s="16"/>
      <c r="H124" s="16"/>
      <c r="I124" s="16"/>
      <c r="J124" s="16"/>
      <c r="K124" s="19"/>
      <c r="L124" s="16"/>
    </row>
    <row r="125" spans="1:12" x14ac:dyDescent="0.25">
      <c r="A125" s="16"/>
      <c r="B125" s="28"/>
      <c r="C125" s="28"/>
      <c r="D125" s="16"/>
      <c r="E125" s="16"/>
      <c r="F125" s="49"/>
      <c r="G125" s="16"/>
      <c r="H125" s="16"/>
      <c r="I125" s="16"/>
      <c r="J125" s="16"/>
      <c r="K125" s="19"/>
      <c r="L125" s="16"/>
    </row>
    <row r="126" spans="1:12" x14ac:dyDescent="0.25">
      <c r="A126" s="16"/>
      <c r="B126" s="28"/>
      <c r="C126" s="28"/>
      <c r="D126" s="16"/>
      <c r="E126" s="16"/>
      <c r="F126" s="49"/>
      <c r="G126" s="16"/>
      <c r="H126" s="16"/>
      <c r="I126" s="16"/>
      <c r="J126" s="16"/>
      <c r="K126" s="19"/>
      <c r="L126" s="16"/>
    </row>
    <row r="127" spans="1:12" x14ac:dyDescent="0.25">
      <c r="A127" s="16"/>
      <c r="B127" s="28"/>
      <c r="C127" s="28"/>
      <c r="D127" s="16"/>
      <c r="E127" s="16"/>
      <c r="F127" s="49"/>
      <c r="G127" s="16"/>
      <c r="H127" s="16"/>
      <c r="I127" s="16"/>
      <c r="J127" s="16"/>
      <c r="K127" s="19"/>
      <c r="L127" s="16"/>
    </row>
    <row r="128" spans="1:12" x14ac:dyDescent="0.25">
      <c r="A128" s="16"/>
      <c r="B128" s="28"/>
      <c r="C128" s="28"/>
      <c r="D128" s="16"/>
      <c r="E128" s="16"/>
      <c r="F128" s="49"/>
      <c r="G128" s="16"/>
      <c r="H128" s="16"/>
      <c r="I128" s="16"/>
      <c r="J128" s="16"/>
      <c r="K128" s="19"/>
      <c r="L128" s="16"/>
    </row>
    <row r="129" spans="1:12" x14ac:dyDescent="0.25">
      <c r="A129" s="16"/>
      <c r="B129" s="28"/>
      <c r="C129" s="28"/>
      <c r="D129" s="16"/>
      <c r="E129" s="16"/>
      <c r="F129" s="49"/>
      <c r="G129" s="16"/>
      <c r="H129" s="16"/>
      <c r="I129" s="16"/>
      <c r="J129" s="16"/>
      <c r="K129" s="19"/>
      <c r="L129" s="16"/>
    </row>
    <row r="130" spans="1:12" x14ac:dyDescent="0.25">
      <c r="A130" s="16"/>
      <c r="B130" s="28"/>
      <c r="C130" s="28"/>
      <c r="D130" s="16"/>
      <c r="E130" s="16"/>
      <c r="F130" s="49"/>
      <c r="G130" s="16"/>
      <c r="H130" s="16"/>
      <c r="I130" s="16"/>
      <c r="J130" s="16"/>
      <c r="K130" s="19"/>
      <c r="L130" s="16"/>
    </row>
    <row r="131" spans="1:12" x14ac:dyDescent="0.25">
      <c r="A131" s="16"/>
      <c r="B131" s="28"/>
      <c r="C131" s="28"/>
      <c r="D131" s="16"/>
      <c r="E131" s="16"/>
      <c r="F131" s="49"/>
      <c r="G131" s="16"/>
      <c r="H131" s="16"/>
      <c r="I131" s="16"/>
      <c r="J131" s="16"/>
      <c r="K131" s="19"/>
      <c r="L131" s="16"/>
    </row>
    <row r="132" spans="1:12" x14ac:dyDescent="0.25">
      <c r="A132" s="16"/>
      <c r="B132" s="28"/>
      <c r="C132" s="28"/>
      <c r="D132" s="16"/>
      <c r="E132" s="16"/>
      <c r="F132" s="49"/>
      <c r="G132" s="16"/>
      <c r="H132" s="16"/>
      <c r="I132" s="16"/>
      <c r="J132" s="16"/>
      <c r="K132" s="19"/>
      <c r="L132" s="16"/>
    </row>
    <row r="133" spans="1:12" x14ac:dyDescent="0.25">
      <c r="A133" s="16"/>
      <c r="B133" s="28"/>
      <c r="C133" s="28"/>
      <c r="D133" s="16"/>
      <c r="E133" s="16"/>
      <c r="F133" s="49"/>
      <c r="G133" s="16"/>
      <c r="H133" s="16"/>
      <c r="I133" s="16"/>
      <c r="J133" s="16"/>
      <c r="K133" s="19"/>
      <c r="L133" s="16"/>
    </row>
    <row r="134" spans="1:12" x14ac:dyDescent="0.25">
      <c r="A134" s="16"/>
      <c r="B134" s="28"/>
      <c r="C134" s="28"/>
      <c r="D134" s="16"/>
      <c r="E134" s="16"/>
      <c r="F134" s="49"/>
      <c r="G134" s="16"/>
      <c r="H134" s="16"/>
      <c r="I134" s="16"/>
      <c r="J134" s="16"/>
      <c r="K134" s="19"/>
      <c r="L134" s="16"/>
    </row>
    <row r="135" spans="1:12" x14ac:dyDescent="0.25">
      <c r="A135" s="16"/>
      <c r="B135" s="28"/>
      <c r="C135" s="28"/>
      <c r="D135" s="16"/>
      <c r="E135" s="16"/>
      <c r="F135" s="49"/>
      <c r="G135" s="16"/>
      <c r="H135" s="16"/>
      <c r="I135" s="16"/>
      <c r="J135" s="16"/>
      <c r="K135" s="19"/>
      <c r="L135" s="16"/>
    </row>
    <row r="136" spans="1:12" x14ac:dyDescent="0.25">
      <c r="A136" s="16"/>
      <c r="B136" s="28"/>
      <c r="C136" s="28"/>
      <c r="D136" s="16"/>
      <c r="E136" s="16"/>
      <c r="F136" s="49"/>
      <c r="G136" s="16"/>
      <c r="H136" s="16"/>
      <c r="I136" s="16"/>
      <c r="J136" s="16"/>
      <c r="K136" s="19"/>
      <c r="L136" s="16"/>
    </row>
    <row r="137" spans="1:12" x14ac:dyDescent="0.25">
      <c r="A137" s="16"/>
      <c r="B137" s="28"/>
      <c r="C137" s="28"/>
      <c r="D137" s="16"/>
      <c r="E137" s="16"/>
      <c r="F137" s="49"/>
      <c r="G137" s="16"/>
      <c r="H137" s="16"/>
      <c r="I137" s="16"/>
      <c r="J137" s="16"/>
      <c r="K137" s="19"/>
      <c r="L137" s="16"/>
    </row>
    <row r="138" spans="1:12" x14ac:dyDescent="0.25">
      <c r="A138" s="16"/>
      <c r="B138" s="28"/>
      <c r="C138" s="28"/>
      <c r="D138" s="16"/>
      <c r="E138" s="16"/>
      <c r="F138" s="49"/>
      <c r="G138" s="16"/>
      <c r="H138" s="16"/>
      <c r="I138" s="16"/>
      <c r="J138" s="16"/>
      <c r="K138" s="19"/>
      <c r="L138" s="16"/>
    </row>
    <row r="139" spans="1:12" x14ac:dyDescent="0.25">
      <c r="A139" s="16"/>
      <c r="B139" s="28"/>
      <c r="C139" s="28"/>
      <c r="D139" s="16"/>
      <c r="E139" s="16"/>
      <c r="F139" s="49"/>
      <c r="G139" s="16"/>
      <c r="H139" s="16"/>
      <c r="I139" s="16"/>
      <c r="J139" s="16"/>
      <c r="K139" s="19"/>
      <c r="L139" s="16"/>
    </row>
    <row r="140" spans="1:12" x14ac:dyDescent="0.25">
      <c r="A140" s="16"/>
      <c r="B140" s="28"/>
      <c r="C140" s="28"/>
      <c r="D140" s="16"/>
      <c r="E140" s="16"/>
      <c r="F140" s="49"/>
      <c r="G140" s="16"/>
      <c r="H140" s="16"/>
      <c r="I140" s="16"/>
      <c r="J140" s="16"/>
      <c r="K140" s="19"/>
      <c r="L140" s="16"/>
    </row>
    <row r="141" spans="1:12" x14ac:dyDescent="0.25">
      <c r="A141" s="16"/>
      <c r="B141" s="28"/>
      <c r="C141" s="28"/>
      <c r="D141" s="16"/>
      <c r="E141" s="16"/>
      <c r="F141" s="49"/>
      <c r="G141" s="16"/>
      <c r="H141" s="16"/>
      <c r="I141" s="16"/>
      <c r="J141" s="16"/>
      <c r="K141" s="19"/>
      <c r="L141" s="16"/>
    </row>
    <row r="142" spans="1:12" x14ac:dyDescent="0.25">
      <c r="A142" s="16"/>
      <c r="B142" s="28"/>
      <c r="C142" s="28"/>
      <c r="D142" s="16"/>
      <c r="E142" s="16"/>
      <c r="F142" s="49"/>
      <c r="G142" s="16"/>
      <c r="H142" s="16"/>
      <c r="I142" s="16"/>
      <c r="J142" s="16"/>
      <c r="K142" s="19"/>
      <c r="L142" s="16"/>
    </row>
    <row r="143" spans="1:12" x14ac:dyDescent="0.25">
      <c r="A143" s="16"/>
      <c r="B143" s="28"/>
      <c r="C143" s="28"/>
      <c r="D143" s="16"/>
      <c r="E143" s="16"/>
      <c r="F143" s="49"/>
      <c r="G143" s="16"/>
      <c r="H143" s="16"/>
      <c r="I143" s="16"/>
      <c r="J143" s="16"/>
      <c r="K143" s="19"/>
      <c r="L143" s="16"/>
    </row>
    <row r="144" spans="1:12" x14ac:dyDescent="0.25">
      <c r="A144" s="16"/>
      <c r="B144" s="28"/>
      <c r="C144" s="28"/>
      <c r="D144" s="16"/>
      <c r="E144" s="16"/>
      <c r="F144" s="49"/>
      <c r="G144" s="16"/>
      <c r="H144" s="16"/>
      <c r="I144" s="16"/>
      <c r="J144" s="16"/>
      <c r="K144" s="19"/>
      <c r="L144" s="16"/>
    </row>
    <row r="145" spans="1:12" x14ac:dyDescent="0.25">
      <c r="A145" s="16"/>
      <c r="B145" s="28"/>
      <c r="C145" s="28"/>
      <c r="D145" s="16"/>
      <c r="E145" s="16"/>
      <c r="F145" s="49"/>
      <c r="G145" s="16"/>
      <c r="H145" s="16"/>
      <c r="I145" s="16"/>
      <c r="J145" s="16"/>
      <c r="K145" s="19"/>
      <c r="L145" s="16"/>
    </row>
    <row r="146" spans="1:12" x14ac:dyDescent="0.25">
      <c r="A146" s="16"/>
      <c r="B146" s="28"/>
      <c r="C146" s="28"/>
      <c r="D146" s="16"/>
      <c r="E146" s="16"/>
      <c r="F146" s="49"/>
      <c r="G146" s="16"/>
      <c r="H146" s="16"/>
      <c r="I146" s="16"/>
      <c r="J146" s="16"/>
      <c r="K146" s="19"/>
      <c r="L146" s="16"/>
    </row>
    <row r="147" spans="1:12" x14ac:dyDescent="0.25">
      <c r="A147" s="16"/>
      <c r="B147" s="28"/>
      <c r="C147" s="28"/>
      <c r="D147" s="16"/>
      <c r="E147" s="16"/>
      <c r="F147" s="49"/>
      <c r="G147" s="16"/>
      <c r="H147" s="16"/>
      <c r="I147" s="16"/>
      <c r="J147" s="16"/>
      <c r="K147" s="19"/>
      <c r="L147" s="16"/>
    </row>
    <row r="148" spans="1:12" x14ac:dyDescent="0.25">
      <c r="A148" s="16"/>
      <c r="B148" s="28"/>
      <c r="C148" s="28"/>
      <c r="D148" s="16"/>
      <c r="E148" s="16"/>
      <c r="F148" s="49"/>
      <c r="G148" s="16"/>
      <c r="H148" s="16"/>
      <c r="I148" s="16"/>
      <c r="J148" s="16"/>
      <c r="K148" s="19"/>
      <c r="L148" s="16"/>
    </row>
    <row r="149" spans="1:12" x14ac:dyDescent="0.25">
      <c r="A149" s="16"/>
      <c r="B149" s="28"/>
      <c r="C149" s="28"/>
      <c r="D149" s="16"/>
      <c r="E149" s="16"/>
      <c r="F149" s="49"/>
      <c r="G149" s="16"/>
      <c r="H149" s="16"/>
      <c r="I149" s="16"/>
      <c r="J149" s="16"/>
      <c r="K149" s="19"/>
      <c r="L149" s="16"/>
    </row>
    <row r="150" spans="1:12" x14ac:dyDescent="0.25">
      <c r="A150" s="16"/>
      <c r="B150" s="28"/>
      <c r="C150" s="28"/>
      <c r="D150" s="16"/>
      <c r="E150" s="16"/>
      <c r="F150" s="49"/>
      <c r="G150" s="16"/>
      <c r="H150" s="16"/>
      <c r="I150" s="16"/>
      <c r="J150" s="16"/>
      <c r="K150" s="19"/>
      <c r="L150" s="16"/>
    </row>
    <row r="151" spans="1:12" x14ac:dyDescent="0.25">
      <c r="A151" s="16"/>
      <c r="B151" s="28"/>
      <c r="C151" s="28"/>
      <c r="D151" s="16"/>
      <c r="E151" s="16"/>
      <c r="F151" s="49"/>
      <c r="G151" s="16"/>
      <c r="H151" s="16"/>
      <c r="I151" s="16"/>
      <c r="J151" s="16"/>
      <c r="K151" s="19"/>
      <c r="L151" s="16"/>
    </row>
    <row r="152" spans="1:12" x14ac:dyDescent="0.25">
      <c r="A152" s="16"/>
      <c r="B152" s="28"/>
      <c r="C152" s="28"/>
      <c r="D152" s="16"/>
      <c r="E152" s="16"/>
      <c r="F152" s="49"/>
      <c r="G152" s="16"/>
      <c r="H152" s="16"/>
      <c r="I152" s="16"/>
      <c r="J152" s="16"/>
      <c r="K152" s="19"/>
      <c r="L152" s="16"/>
    </row>
    <row r="153" spans="1:12" x14ac:dyDescent="0.25">
      <c r="A153" s="16"/>
      <c r="B153" s="28"/>
      <c r="C153" s="28"/>
      <c r="D153" s="16"/>
      <c r="E153" s="16"/>
      <c r="F153" s="49"/>
      <c r="G153" s="16"/>
      <c r="H153" s="16"/>
      <c r="I153" s="16"/>
      <c r="J153" s="16"/>
      <c r="K153" s="19"/>
      <c r="L153" s="16"/>
    </row>
    <row r="154" spans="1:12" x14ac:dyDescent="0.25">
      <c r="A154" s="16"/>
      <c r="B154" s="28"/>
      <c r="C154" s="28"/>
      <c r="D154" s="16"/>
      <c r="E154" s="16"/>
      <c r="F154" s="49"/>
      <c r="G154" s="16"/>
      <c r="H154" s="16"/>
      <c r="I154" s="16"/>
      <c r="J154" s="16"/>
      <c r="K154" s="19"/>
      <c r="L154" s="16"/>
    </row>
    <row r="155" spans="1:12" x14ac:dyDescent="0.25">
      <c r="A155" s="16"/>
      <c r="B155" s="28"/>
      <c r="C155" s="28"/>
      <c r="D155" s="16"/>
      <c r="E155" s="16"/>
      <c r="F155" s="49"/>
      <c r="G155" s="16"/>
      <c r="H155" s="16"/>
      <c r="I155" s="16"/>
      <c r="J155" s="16"/>
      <c r="K155" s="19"/>
      <c r="L155" s="16"/>
    </row>
    <row r="156" spans="1:12" x14ac:dyDescent="0.25">
      <c r="A156" s="16"/>
      <c r="B156" s="28"/>
      <c r="C156" s="28"/>
      <c r="D156" s="16"/>
      <c r="E156" s="16"/>
      <c r="F156" s="49"/>
      <c r="G156" s="16"/>
      <c r="H156" s="16"/>
      <c r="I156" s="16"/>
      <c r="J156" s="16"/>
      <c r="K156" s="19"/>
      <c r="L156" s="16"/>
    </row>
    <row r="157" spans="1:12" x14ac:dyDescent="0.25">
      <c r="A157" s="16"/>
      <c r="B157" s="28"/>
      <c r="C157" s="28"/>
      <c r="D157" s="16"/>
      <c r="E157" s="16"/>
      <c r="F157" s="49"/>
      <c r="G157" s="16"/>
      <c r="H157" s="16"/>
      <c r="I157" s="16"/>
      <c r="J157" s="16"/>
      <c r="K157" s="19"/>
      <c r="L157" s="16"/>
    </row>
    <row r="158" spans="1:12" x14ac:dyDescent="0.25">
      <c r="A158" s="16"/>
      <c r="B158" s="28"/>
      <c r="C158" s="28"/>
      <c r="D158" s="16"/>
      <c r="E158" s="16"/>
      <c r="F158" s="49"/>
      <c r="G158" s="16"/>
      <c r="H158" s="16"/>
      <c r="I158" s="16"/>
      <c r="J158" s="16"/>
      <c r="K158" s="19"/>
      <c r="L158" s="16"/>
    </row>
    <row r="159" spans="1:12" x14ac:dyDescent="0.25">
      <c r="A159" s="16"/>
      <c r="B159" s="28"/>
      <c r="C159" s="28"/>
      <c r="D159" s="16"/>
      <c r="E159" s="16"/>
      <c r="F159" s="49"/>
      <c r="G159" s="16"/>
      <c r="H159" s="16"/>
      <c r="I159" s="16"/>
      <c r="J159" s="16"/>
      <c r="K159" s="19"/>
      <c r="L159" s="16"/>
    </row>
    <row r="160" spans="1:12" x14ac:dyDescent="0.25">
      <c r="A160" s="16"/>
      <c r="B160" s="28"/>
      <c r="C160" s="28"/>
      <c r="D160" s="16"/>
      <c r="E160" s="16"/>
      <c r="F160" s="49"/>
      <c r="G160" s="16"/>
      <c r="H160" s="16"/>
      <c r="I160" s="16"/>
      <c r="J160" s="16"/>
      <c r="K160" s="19"/>
      <c r="L160" s="16"/>
    </row>
    <row r="161" spans="1:12" x14ac:dyDescent="0.25">
      <c r="A161" s="16"/>
      <c r="B161" s="28"/>
      <c r="C161" s="28"/>
      <c r="D161" s="16"/>
      <c r="E161" s="16"/>
      <c r="F161" s="49"/>
      <c r="G161" s="16"/>
      <c r="H161" s="16"/>
      <c r="I161" s="16"/>
      <c r="J161" s="16"/>
      <c r="K161" s="19"/>
      <c r="L161" s="16"/>
    </row>
    <row r="162" spans="1:12" x14ac:dyDescent="0.25">
      <c r="A162" s="16"/>
      <c r="B162" s="28"/>
      <c r="C162" s="28"/>
      <c r="D162" s="16"/>
      <c r="E162" s="16"/>
      <c r="F162" s="49"/>
      <c r="G162" s="16"/>
      <c r="H162" s="16"/>
      <c r="I162" s="16"/>
      <c r="J162" s="16"/>
      <c r="K162" s="19"/>
      <c r="L162" s="16"/>
    </row>
    <row r="163" spans="1:12" x14ac:dyDescent="0.25">
      <c r="A163" s="16"/>
      <c r="B163" s="28"/>
      <c r="C163" s="28"/>
      <c r="D163" s="16"/>
      <c r="E163" s="16"/>
      <c r="F163" s="49"/>
      <c r="G163" s="16"/>
      <c r="H163" s="16"/>
      <c r="I163" s="16"/>
      <c r="J163" s="16"/>
      <c r="K163" s="19"/>
      <c r="L163" s="16"/>
    </row>
    <row r="164" spans="1:12" x14ac:dyDescent="0.25">
      <c r="A164" s="16"/>
      <c r="B164" s="28"/>
      <c r="C164" s="28"/>
      <c r="D164" s="16"/>
      <c r="E164" s="16"/>
      <c r="F164" s="49"/>
      <c r="G164" s="16"/>
      <c r="H164" s="16"/>
      <c r="I164" s="16"/>
      <c r="J164" s="16"/>
      <c r="K164" s="19"/>
      <c r="L164" s="16"/>
    </row>
    <row r="165" spans="1:12" x14ac:dyDescent="0.25">
      <c r="A165" s="16"/>
      <c r="B165" s="28"/>
      <c r="C165" s="28"/>
      <c r="D165" s="16"/>
      <c r="E165" s="16"/>
      <c r="F165" s="49"/>
      <c r="G165" s="16"/>
      <c r="H165" s="16"/>
      <c r="I165" s="16"/>
      <c r="J165" s="16"/>
      <c r="K165" s="19"/>
      <c r="L165" s="16"/>
    </row>
    <row r="166" spans="1:12" x14ac:dyDescent="0.25">
      <c r="A166" s="16"/>
      <c r="B166" s="28"/>
      <c r="C166" s="28"/>
      <c r="D166" s="16"/>
      <c r="E166" s="16"/>
      <c r="F166" s="49"/>
      <c r="G166" s="16"/>
      <c r="H166" s="16"/>
      <c r="I166" s="16"/>
      <c r="J166" s="16"/>
      <c r="K166" s="19"/>
      <c r="L166" s="16"/>
    </row>
    <row r="167" spans="1:12" x14ac:dyDescent="0.25">
      <c r="A167" s="16"/>
      <c r="B167" s="28"/>
      <c r="C167" s="28"/>
      <c r="D167" s="16"/>
      <c r="E167" s="16"/>
      <c r="F167" s="49"/>
      <c r="G167" s="16"/>
      <c r="H167" s="16"/>
      <c r="I167" s="16"/>
      <c r="J167" s="16"/>
      <c r="K167" s="19"/>
      <c r="L167" s="16"/>
    </row>
    <row r="168" spans="1:12" x14ac:dyDescent="0.25">
      <c r="A168" s="16"/>
      <c r="B168" s="28"/>
      <c r="C168" s="28"/>
      <c r="D168" s="16"/>
      <c r="E168" s="16"/>
      <c r="F168" s="49"/>
      <c r="G168" s="16"/>
      <c r="H168" s="16"/>
      <c r="I168" s="16"/>
      <c r="J168" s="16"/>
      <c r="K168" s="19"/>
      <c r="L168" s="16"/>
    </row>
    <row r="169" spans="1:12" x14ac:dyDescent="0.25">
      <c r="A169" s="16"/>
      <c r="B169" s="28"/>
      <c r="C169" s="28"/>
      <c r="D169" s="16"/>
      <c r="E169" s="16"/>
      <c r="F169" s="49"/>
      <c r="G169" s="16"/>
      <c r="H169" s="16"/>
      <c r="I169" s="16"/>
      <c r="J169" s="16"/>
      <c r="K169" s="19"/>
      <c r="L169" s="16"/>
    </row>
    <row r="170" spans="1:12" x14ac:dyDescent="0.25">
      <c r="A170" s="16"/>
      <c r="B170" s="28"/>
      <c r="C170" s="28"/>
      <c r="D170" s="16"/>
      <c r="E170" s="16"/>
      <c r="F170" s="49"/>
      <c r="G170" s="16"/>
      <c r="H170" s="16"/>
      <c r="I170" s="16"/>
      <c r="J170" s="16"/>
      <c r="K170" s="19"/>
      <c r="L170" s="16"/>
    </row>
    <row r="171" spans="1:12" x14ac:dyDescent="0.25">
      <c r="A171" s="16"/>
      <c r="B171" s="28"/>
      <c r="C171" s="28"/>
      <c r="D171" s="16"/>
      <c r="E171" s="16"/>
      <c r="F171" s="49"/>
      <c r="G171" s="16"/>
      <c r="H171" s="16"/>
      <c r="I171" s="16"/>
      <c r="J171" s="16"/>
      <c r="K171" s="19"/>
      <c r="L171" s="16"/>
    </row>
    <row r="172" spans="1:12" x14ac:dyDescent="0.25">
      <c r="A172" s="16"/>
      <c r="B172" s="28"/>
      <c r="C172" s="28"/>
      <c r="D172" s="16"/>
      <c r="E172" s="16"/>
      <c r="F172" s="49"/>
      <c r="G172" s="16"/>
      <c r="H172" s="16"/>
      <c r="I172" s="16"/>
      <c r="J172" s="16"/>
      <c r="K172" s="19"/>
      <c r="L172" s="16"/>
    </row>
    <row r="173" spans="1:12" x14ac:dyDescent="0.25">
      <c r="A173" s="16"/>
      <c r="B173" s="28"/>
      <c r="C173" s="28"/>
      <c r="D173" s="16"/>
      <c r="E173" s="16"/>
      <c r="F173" s="49"/>
      <c r="G173" s="16"/>
      <c r="H173" s="16"/>
      <c r="I173" s="16"/>
      <c r="J173" s="16"/>
      <c r="K173" s="19"/>
      <c r="L173" s="16"/>
    </row>
    <row r="174" spans="1:12" x14ac:dyDescent="0.25">
      <c r="A174" s="16"/>
      <c r="B174" s="28"/>
      <c r="C174" s="28"/>
      <c r="D174" s="16"/>
      <c r="E174" s="16"/>
      <c r="F174" s="49"/>
      <c r="G174" s="16"/>
      <c r="H174" s="16"/>
      <c r="I174" s="16"/>
      <c r="J174" s="16"/>
      <c r="K174" s="19"/>
      <c r="L174" s="16"/>
    </row>
    <row r="175" spans="1:12" x14ac:dyDescent="0.25">
      <c r="A175" s="16"/>
      <c r="B175" s="28"/>
      <c r="C175" s="28"/>
      <c r="D175" s="16"/>
      <c r="E175" s="16"/>
      <c r="F175" s="49"/>
      <c r="G175" s="16"/>
      <c r="H175" s="16"/>
      <c r="I175" s="16"/>
      <c r="J175" s="16"/>
      <c r="K175" s="19"/>
      <c r="L175" s="16"/>
    </row>
    <row r="176" spans="1:12" x14ac:dyDescent="0.25">
      <c r="A176" s="16"/>
      <c r="B176" s="28"/>
      <c r="C176" s="28"/>
      <c r="D176" s="16"/>
      <c r="E176" s="16"/>
      <c r="F176" s="49"/>
      <c r="G176" s="16"/>
      <c r="H176" s="16"/>
      <c r="I176" s="16"/>
      <c r="J176" s="16"/>
      <c r="K176" s="19"/>
      <c r="L176" s="16"/>
    </row>
    <row r="177" spans="1:12" x14ac:dyDescent="0.25">
      <c r="A177" s="16"/>
      <c r="B177" s="28"/>
      <c r="C177" s="28"/>
      <c r="D177" s="16"/>
      <c r="E177" s="16"/>
      <c r="F177" s="49"/>
      <c r="G177" s="16"/>
      <c r="H177" s="16"/>
      <c r="I177" s="16"/>
      <c r="J177" s="16"/>
      <c r="K177" s="19"/>
      <c r="L177" s="16"/>
    </row>
    <row r="178" spans="1:12" x14ac:dyDescent="0.25">
      <c r="A178" s="16"/>
      <c r="B178" s="28"/>
      <c r="C178" s="28"/>
      <c r="D178" s="16"/>
      <c r="E178" s="16"/>
      <c r="F178" s="49"/>
      <c r="G178" s="16"/>
      <c r="H178" s="16"/>
      <c r="I178" s="16"/>
      <c r="J178" s="16"/>
      <c r="K178" s="19"/>
      <c r="L178" s="16"/>
    </row>
    <row r="179" spans="1:12" x14ac:dyDescent="0.25">
      <c r="A179" s="16"/>
      <c r="B179" s="28"/>
      <c r="C179" s="28"/>
      <c r="D179" s="16"/>
      <c r="E179" s="16"/>
      <c r="F179" s="49"/>
      <c r="G179" s="16"/>
      <c r="H179" s="16"/>
      <c r="I179" s="16"/>
      <c r="J179" s="16"/>
      <c r="K179" s="19"/>
      <c r="L179" s="16"/>
    </row>
    <row r="180" spans="1:12" x14ac:dyDescent="0.25">
      <c r="A180" s="16"/>
      <c r="B180" s="28"/>
      <c r="C180" s="28"/>
      <c r="D180" s="16"/>
      <c r="E180" s="16"/>
      <c r="F180" s="49"/>
      <c r="G180" s="16"/>
      <c r="H180" s="16"/>
      <c r="I180" s="16"/>
      <c r="J180" s="16"/>
      <c r="K180" s="19"/>
      <c r="L180" s="16"/>
    </row>
    <row r="181" spans="1:12" x14ac:dyDescent="0.25">
      <c r="A181" s="16"/>
      <c r="B181" s="28"/>
      <c r="C181" s="28"/>
      <c r="D181" s="16"/>
      <c r="E181" s="16"/>
      <c r="F181" s="49"/>
      <c r="G181" s="16"/>
      <c r="H181" s="16"/>
      <c r="I181" s="16"/>
      <c r="J181" s="16"/>
      <c r="K181" s="19"/>
      <c r="L181" s="16"/>
    </row>
    <row r="182" spans="1:12" x14ac:dyDescent="0.25">
      <c r="A182" s="16"/>
      <c r="B182" s="28"/>
      <c r="C182" s="28"/>
      <c r="D182" s="16"/>
      <c r="E182" s="16"/>
      <c r="F182" s="49"/>
      <c r="G182" s="16"/>
      <c r="H182" s="16"/>
      <c r="I182" s="16"/>
      <c r="J182" s="16"/>
      <c r="K182" s="19"/>
      <c r="L182" s="16"/>
    </row>
    <row r="183" spans="1:12" x14ac:dyDescent="0.25">
      <c r="A183" s="16"/>
      <c r="B183" s="28"/>
      <c r="C183" s="28"/>
      <c r="D183" s="16"/>
      <c r="E183" s="16"/>
      <c r="F183" s="49"/>
      <c r="G183" s="16"/>
      <c r="H183" s="16"/>
      <c r="I183" s="16"/>
      <c r="J183" s="16"/>
      <c r="K183" s="19"/>
      <c r="L183" s="16"/>
    </row>
    <row r="184" spans="1:12" x14ac:dyDescent="0.25">
      <c r="A184" s="16"/>
      <c r="B184" s="28"/>
      <c r="C184" s="28"/>
      <c r="D184" s="16"/>
      <c r="E184" s="16"/>
      <c r="F184" s="49"/>
      <c r="G184" s="16"/>
      <c r="H184" s="16"/>
      <c r="I184" s="16"/>
      <c r="J184" s="16"/>
      <c r="K184" s="19"/>
      <c r="L184" s="16"/>
    </row>
    <row r="185" spans="1:12" x14ac:dyDescent="0.25">
      <c r="A185" s="16"/>
      <c r="B185" s="28"/>
      <c r="C185" s="28"/>
      <c r="D185" s="16"/>
      <c r="E185" s="16"/>
      <c r="F185" s="49"/>
      <c r="G185" s="16"/>
      <c r="H185" s="16"/>
      <c r="I185" s="16"/>
      <c r="J185" s="16"/>
      <c r="K185" s="19"/>
      <c r="L185" s="16"/>
    </row>
    <row r="186" spans="1:12" x14ac:dyDescent="0.25">
      <c r="A186" s="16"/>
      <c r="B186" s="28"/>
      <c r="C186" s="28"/>
      <c r="D186" s="16"/>
      <c r="E186" s="16"/>
      <c r="F186" s="49"/>
      <c r="G186" s="16"/>
      <c r="H186" s="16"/>
      <c r="I186" s="16"/>
      <c r="J186" s="16"/>
      <c r="K186" s="19"/>
      <c r="L186" s="16"/>
    </row>
    <row r="187" spans="1:12" x14ac:dyDescent="0.25">
      <c r="A187" s="16"/>
      <c r="B187" s="28"/>
      <c r="C187" s="28"/>
      <c r="D187" s="16"/>
      <c r="E187" s="16"/>
      <c r="F187" s="49"/>
      <c r="G187" s="16"/>
      <c r="H187" s="16"/>
      <c r="I187" s="16"/>
      <c r="J187" s="16"/>
      <c r="K187" s="19"/>
      <c r="L187" s="16"/>
    </row>
    <row r="188" spans="1:12" x14ac:dyDescent="0.25">
      <c r="A188" s="16"/>
      <c r="B188" s="28"/>
      <c r="C188" s="28"/>
      <c r="D188" s="16"/>
      <c r="E188" s="16"/>
      <c r="F188" s="49"/>
      <c r="G188" s="16"/>
      <c r="H188" s="16"/>
      <c r="I188" s="16"/>
      <c r="J188" s="16"/>
      <c r="K188" s="19"/>
      <c r="L188" s="16"/>
    </row>
    <row r="189" spans="1:12" x14ac:dyDescent="0.25">
      <c r="A189" s="16"/>
      <c r="B189" s="28"/>
      <c r="C189" s="28"/>
      <c r="D189" s="16"/>
      <c r="E189" s="16"/>
      <c r="F189" s="49"/>
      <c r="G189" s="16"/>
      <c r="H189" s="16"/>
      <c r="I189" s="16"/>
      <c r="J189" s="16"/>
      <c r="K189" s="19"/>
      <c r="L189" s="16"/>
    </row>
    <row r="190" spans="1:12" x14ac:dyDescent="0.25">
      <c r="A190" s="16"/>
      <c r="B190" s="28"/>
      <c r="C190" s="28"/>
      <c r="D190" s="16"/>
      <c r="E190" s="16"/>
      <c r="F190" s="49"/>
      <c r="G190" s="16"/>
      <c r="H190" s="16"/>
      <c r="I190" s="16"/>
      <c r="J190" s="16"/>
      <c r="K190" s="19"/>
      <c r="L190" s="16"/>
    </row>
    <row r="191" spans="1:12" x14ac:dyDescent="0.25">
      <c r="A191" s="16"/>
      <c r="B191" s="28"/>
      <c r="C191" s="28"/>
      <c r="D191" s="16"/>
      <c r="E191" s="16"/>
      <c r="F191" s="49"/>
      <c r="G191" s="16"/>
      <c r="H191" s="16"/>
      <c r="I191" s="16"/>
      <c r="J191" s="16"/>
      <c r="K191" s="19"/>
      <c r="L191" s="16"/>
    </row>
    <row r="192" spans="1:12" x14ac:dyDescent="0.25">
      <c r="A192" s="16"/>
      <c r="B192" s="28"/>
      <c r="C192" s="28"/>
      <c r="D192" s="16"/>
      <c r="E192" s="16"/>
      <c r="F192" s="49"/>
      <c r="G192" s="16"/>
      <c r="H192" s="16"/>
      <c r="I192" s="16"/>
      <c r="J192" s="16"/>
      <c r="K192" s="19"/>
      <c r="L192" s="16"/>
    </row>
    <row r="193" spans="1:12" x14ac:dyDescent="0.25">
      <c r="A193" s="16"/>
      <c r="B193" s="28"/>
      <c r="C193" s="28"/>
      <c r="D193" s="16"/>
      <c r="E193" s="16"/>
      <c r="F193" s="49"/>
      <c r="G193" s="16"/>
      <c r="H193" s="16"/>
      <c r="I193" s="16"/>
      <c r="J193" s="16"/>
      <c r="K193" s="19"/>
      <c r="L193" s="16"/>
    </row>
    <row r="194" spans="1:12" x14ac:dyDescent="0.25">
      <c r="A194" s="16"/>
      <c r="B194" s="28"/>
      <c r="C194" s="28"/>
      <c r="D194" s="16"/>
      <c r="E194" s="16"/>
      <c r="F194" s="49"/>
      <c r="G194" s="16"/>
      <c r="H194" s="16"/>
      <c r="I194" s="16"/>
      <c r="J194" s="16"/>
      <c r="K194" s="19"/>
      <c r="L194" s="16"/>
    </row>
    <row r="195" spans="1:12" x14ac:dyDescent="0.25">
      <c r="A195" s="16"/>
      <c r="B195" s="28"/>
      <c r="C195" s="28"/>
      <c r="D195" s="16"/>
      <c r="E195" s="16"/>
      <c r="F195" s="49"/>
      <c r="G195" s="16"/>
      <c r="H195" s="16"/>
      <c r="I195" s="16"/>
      <c r="J195" s="16"/>
      <c r="K195" s="19"/>
      <c r="L195" s="16"/>
    </row>
    <row r="196" spans="1:12" x14ac:dyDescent="0.25">
      <c r="A196" s="16"/>
      <c r="B196" s="28"/>
      <c r="C196" s="28"/>
      <c r="D196" s="16"/>
      <c r="E196" s="16"/>
      <c r="F196" s="49"/>
      <c r="G196" s="16"/>
      <c r="H196" s="16"/>
      <c r="I196" s="16"/>
      <c r="J196" s="16"/>
      <c r="K196" s="19"/>
      <c r="L196" s="16"/>
    </row>
    <row r="197" spans="1:12" x14ac:dyDescent="0.25">
      <c r="A197" s="16"/>
      <c r="B197" s="28"/>
      <c r="C197" s="28"/>
      <c r="D197" s="16"/>
      <c r="E197" s="16"/>
      <c r="F197" s="49"/>
      <c r="G197" s="16"/>
      <c r="H197" s="16"/>
      <c r="I197" s="16"/>
      <c r="J197" s="16"/>
      <c r="K197" s="19"/>
      <c r="L197" s="16"/>
    </row>
    <row r="198" spans="1:12" x14ac:dyDescent="0.25">
      <c r="A198" s="16"/>
      <c r="B198" s="28"/>
      <c r="C198" s="28"/>
      <c r="D198" s="16"/>
      <c r="E198" s="16"/>
      <c r="F198" s="49"/>
      <c r="G198" s="16"/>
      <c r="H198" s="16"/>
      <c r="I198" s="16"/>
      <c r="J198" s="16"/>
      <c r="K198" s="19"/>
      <c r="L198" s="16"/>
    </row>
    <row r="199" spans="1:12" x14ac:dyDescent="0.25">
      <c r="A199" s="16"/>
      <c r="B199" s="28"/>
      <c r="C199" s="28"/>
      <c r="D199" s="16"/>
      <c r="E199" s="16"/>
      <c r="F199" s="49"/>
      <c r="G199" s="16"/>
      <c r="H199" s="16"/>
      <c r="I199" s="16"/>
      <c r="J199" s="16"/>
      <c r="K199" s="19"/>
      <c r="L199" s="16"/>
    </row>
    <row r="200" spans="1:12" x14ac:dyDescent="0.25">
      <c r="A200" s="16"/>
      <c r="B200" s="28"/>
      <c r="C200" s="28"/>
      <c r="D200" s="16"/>
      <c r="E200" s="16"/>
      <c r="F200" s="49"/>
      <c r="G200" s="16"/>
      <c r="H200" s="16"/>
      <c r="I200" s="16"/>
      <c r="J200" s="16"/>
      <c r="K200" s="19"/>
      <c r="L200" s="16"/>
    </row>
    <row r="201" spans="1:12" x14ac:dyDescent="0.25">
      <c r="A201" s="16"/>
      <c r="B201" s="28"/>
      <c r="C201" s="28"/>
      <c r="D201" s="16"/>
      <c r="E201" s="16"/>
      <c r="F201" s="49"/>
      <c r="G201" s="16"/>
      <c r="H201" s="16"/>
      <c r="I201" s="16"/>
      <c r="J201" s="16"/>
      <c r="K201" s="19"/>
      <c r="L201" s="16"/>
    </row>
    <row r="202" spans="1:12" x14ac:dyDescent="0.25">
      <c r="A202" s="16"/>
      <c r="B202" s="28"/>
      <c r="C202" s="28"/>
      <c r="D202" s="16"/>
      <c r="E202" s="16"/>
      <c r="F202" s="49"/>
      <c r="G202" s="16"/>
      <c r="H202" s="16"/>
      <c r="I202" s="16"/>
      <c r="J202" s="16"/>
      <c r="K202" s="19"/>
      <c r="L202" s="16"/>
    </row>
    <row r="203" spans="1:12" x14ac:dyDescent="0.25">
      <c r="A203" s="16"/>
      <c r="B203" s="28"/>
      <c r="C203" s="28"/>
      <c r="D203" s="16"/>
      <c r="E203" s="16"/>
      <c r="F203" s="49"/>
      <c r="G203" s="16"/>
      <c r="H203" s="16"/>
      <c r="I203" s="16"/>
      <c r="J203" s="16"/>
      <c r="K203" s="19"/>
      <c r="L203" s="16"/>
    </row>
    <row r="204" spans="1:12" x14ac:dyDescent="0.25">
      <c r="A204" s="16"/>
      <c r="B204" s="28"/>
      <c r="C204" s="28"/>
      <c r="D204" s="16"/>
      <c r="E204" s="16"/>
      <c r="F204" s="49"/>
      <c r="G204" s="16"/>
      <c r="H204" s="16"/>
      <c r="I204" s="16"/>
      <c r="J204" s="16"/>
      <c r="K204" s="19"/>
      <c r="L204" s="16"/>
    </row>
    <row r="205" spans="1:12" x14ac:dyDescent="0.25">
      <c r="A205" s="16"/>
      <c r="B205" s="28"/>
      <c r="C205" s="28"/>
      <c r="D205" s="16"/>
      <c r="E205" s="16"/>
      <c r="F205" s="49"/>
      <c r="G205" s="16"/>
      <c r="H205" s="16"/>
      <c r="I205" s="16"/>
      <c r="J205" s="16"/>
      <c r="K205" s="19"/>
      <c r="L205" s="16"/>
    </row>
    <row r="206" spans="1:12" x14ac:dyDescent="0.25">
      <c r="A206" s="16"/>
      <c r="B206" s="28"/>
      <c r="C206" s="28"/>
      <c r="D206" s="16"/>
      <c r="E206" s="16"/>
      <c r="F206" s="49"/>
      <c r="G206" s="16"/>
      <c r="H206" s="16"/>
      <c r="I206" s="16"/>
      <c r="J206" s="16"/>
      <c r="K206" s="19"/>
      <c r="L206" s="16"/>
    </row>
    <row r="207" spans="1:12" x14ac:dyDescent="0.25">
      <c r="A207" s="16"/>
      <c r="B207" s="28"/>
      <c r="C207" s="28"/>
      <c r="D207" s="16"/>
      <c r="E207" s="16"/>
      <c r="F207" s="49"/>
      <c r="G207" s="16"/>
      <c r="H207" s="16"/>
      <c r="I207" s="16"/>
      <c r="J207" s="16"/>
      <c r="K207" s="19"/>
      <c r="L207" s="16"/>
    </row>
    <row r="208" spans="1:12" x14ac:dyDescent="0.25">
      <c r="A208" s="16"/>
      <c r="B208" s="28"/>
      <c r="C208" s="28"/>
      <c r="D208" s="16"/>
      <c r="E208" s="16"/>
      <c r="F208" s="49"/>
      <c r="G208" s="16"/>
      <c r="H208" s="16"/>
      <c r="I208" s="16"/>
      <c r="J208" s="16"/>
      <c r="K208" s="19"/>
      <c r="L208" s="16"/>
    </row>
    <row r="209" spans="1:12" x14ac:dyDescent="0.25">
      <c r="A209" s="16"/>
      <c r="B209" s="28"/>
      <c r="C209" s="28"/>
      <c r="D209" s="16"/>
      <c r="E209" s="16"/>
      <c r="F209" s="49"/>
      <c r="G209" s="16"/>
      <c r="H209" s="16"/>
      <c r="I209" s="16"/>
      <c r="J209" s="16"/>
      <c r="K209" s="19"/>
      <c r="L209" s="16"/>
    </row>
    <row r="210" spans="1:12" x14ac:dyDescent="0.25">
      <c r="A210" s="16"/>
      <c r="B210" s="28"/>
      <c r="C210" s="28"/>
      <c r="D210" s="16"/>
      <c r="E210" s="16"/>
      <c r="F210" s="49"/>
      <c r="G210" s="16"/>
      <c r="H210" s="16"/>
      <c r="I210" s="16"/>
      <c r="J210" s="16"/>
      <c r="K210" s="19"/>
      <c r="L210" s="16"/>
    </row>
    <row r="211" spans="1:12" x14ac:dyDescent="0.25">
      <c r="A211" s="16"/>
      <c r="B211" s="28"/>
      <c r="C211" s="28"/>
      <c r="D211" s="16"/>
      <c r="E211" s="16"/>
      <c r="F211" s="49"/>
      <c r="G211" s="16"/>
      <c r="H211" s="16"/>
      <c r="I211" s="16"/>
      <c r="J211" s="16"/>
      <c r="K211" s="19"/>
      <c r="L211" s="16"/>
    </row>
    <row r="212" spans="1:12" x14ac:dyDescent="0.25">
      <c r="A212" s="16"/>
      <c r="B212" s="28"/>
      <c r="C212" s="28"/>
      <c r="D212" s="16"/>
      <c r="E212" s="16"/>
      <c r="F212" s="49"/>
      <c r="G212" s="16"/>
      <c r="H212" s="16"/>
      <c r="I212" s="16"/>
      <c r="J212" s="16"/>
      <c r="K212" s="19"/>
      <c r="L212" s="16"/>
    </row>
    <row r="213" spans="1:12" x14ac:dyDescent="0.25">
      <c r="A213" s="16"/>
      <c r="B213" s="28"/>
      <c r="C213" s="28"/>
      <c r="D213" s="16"/>
      <c r="E213" s="16"/>
      <c r="F213" s="49"/>
      <c r="G213" s="16"/>
      <c r="H213" s="16"/>
      <c r="I213" s="16"/>
      <c r="J213" s="16"/>
      <c r="K213" s="19"/>
      <c r="L213" s="16"/>
    </row>
    <row r="214" spans="1:12" x14ac:dyDescent="0.25">
      <c r="A214" s="16"/>
      <c r="B214" s="28"/>
      <c r="C214" s="28"/>
      <c r="D214" s="16"/>
      <c r="E214" s="16"/>
      <c r="F214" s="49"/>
      <c r="G214" s="16"/>
      <c r="H214" s="16"/>
      <c r="I214" s="16"/>
      <c r="J214" s="16"/>
      <c r="K214" s="19"/>
      <c r="L214" s="16"/>
    </row>
    <row r="215" spans="1:12" x14ac:dyDescent="0.25">
      <c r="A215" s="16"/>
      <c r="B215" s="28"/>
      <c r="C215" s="28"/>
      <c r="D215" s="16"/>
      <c r="E215" s="16"/>
      <c r="F215" s="49"/>
      <c r="G215" s="16"/>
      <c r="H215" s="16"/>
      <c r="I215" s="16"/>
      <c r="J215" s="16"/>
      <c r="K215" s="19"/>
      <c r="L215" s="16"/>
    </row>
    <row r="216" spans="1:12" x14ac:dyDescent="0.25">
      <c r="A216" s="16"/>
      <c r="B216" s="28"/>
      <c r="C216" s="28"/>
      <c r="D216" s="16"/>
      <c r="E216" s="16"/>
      <c r="F216" s="49"/>
      <c r="G216" s="16"/>
      <c r="H216" s="16"/>
      <c r="I216" s="16"/>
      <c r="J216" s="16"/>
      <c r="K216" s="19"/>
      <c r="L216" s="16"/>
    </row>
    <row r="217" spans="1:12" x14ac:dyDescent="0.25">
      <c r="A217" s="16"/>
      <c r="B217" s="28"/>
      <c r="C217" s="28"/>
      <c r="D217" s="16"/>
      <c r="E217" s="16"/>
      <c r="F217" s="49"/>
      <c r="G217" s="16"/>
      <c r="H217" s="16"/>
      <c r="I217" s="16"/>
      <c r="J217" s="16"/>
      <c r="K217" s="19"/>
      <c r="L217" s="16"/>
    </row>
    <row r="218" spans="1:12" x14ac:dyDescent="0.25">
      <c r="A218" s="16"/>
      <c r="B218" s="28"/>
      <c r="C218" s="28"/>
      <c r="D218" s="16"/>
      <c r="E218" s="16"/>
      <c r="F218" s="49"/>
      <c r="G218" s="16"/>
      <c r="H218" s="16"/>
      <c r="I218" s="16"/>
      <c r="J218" s="16"/>
      <c r="K218" s="19"/>
      <c r="L218" s="16"/>
    </row>
    <row r="219" spans="1:12" x14ac:dyDescent="0.25">
      <c r="A219" s="16"/>
      <c r="B219" s="28"/>
      <c r="C219" s="28"/>
      <c r="D219" s="16"/>
      <c r="E219" s="16"/>
      <c r="F219" s="49"/>
      <c r="G219" s="16"/>
      <c r="H219" s="16"/>
      <c r="I219" s="16"/>
      <c r="J219" s="16"/>
      <c r="K219" s="19"/>
      <c r="L219" s="16"/>
    </row>
    <row r="220" spans="1:12" x14ac:dyDescent="0.25">
      <c r="A220" s="16"/>
      <c r="B220" s="28"/>
      <c r="C220" s="28"/>
      <c r="D220" s="16"/>
      <c r="E220" s="16"/>
      <c r="F220" s="49"/>
      <c r="G220" s="16"/>
      <c r="H220" s="16"/>
      <c r="I220" s="16"/>
      <c r="J220" s="16"/>
      <c r="K220" s="19"/>
      <c r="L220" s="16"/>
    </row>
    <row r="221" spans="1:12" x14ac:dyDescent="0.25">
      <c r="A221" s="16"/>
      <c r="B221" s="28"/>
      <c r="C221" s="28"/>
      <c r="D221" s="16"/>
      <c r="E221" s="16"/>
      <c r="F221" s="49"/>
      <c r="G221" s="16"/>
      <c r="H221" s="16"/>
      <c r="I221" s="16"/>
      <c r="J221" s="16"/>
      <c r="K221" s="19"/>
      <c r="L221" s="16"/>
    </row>
    <row r="222" spans="1:12" x14ac:dyDescent="0.25">
      <c r="A222" s="16"/>
      <c r="B222" s="28"/>
      <c r="C222" s="28"/>
      <c r="D222" s="16"/>
      <c r="E222" s="16"/>
      <c r="F222" s="49"/>
      <c r="G222" s="16"/>
      <c r="H222" s="16"/>
      <c r="I222" s="16"/>
      <c r="J222" s="16"/>
      <c r="K222" s="19"/>
      <c r="L222" s="16"/>
    </row>
    <row r="223" spans="1:12" x14ac:dyDescent="0.25">
      <c r="A223" s="16"/>
      <c r="B223" s="28"/>
      <c r="C223" s="28"/>
      <c r="D223" s="16"/>
      <c r="E223" s="16"/>
      <c r="F223" s="49"/>
      <c r="G223" s="16"/>
      <c r="H223" s="16"/>
      <c r="I223" s="16"/>
      <c r="J223" s="16"/>
      <c r="K223" s="19"/>
      <c r="L223" s="16"/>
    </row>
    <row r="224" spans="1:12" x14ac:dyDescent="0.25">
      <c r="A224" s="36"/>
      <c r="B224" s="44"/>
      <c r="C224" s="44"/>
      <c r="D224" s="36"/>
      <c r="E224" s="36"/>
      <c r="F224" s="50"/>
      <c r="G224" s="36"/>
      <c r="H224" s="36"/>
      <c r="I224" s="36"/>
      <c r="J224" s="36"/>
      <c r="K224" s="37"/>
      <c r="L224" s="36"/>
    </row>
    <row r="225" spans="1:12" x14ac:dyDescent="0.25">
      <c r="A225" s="36"/>
      <c r="B225" s="44"/>
      <c r="C225" s="44"/>
      <c r="D225" s="36"/>
      <c r="E225" s="36"/>
      <c r="F225" s="50"/>
      <c r="G225" s="36"/>
      <c r="H225" s="36"/>
      <c r="I225" s="36"/>
      <c r="J225" s="36"/>
      <c r="K225" s="37"/>
      <c r="L225" s="36"/>
    </row>
    <row r="226" spans="1:12" x14ac:dyDescent="0.25">
      <c r="A226" s="36"/>
      <c r="B226" s="44"/>
      <c r="C226" s="44"/>
      <c r="D226" s="36"/>
      <c r="E226" s="36"/>
      <c r="F226" s="50"/>
      <c r="G226" s="36"/>
      <c r="H226" s="36"/>
      <c r="I226" s="36"/>
      <c r="J226" s="36"/>
      <c r="K226" s="37"/>
      <c r="L226" s="36"/>
    </row>
    <row r="227" spans="1:12" x14ac:dyDescent="0.25">
      <c r="A227" s="36"/>
      <c r="B227" s="44"/>
      <c r="C227" s="44"/>
      <c r="D227" s="36"/>
      <c r="E227" s="36"/>
      <c r="F227" s="50"/>
      <c r="G227" s="36"/>
      <c r="H227" s="36"/>
      <c r="I227" s="36"/>
      <c r="J227" s="36"/>
      <c r="K227" s="37"/>
      <c r="L227" s="36"/>
    </row>
    <row r="228" spans="1:12" x14ac:dyDescent="0.25">
      <c r="A228" s="36"/>
      <c r="B228" s="44"/>
      <c r="C228" s="44"/>
      <c r="D228" s="36"/>
      <c r="E228" s="36"/>
      <c r="F228" s="50"/>
      <c r="G228" s="36"/>
      <c r="H228" s="36"/>
      <c r="I228" s="36"/>
      <c r="J228" s="36"/>
      <c r="K228" s="37"/>
      <c r="L228" s="36"/>
    </row>
    <row r="229" spans="1:12" x14ac:dyDescent="0.25">
      <c r="A229" s="36"/>
      <c r="B229" s="44"/>
      <c r="C229" s="44"/>
      <c r="D229" s="36"/>
      <c r="E229" s="36"/>
      <c r="F229" s="50"/>
      <c r="G229" s="36"/>
      <c r="H229" s="36"/>
      <c r="I229" s="36"/>
      <c r="J229" s="36"/>
      <c r="K229" s="37"/>
      <c r="L229" s="36"/>
    </row>
    <row r="230" spans="1:12" x14ac:dyDescent="0.25">
      <c r="A230" s="36"/>
      <c r="B230" s="44"/>
      <c r="C230" s="44"/>
      <c r="D230" s="36"/>
      <c r="E230" s="36"/>
      <c r="F230" s="50"/>
      <c r="G230" s="36"/>
      <c r="H230" s="36"/>
      <c r="I230" s="36"/>
      <c r="J230" s="36"/>
      <c r="K230" s="37"/>
      <c r="L230" s="36"/>
    </row>
    <row r="231" spans="1:12" x14ac:dyDescent="0.25">
      <c r="A231" s="36"/>
      <c r="B231" s="44"/>
      <c r="C231" s="44"/>
      <c r="D231" s="36"/>
      <c r="E231" s="36"/>
      <c r="F231" s="50"/>
      <c r="G231" s="36"/>
      <c r="H231" s="36"/>
      <c r="I231" s="36"/>
      <c r="J231" s="36"/>
      <c r="K231" s="37"/>
      <c r="L231" s="36"/>
    </row>
    <row r="232" spans="1:12" x14ac:dyDescent="0.25">
      <c r="A232" s="36"/>
      <c r="B232" s="44"/>
      <c r="C232" s="44"/>
      <c r="D232" s="36"/>
      <c r="E232" s="36"/>
      <c r="F232" s="50"/>
      <c r="G232" s="36"/>
      <c r="H232" s="36"/>
      <c r="I232" s="36"/>
      <c r="J232" s="36"/>
      <c r="K232" s="37"/>
      <c r="L232" s="36"/>
    </row>
    <row r="233" spans="1:12" x14ac:dyDescent="0.25">
      <c r="A233" s="36"/>
      <c r="B233" s="44"/>
      <c r="C233" s="44"/>
      <c r="D233" s="36"/>
      <c r="E233" s="36"/>
      <c r="F233" s="50"/>
      <c r="G233" s="36"/>
      <c r="H233" s="36"/>
      <c r="I233" s="36"/>
      <c r="J233" s="36"/>
      <c r="K233" s="37"/>
      <c r="L233" s="36"/>
    </row>
    <row r="234" spans="1:12" x14ac:dyDescent="0.25">
      <c r="A234" s="36"/>
      <c r="B234" s="44"/>
      <c r="C234" s="44"/>
      <c r="D234" s="36"/>
      <c r="E234" s="36"/>
      <c r="F234" s="50"/>
      <c r="G234" s="36"/>
      <c r="H234" s="36"/>
      <c r="I234" s="36"/>
      <c r="J234" s="36"/>
      <c r="K234" s="37"/>
      <c r="L234" s="36"/>
    </row>
    <row r="235" spans="1:12" x14ac:dyDescent="0.25">
      <c r="A235" s="36"/>
      <c r="B235" s="44"/>
      <c r="C235" s="44"/>
      <c r="D235" s="36"/>
      <c r="E235" s="36"/>
      <c r="F235" s="50"/>
      <c r="G235" s="36"/>
      <c r="H235" s="36"/>
      <c r="I235" s="36"/>
      <c r="J235" s="36"/>
      <c r="K235" s="37"/>
      <c r="L235" s="36"/>
    </row>
    <row r="236" spans="1:12" x14ac:dyDescent="0.25">
      <c r="A236" s="36"/>
      <c r="B236" s="44"/>
      <c r="C236" s="44"/>
      <c r="D236" s="36"/>
      <c r="E236" s="36"/>
      <c r="F236" s="50"/>
      <c r="G236" s="36"/>
      <c r="H236" s="36"/>
      <c r="I236" s="36"/>
      <c r="J236" s="36"/>
      <c r="K236" s="37"/>
      <c r="L236" s="36"/>
    </row>
    <row r="237" spans="1:12" x14ac:dyDescent="0.25">
      <c r="A237" s="36"/>
      <c r="B237" s="44"/>
      <c r="C237" s="44"/>
      <c r="D237" s="36"/>
      <c r="E237" s="36"/>
      <c r="F237" s="50"/>
      <c r="G237" s="36"/>
      <c r="H237" s="36"/>
      <c r="I237" s="36"/>
      <c r="J237" s="36"/>
      <c r="K237" s="37"/>
      <c r="L237" s="36"/>
    </row>
    <row r="238" spans="1:12" x14ac:dyDescent="0.25">
      <c r="A238" s="36"/>
      <c r="B238" s="44"/>
      <c r="C238" s="44"/>
      <c r="D238" s="36"/>
      <c r="E238" s="36"/>
      <c r="F238" s="50"/>
      <c r="G238" s="36"/>
      <c r="H238" s="36"/>
      <c r="I238" s="36"/>
      <c r="J238" s="36"/>
      <c r="K238" s="37"/>
      <c r="L238" s="36"/>
    </row>
    <row r="239" spans="1:12" x14ac:dyDescent="0.25">
      <c r="A239" s="36"/>
      <c r="B239" s="44"/>
      <c r="C239" s="44"/>
      <c r="D239" s="36"/>
      <c r="E239" s="36"/>
      <c r="F239" s="50"/>
      <c r="G239" s="36"/>
      <c r="H239" s="36"/>
      <c r="I239" s="36"/>
      <c r="J239" s="36"/>
      <c r="K239" s="37"/>
      <c r="L239" s="36"/>
    </row>
    <row r="240" spans="1:12" x14ac:dyDescent="0.25">
      <c r="A240" s="36"/>
      <c r="B240" s="44"/>
      <c r="C240" s="44"/>
      <c r="D240" s="36"/>
      <c r="E240" s="36"/>
      <c r="F240" s="50"/>
      <c r="G240" s="36"/>
      <c r="H240" s="36"/>
      <c r="I240" s="36"/>
      <c r="J240" s="36"/>
      <c r="K240" s="37"/>
      <c r="L240" s="36"/>
    </row>
    <row r="241" spans="1:12" x14ac:dyDescent="0.25">
      <c r="A241" s="36"/>
      <c r="B241" s="44"/>
      <c r="C241" s="44"/>
      <c r="D241" s="36"/>
      <c r="E241" s="36"/>
      <c r="F241" s="50"/>
      <c r="G241" s="36"/>
      <c r="H241" s="36"/>
      <c r="I241" s="36"/>
      <c r="J241" s="36"/>
      <c r="K241" s="37"/>
      <c r="L241" s="36"/>
    </row>
    <row r="242" spans="1:12" x14ac:dyDescent="0.25">
      <c r="A242" s="36"/>
      <c r="B242" s="44"/>
      <c r="C242" s="44"/>
      <c r="D242" s="36"/>
      <c r="E242" s="36"/>
      <c r="F242" s="50"/>
      <c r="G242" s="36"/>
      <c r="H242" s="36"/>
      <c r="I242" s="36"/>
      <c r="J242" s="36"/>
      <c r="K242" s="37"/>
      <c r="L242" s="36"/>
    </row>
    <row r="243" spans="1:12" x14ac:dyDescent="0.25">
      <c r="A243" s="36"/>
      <c r="B243" s="44"/>
      <c r="C243" s="44"/>
      <c r="D243" s="36"/>
      <c r="E243" s="36"/>
      <c r="F243" s="50"/>
      <c r="G243" s="36"/>
      <c r="H243" s="36"/>
      <c r="I243" s="36"/>
      <c r="J243" s="36"/>
      <c r="K243" s="37"/>
      <c r="L243" s="36"/>
    </row>
    <row r="244" spans="1:12" x14ac:dyDescent="0.25">
      <c r="A244" s="36"/>
      <c r="B244" s="44"/>
      <c r="C244" s="44"/>
      <c r="D244" s="36"/>
      <c r="E244" s="36"/>
      <c r="F244" s="50"/>
      <c r="G244" s="36"/>
      <c r="H244" s="36"/>
      <c r="I244" s="36"/>
      <c r="J244" s="36"/>
      <c r="K244" s="37"/>
      <c r="L244" s="36"/>
    </row>
    <row r="245" spans="1:12" x14ac:dyDescent="0.25">
      <c r="A245" s="36"/>
      <c r="B245" s="44"/>
      <c r="C245" s="44"/>
      <c r="D245" s="36"/>
      <c r="E245" s="36"/>
      <c r="F245" s="50"/>
      <c r="G245" s="36"/>
      <c r="H245" s="36"/>
      <c r="I245" s="36"/>
      <c r="J245" s="36"/>
      <c r="K245" s="37"/>
      <c r="L245" s="36"/>
    </row>
    <row r="246" spans="1:12" x14ac:dyDescent="0.25">
      <c r="A246" s="36"/>
      <c r="B246" s="44"/>
      <c r="C246" s="44"/>
      <c r="D246" s="36"/>
      <c r="E246" s="36"/>
      <c r="F246" s="50"/>
      <c r="G246" s="36"/>
      <c r="H246" s="36"/>
      <c r="I246" s="36"/>
      <c r="J246" s="36"/>
      <c r="K246" s="37"/>
      <c r="L246" s="36"/>
    </row>
    <row r="247" spans="1:12" x14ac:dyDescent="0.25">
      <c r="A247" s="36"/>
      <c r="B247" s="44"/>
      <c r="C247" s="44"/>
      <c r="D247" s="36"/>
      <c r="E247" s="36"/>
      <c r="F247" s="50"/>
      <c r="G247" s="36"/>
      <c r="H247" s="36"/>
      <c r="I247" s="36"/>
      <c r="J247" s="36"/>
      <c r="K247" s="37"/>
      <c r="L247" s="36"/>
    </row>
    <row r="248" spans="1:12" x14ac:dyDescent="0.25">
      <c r="A248" s="36"/>
      <c r="B248" s="44"/>
      <c r="C248" s="44"/>
      <c r="D248" s="36"/>
      <c r="E248" s="36"/>
      <c r="F248" s="50"/>
      <c r="G248" s="36"/>
      <c r="H248" s="36"/>
      <c r="I248" s="36"/>
      <c r="J248" s="36"/>
      <c r="K248" s="37"/>
      <c r="L248" s="36"/>
    </row>
    <row r="249" spans="1:12" x14ac:dyDescent="0.25">
      <c r="A249" s="36"/>
      <c r="B249" s="44"/>
      <c r="C249" s="44"/>
      <c r="D249" s="36"/>
      <c r="E249" s="36"/>
      <c r="F249" s="50"/>
      <c r="G249" s="36"/>
      <c r="H249" s="36"/>
      <c r="I249" s="36"/>
      <c r="J249" s="36"/>
      <c r="K249" s="37"/>
      <c r="L249" s="36"/>
    </row>
    <row r="250" spans="1:12" x14ac:dyDescent="0.25">
      <c r="A250" s="36"/>
      <c r="B250" s="44"/>
      <c r="C250" s="44"/>
      <c r="D250" s="36"/>
      <c r="E250" s="36"/>
      <c r="F250" s="50"/>
      <c r="G250" s="36"/>
      <c r="H250" s="36"/>
      <c r="I250" s="36"/>
      <c r="J250" s="36"/>
      <c r="K250" s="37"/>
      <c r="L250" s="36"/>
    </row>
    <row r="251" spans="1:12" x14ac:dyDescent="0.25">
      <c r="A251" s="36"/>
      <c r="B251" s="44"/>
      <c r="C251" s="44"/>
      <c r="D251" s="36"/>
      <c r="E251" s="36"/>
      <c r="F251" s="50"/>
      <c r="G251" s="36"/>
      <c r="H251" s="36"/>
      <c r="I251" s="36"/>
      <c r="J251" s="36"/>
      <c r="K251" s="37"/>
      <c r="L251" s="36"/>
    </row>
    <row r="252" spans="1:12" x14ac:dyDescent="0.25">
      <c r="A252" s="36"/>
      <c r="B252" s="44"/>
      <c r="C252" s="44"/>
      <c r="D252" s="36"/>
      <c r="E252" s="36"/>
      <c r="F252" s="50"/>
      <c r="G252" s="36"/>
      <c r="H252" s="36"/>
      <c r="I252" s="36"/>
      <c r="J252" s="36"/>
      <c r="K252" s="37"/>
      <c r="L252" s="36"/>
    </row>
    <row r="253" spans="1:12" x14ac:dyDescent="0.25">
      <c r="A253" s="36"/>
      <c r="B253" s="44"/>
      <c r="C253" s="44"/>
      <c r="D253" s="36"/>
      <c r="E253" s="36"/>
      <c r="F253" s="50"/>
      <c r="G253" s="36"/>
      <c r="H253" s="36"/>
      <c r="I253" s="36"/>
      <c r="J253" s="36"/>
      <c r="K253" s="37"/>
      <c r="L253" s="36"/>
    </row>
    <row r="254" spans="1:12" x14ac:dyDescent="0.25">
      <c r="A254" s="36"/>
      <c r="B254" s="44"/>
      <c r="C254" s="44"/>
      <c r="D254" s="36"/>
      <c r="E254" s="36"/>
      <c r="F254" s="50"/>
      <c r="G254" s="36"/>
      <c r="H254" s="36"/>
      <c r="I254" s="36"/>
      <c r="J254" s="36"/>
      <c r="K254" s="37"/>
      <c r="L254" s="36"/>
    </row>
    <row r="255" spans="1:12" x14ac:dyDescent="0.25">
      <c r="A255" s="36"/>
      <c r="B255" s="44"/>
      <c r="C255" s="44"/>
      <c r="D255" s="36"/>
      <c r="E255" s="36"/>
      <c r="F255" s="50"/>
      <c r="G255" s="36"/>
      <c r="H255" s="36"/>
      <c r="I255" s="36"/>
      <c r="J255" s="36"/>
      <c r="K255" s="37"/>
      <c r="L255" s="36"/>
    </row>
    <row r="256" spans="1:12" x14ac:dyDescent="0.25">
      <c r="A256" s="36"/>
      <c r="B256" s="44"/>
      <c r="C256" s="44"/>
      <c r="D256" s="36"/>
      <c r="E256" s="36"/>
      <c r="F256" s="50"/>
      <c r="G256" s="36"/>
      <c r="H256" s="36"/>
      <c r="I256" s="36"/>
      <c r="J256" s="36"/>
      <c r="K256" s="37"/>
      <c r="L256" s="36"/>
    </row>
    <row r="257" spans="1:12" x14ac:dyDescent="0.25">
      <c r="A257" s="36"/>
      <c r="B257" s="44"/>
      <c r="C257" s="44"/>
      <c r="D257" s="36"/>
      <c r="E257" s="36"/>
      <c r="F257" s="50"/>
      <c r="G257" s="36"/>
      <c r="H257" s="36"/>
      <c r="I257" s="36"/>
      <c r="J257" s="36"/>
      <c r="K257" s="37"/>
      <c r="L257" s="36"/>
    </row>
    <row r="258" spans="1:12" x14ac:dyDescent="0.25">
      <c r="A258" s="36"/>
      <c r="B258" s="44"/>
      <c r="C258" s="44"/>
      <c r="D258" s="36"/>
      <c r="E258" s="36"/>
      <c r="F258" s="50"/>
      <c r="G258" s="36"/>
      <c r="H258" s="36"/>
      <c r="I258" s="36"/>
      <c r="J258" s="36"/>
      <c r="K258" s="37"/>
      <c r="L258" s="36"/>
    </row>
    <row r="259" spans="1:12" x14ac:dyDescent="0.25">
      <c r="A259" s="36"/>
      <c r="B259" s="44"/>
      <c r="C259" s="44"/>
      <c r="D259" s="36"/>
      <c r="E259" s="36"/>
      <c r="F259" s="50"/>
      <c r="G259" s="36"/>
      <c r="H259" s="36"/>
      <c r="I259" s="36"/>
      <c r="J259" s="36"/>
      <c r="K259" s="37"/>
      <c r="L259" s="36"/>
    </row>
    <row r="260" spans="1:12" x14ac:dyDescent="0.25">
      <c r="A260" s="36"/>
      <c r="B260" s="44"/>
      <c r="C260" s="44"/>
      <c r="D260" s="36"/>
      <c r="E260" s="36"/>
      <c r="F260" s="50"/>
      <c r="G260" s="36"/>
      <c r="H260" s="36"/>
      <c r="I260" s="36"/>
      <c r="J260" s="36"/>
      <c r="K260" s="37"/>
      <c r="L260" s="36"/>
    </row>
    <row r="261" spans="1:12" x14ac:dyDescent="0.25">
      <c r="A261" s="36"/>
      <c r="B261" s="44"/>
      <c r="C261" s="44"/>
      <c r="D261" s="36"/>
      <c r="E261" s="36"/>
      <c r="F261" s="50"/>
      <c r="G261" s="36"/>
      <c r="H261" s="36"/>
      <c r="I261" s="36"/>
      <c r="J261" s="36"/>
      <c r="K261" s="37"/>
      <c r="L261" s="36"/>
    </row>
    <row r="262" spans="1:12" x14ac:dyDescent="0.25">
      <c r="A262" s="36"/>
      <c r="B262" s="44"/>
      <c r="C262" s="44"/>
      <c r="D262" s="36"/>
      <c r="E262" s="36"/>
      <c r="F262" s="50"/>
      <c r="G262" s="36"/>
      <c r="H262" s="36"/>
      <c r="I262" s="36"/>
      <c r="J262" s="36"/>
      <c r="K262" s="37"/>
      <c r="L262" s="36"/>
    </row>
    <row r="263" spans="1:12" x14ac:dyDescent="0.25">
      <c r="A263" s="36"/>
      <c r="B263" s="44"/>
      <c r="C263" s="44"/>
      <c r="D263" s="36"/>
      <c r="E263" s="36"/>
      <c r="F263" s="50"/>
      <c r="G263" s="36"/>
      <c r="H263" s="36"/>
      <c r="I263" s="36"/>
      <c r="J263" s="36"/>
      <c r="K263" s="37"/>
      <c r="L263" s="36"/>
    </row>
    <row r="264" spans="1:12" x14ac:dyDescent="0.25">
      <c r="A264" s="36"/>
      <c r="B264" s="44"/>
      <c r="C264" s="44"/>
      <c r="D264" s="36"/>
      <c r="E264" s="36"/>
      <c r="F264" s="50"/>
      <c r="G264" s="36"/>
      <c r="H264" s="36"/>
      <c r="I264" s="36"/>
      <c r="J264" s="36"/>
      <c r="K264" s="37"/>
      <c r="L264" s="36"/>
    </row>
    <row r="265" spans="1:12" x14ac:dyDescent="0.25">
      <c r="A265" s="36"/>
      <c r="B265" s="44"/>
      <c r="C265" s="44"/>
      <c r="D265" s="36"/>
      <c r="E265" s="36"/>
      <c r="F265" s="50"/>
      <c r="G265" s="36"/>
      <c r="H265" s="36"/>
      <c r="I265" s="36"/>
      <c r="J265" s="36"/>
      <c r="K265" s="37"/>
      <c r="L265" s="36"/>
    </row>
    <row r="266" spans="1:12" x14ac:dyDescent="0.25">
      <c r="A266" s="36"/>
      <c r="B266" s="44"/>
      <c r="C266" s="44"/>
      <c r="D266" s="36"/>
      <c r="E266" s="36"/>
      <c r="F266" s="50"/>
      <c r="G266" s="36"/>
      <c r="H266" s="36"/>
      <c r="I266" s="36"/>
      <c r="J266" s="36"/>
      <c r="K266" s="37"/>
      <c r="L266" s="36"/>
    </row>
    <row r="267" spans="1:12" x14ac:dyDescent="0.25">
      <c r="A267" s="36"/>
      <c r="B267" s="44"/>
      <c r="C267" s="44"/>
      <c r="D267" s="36"/>
      <c r="E267" s="36"/>
      <c r="F267" s="50"/>
      <c r="G267" s="36"/>
      <c r="H267" s="36"/>
      <c r="I267" s="36"/>
      <c r="J267" s="36"/>
      <c r="K267" s="37"/>
      <c r="L267" s="36"/>
    </row>
    <row r="268" spans="1:12" x14ac:dyDescent="0.25">
      <c r="A268" s="36"/>
      <c r="B268" s="44"/>
      <c r="C268" s="44"/>
      <c r="D268" s="36"/>
      <c r="E268" s="36"/>
      <c r="F268" s="50"/>
      <c r="G268" s="36"/>
      <c r="H268" s="36"/>
      <c r="I268" s="36"/>
      <c r="J268" s="36"/>
      <c r="K268" s="37"/>
      <c r="L268" s="36"/>
    </row>
    <row r="269" spans="1:12" x14ac:dyDescent="0.25">
      <c r="A269" s="36"/>
      <c r="B269" s="44"/>
      <c r="C269" s="44"/>
      <c r="D269" s="36"/>
      <c r="E269" s="36"/>
      <c r="F269" s="50"/>
      <c r="G269" s="36"/>
      <c r="H269" s="36"/>
      <c r="I269" s="36"/>
      <c r="J269" s="36"/>
      <c r="K269" s="37"/>
      <c r="L269" s="36"/>
    </row>
    <row r="270" spans="1:12" x14ac:dyDescent="0.25">
      <c r="A270" s="36"/>
      <c r="B270" s="44"/>
      <c r="C270" s="44"/>
      <c r="D270" s="36"/>
      <c r="E270" s="36"/>
      <c r="F270" s="50"/>
      <c r="G270" s="36"/>
      <c r="H270" s="36"/>
      <c r="I270" s="36"/>
      <c r="J270" s="36"/>
      <c r="K270" s="37"/>
      <c r="L270" s="36"/>
    </row>
    <row r="271" spans="1:12" x14ac:dyDescent="0.25">
      <c r="A271" s="36"/>
      <c r="B271" s="44"/>
      <c r="C271" s="44"/>
      <c r="D271" s="36"/>
      <c r="E271" s="36"/>
      <c r="F271" s="50"/>
      <c r="G271" s="36"/>
      <c r="H271" s="36"/>
      <c r="I271" s="36"/>
      <c r="J271" s="36"/>
      <c r="K271" s="37"/>
      <c r="L271" s="36"/>
    </row>
    <row r="272" spans="1:12" x14ac:dyDescent="0.25">
      <c r="A272" s="36"/>
      <c r="B272" s="44"/>
      <c r="C272" s="44"/>
      <c r="D272" s="36"/>
      <c r="E272" s="36"/>
      <c r="F272" s="50"/>
      <c r="G272" s="36"/>
      <c r="H272" s="36"/>
      <c r="I272" s="36"/>
      <c r="J272" s="36"/>
      <c r="K272" s="37"/>
      <c r="L272" s="36"/>
    </row>
    <row r="273" spans="1:12" x14ac:dyDescent="0.25">
      <c r="A273" s="36"/>
      <c r="B273" s="44"/>
      <c r="C273" s="44"/>
      <c r="D273" s="36"/>
      <c r="E273" s="36"/>
      <c r="F273" s="50"/>
      <c r="G273" s="36"/>
      <c r="H273" s="36"/>
      <c r="I273" s="36"/>
      <c r="J273" s="36"/>
      <c r="K273" s="37"/>
      <c r="L273" s="36"/>
    </row>
    <row r="274" spans="1:12" x14ac:dyDescent="0.25">
      <c r="A274" s="36"/>
      <c r="B274" s="44"/>
      <c r="C274" s="44"/>
      <c r="D274" s="36"/>
      <c r="E274" s="36"/>
      <c r="F274" s="50"/>
      <c r="G274" s="36"/>
      <c r="H274" s="36"/>
      <c r="I274" s="36"/>
      <c r="J274" s="36"/>
      <c r="K274" s="37"/>
      <c r="L274" s="36"/>
    </row>
    <row r="275" spans="1:12" x14ac:dyDescent="0.25">
      <c r="A275" s="36"/>
      <c r="B275" s="44"/>
      <c r="C275" s="44"/>
      <c r="D275" s="36"/>
      <c r="E275" s="36"/>
      <c r="F275" s="50"/>
      <c r="G275" s="36"/>
      <c r="H275" s="36"/>
      <c r="I275" s="36"/>
      <c r="J275" s="36"/>
      <c r="K275" s="37"/>
      <c r="L275" s="36"/>
    </row>
    <row r="276" spans="1:12" x14ac:dyDescent="0.25">
      <c r="A276" s="36"/>
      <c r="B276" s="44"/>
      <c r="C276" s="44"/>
      <c r="D276" s="36"/>
      <c r="E276" s="36"/>
      <c r="F276" s="50"/>
      <c r="G276" s="36"/>
      <c r="H276" s="36"/>
      <c r="I276" s="36"/>
      <c r="J276" s="36"/>
      <c r="K276" s="37"/>
      <c r="L276" s="36"/>
    </row>
    <row r="277" spans="1:12" x14ac:dyDescent="0.25">
      <c r="A277" s="36"/>
      <c r="B277" s="44"/>
      <c r="C277" s="44"/>
      <c r="D277" s="36"/>
      <c r="E277" s="36"/>
      <c r="F277" s="50"/>
      <c r="G277" s="36"/>
      <c r="H277" s="36"/>
      <c r="I277" s="36"/>
      <c r="J277" s="36"/>
      <c r="K277" s="37"/>
      <c r="L277" s="36"/>
    </row>
    <row r="278" spans="1:12" x14ac:dyDescent="0.25">
      <c r="A278" s="36"/>
      <c r="B278" s="44"/>
      <c r="C278" s="44"/>
      <c r="D278" s="36"/>
      <c r="E278" s="36"/>
      <c r="F278" s="50"/>
      <c r="G278" s="36"/>
      <c r="H278" s="36"/>
      <c r="I278" s="36"/>
      <c r="J278" s="36"/>
      <c r="K278" s="37"/>
      <c r="L278" s="36"/>
    </row>
    <row r="279" spans="1:12" x14ac:dyDescent="0.25">
      <c r="A279" s="36"/>
      <c r="B279" s="44"/>
      <c r="C279" s="44"/>
      <c r="D279" s="36"/>
      <c r="E279" s="36"/>
      <c r="F279" s="50"/>
      <c r="G279" s="36"/>
      <c r="H279" s="36"/>
      <c r="I279" s="36"/>
      <c r="J279" s="36"/>
      <c r="K279" s="37"/>
      <c r="L279" s="36"/>
    </row>
    <row r="280" spans="1:12" x14ac:dyDescent="0.25">
      <c r="A280" s="36"/>
      <c r="B280" s="44"/>
      <c r="C280" s="44"/>
      <c r="D280" s="36"/>
      <c r="E280" s="36"/>
      <c r="F280" s="50"/>
      <c r="G280" s="36"/>
      <c r="H280" s="36"/>
      <c r="I280" s="36"/>
      <c r="J280" s="36"/>
      <c r="K280" s="37"/>
      <c r="L280" s="36"/>
    </row>
    <row r="281" spans="1:12" x14ac:dyDescent="0.25">
      <c r="A281" s="36"/>
      <c r="B281" s="44"/>
      <c r="C281" s="44"/>
      <c r="D281" s="36"/>
      <c r="E281" s="36"/>
      <c r="F281" s="50"/>
      <c r="G281" s="36"/>
      <c r="H281" s="36"/>
      <c r="I281" s="36"/>
      <c r="J281" s="36"/>
      <c r="K281" s="37"/>
      <c r="L281" s="36"/>
    </row>
    <row r="282" spans="1:12" x14ac:dyDescent="0.25">
      <c r="A282" s="36"/>
      <c r="B282" s="44"/>
      <c r="C282" s="44"/>
      <c r="D282" s="36"/>
      <c r="E282" s="36"/>
      <c r="F282" s="50"/>
      <c r="G282" s="36"/>
      <c r="H282" s="36"/>
      <c r="I282" s="36"/>
      <c r="J282" s="36"/>
      <c r="K282" s="37"/>
      <c r="L282" s="36"/>
    </row>
    <row r="283" spans="1:12" x14ac:dyDescent="0.25">
      <c r="A283" s="36"/>
      <c r="B283" s="44"/>
      <c r="C283" s="44"/>
      <c r="D283" s="36"/>
      <c r="E283" s="36"/>
      <c r="F283" s="50"/>
      <c r="G283" s="36"/>
      <c r="H283" s="36"/>
      <c r="I283" s="36"/>
      <c r="J283" s="36"/>
      <c r="K283" s="37"/>
      <c r="L283" s="36"/>
    </row>
    <row r="284" spans="1:12" x14ac:dyDescent="0.25">
      <c r="A284" s="36"/>
      <c r="B284" s="44"/>
      <c r="C284" s="44"/>
      <c r="D284" s="36"/>
      <c r="E284" s="36"/>
      <c r="F284" s="50"/>
      <c r="G284" s="36"/>
      <c r="H284" s="36"/>
      <c r="I284" s="36"/>
      <c r="J284" s="36"/>
      <c r="K284" s="37"/>
      <c r="L284" s="36"/>
    </row>
    <row r="285" spans="1:12" x14ac:dyDescent="0.25">
      <c r="A285" s="36"/>
      <c r="B285" s="44"/>
      <c r="C285" s="44"/>
      <c r="D285" s="36"/>
      <c r="E285" s="36"/>
      <c r="F285" s="50"/>
      <c r="G285" s="36"/>
      <c r="H285" s="36"/>
      <c r="I285" s="36"/>
      <c r="J285" s="36"/>
      <c r="K285" s="37"/>
      <c r="L285" s="36"/>
    </row>
    <row r="286" spans="1:12" x14ac:dyDescent="0.25">
      <c r="A286" s="36"/>
      <c r="B286" s="44"/>
      <c r="C286" s="44"/>
      <c r="D286" s="36"/>
      <c r="E286" s="36"/>
      <c r="F286" s="50"/>
      <c r="G286" s="36"/>
      <c r="H286" s="36"/>
      <c r="I286" s="36"/>
      <c r="J286" s="36"/>
      <c r="K286" s="37"/>
      <c r="L286" s="36"/>
    </row>
    <row r="287" spans="1:12" x14ac:dyDescent="0.25">
      <c r="A287" s="36"/>
      <c r="B287" s="44"/>
      <c r="C287" s="44"/>
      <c r="D287" s="36"/>
      <c r="E287" s="36"/>
      <c r="F287" s="50"/>
      <c r="G287" s="36"/>
      <c r="H287" s="36"/>
      <c r="I287" s="36"/>
      <c r="J287" s="36"/>
      <c r="K287" s="37"/>
      <c r="L287" s="36"/>
    </row>
    <row r="288" spans="1:12" x14ac:dyDescent="0.25">
      <c r="A288" s="36"/>
      <c r="B288" s="44"/>
      <c r="C288" s="44"/>
      <c r="D288" s="36"/>
      <c r="E288" s="36"/>
      <c r="F288" s="50"/>
      <c r="G288" s="36"/>
      <c r="H288" s="36"/>
      <c r="I288" s="36"/>
      <c r="J288" s="36"/>
      <c r="K288" s="37"/>
      <c r="L288" s="36"/>
    </row>
    <row r="289" spans="1:12" x14ac:dyDescent="0.25">
      <c r="A289" s="36"/>
      <c r="B289" s="44"/>
      <c r="C289" s="44"/>
      <c r="D289" s="36"/>
      <c r="E289" s="36"/>
      <c r="F289" s="50"/>
      <c r="G289" s="36"/>
      <c r="H289" s="36"/>
      <c r="I289" s="36"/>
      <c r="J289" s="36"/>
      <c r="K289" s="37"/>
      <c r="L289" s="36"/>
    </row>
    <row r="290" spans="1:12" x14ac:dyDescent="0.25">
      <c r="A290" s="36"/>
      <c r="B290" s="44"/>
      <c r="C290" s="44"/>
      <c r="D290" s="36"/>
      <c r="E290" s="36"/>
      <c r="F290" s="50"/>
      <c r="G290" s="36"/>
      <c r="H290" s="36"/>
      <c r="I290" s="36"/>
      <c r="J290" s="36"/>
      <c r="K290" s="37"/>
      <c r="L290" s="36"/>
    </row>
    <row r="291" spans="1:12" x14ac:dyDescent="0.25">
      <c r="A291" s="36"/>
      <c r="B291" s="44"/>
      <c r="C291" s="44"/>
      <c r="D291" s="36"/>
      <c r="E291" s="36"/>
      <c r="F291" s="50"/>
      <c r="G291" s="36"/>
      <c r="H291" s="36"/>
      <c r="I291" s="36"/>
      <c r="J291" s="36"/>
      <c r="K291" s="37"/>
      <c r="L291" s="36"/>
    </row>
    <row r="292" spans="1:12" x14ac:dyDescent="0.25">
      <c r="A292" s="36"/>
      <c r="B292" s="44"/>
      <c r="C292" s="44"/>
      <c r="D292" s="36"/>
      <c r="E292" s="36"/>
      <c r="F292" s="50"/>
      <c r="G292" s="36"/>
      <c r="H292" s="36"/>
      <c r="I292" s="36"/>
      <c r="J292" s="36"/>
      <c r="K292" s="37"/>
      <c r="L292" s="36"/>
    </row>
    <row r="293" spans="1:12" x14ac:dyDescent="0.25">
      <c r="A293" s="36"/>
      <c r="B293" s="44"/>
      <c r="C293" s="44"/>
      <c r="D293" s="36"/>
      <c r="E293" s="36"/>
      <c r="F293" s="50"/>
      <c r="G293" s="36"/>
      <c r="H293" s="36"/>
      <c r="I293" s="36"/>
      <c r="J293" s="36"/>
      <c r="K293" s="37"/>
      <c r="L293" s="36"/>
    </row>
    <row r="294" spans="1:12" x14ac:dyDescent="0.25">
      <c r="A294" s="36"/>
      <c r="B294" s="44"/>
      <c r="C294" s="44"/>
      <c r="D294" s="36"/>
      <c r="E294" s="36"/>
      <c r="F294" s="50"/>
      <c r="G294" s="36"/>
      <c r="H294" s="36"/>
      <c r="I294" s="36"/>
      <c r="J294" s="36"/>
      <c r="K294" s="37"/>
      <c r="L294" s="36"/>
    </row>
    <row r="295" spans="1:12" x14ac:dyDescent="0.25">
      <c r="A295" s="36"/>
      <c r="B295" s="44"/>
      <c r="C295" s="44"/>
      <c r="D295" s="36"/>
      <c r="E295" s="36"/>
      <c r="F295" s="50"/>
      <c r="G295" s="36"/>
      <c r="H295" s="36"/>
      <c r="I295" s="36"/>
      <c r="J295" s="36"/>
      <c r="K295" s="37"/>
      <c r="L295" s="36"/>
    </row>
    <row r="296" spans="1:12" x14ac:dyDescent="0.25">
      <c r="A296" s="36"/>
      <c r="B296" s="44"/>
      <c r="C296" s="44"/>
      <c r="D296" s="36"/>
      <c r="E296" s="36"/>
      <c r="F296" s="50"/>
      <c r="G296" s="36"/>
      <c r="H296" s="36"/>
      <c r="I296" s="36"/>
      <c r="J296" s="36"/>
      <c r="K296" s="37"/>
      <c r="L296" s="36"/>
    </row>
    <row r="297" spans="1:12" x14ac:dyDescent="0.25">
      <c r="A297" s="36"/>
      <c r="B297" s="44"/>
      <c r="C297" s="44"/>
      <c r="D297" s="36"/>
      <c r="E297" s="36"/>
      <c r="F297" s="50"/>
      <c r="G297" s="36"/>
      <c r="H297" s="36"/>
      <c r="I297" s="36"/>
      <c r="J297" s="36"/>
      <c r="K297" s="37"/>
      <c r="L297" s="36"/>
    </row>
    <row r="298" spans="1:12" x14ac:dyDescent="0.25">
      <c r="A298" s="36"/>
      <c r="B298" s="44"/>
      <c r="C298" s="44"/>
      <c r="D298" s="36"/>
      <c r="E298" s="36"/>
      <c r="F298" s="50"/>
      <c r="G298" s="36"/>
      <c r="H298" s="36"/>
      <c r="I298" s="36"/>
      <c r="J298" s="36"/>
      <c r="K298" s="37"/>
      <c r="L298" s="36"/>
    </row>
    <row r="299" spans="1:12" x14ac:dyDescent="0.25">
      <c r="A299" s="36"/>
      <c r="B299" s="44"/>
      <c r="C299" s="44"/>
      <c r="D299" s="36"/>
      <c r="E299" s="36"/>
      <c r="F299" s="50"/>
      <c r="G299" s="36"/>
      <c r="H299" s="36"/>
      <c r="I299" s="36"/>
      <c r="J299" s="36"/>
      <c r="K299" s="37"/>
      <c r="L299" s="36"/>
    </row>
    <row r="300" spans="1:12" x14ac:dyDescent="0.25">
      <c r="A300" s="36"/>
      <c r="B300" s="44"/>
      <c r="C300" s="44"/>
      <c r="D300" s="36"/>
      <c r="E300" s="36"/>
      <c r="F300" s="50"/>
      <c r="G300" s="36"/>
      <c r="H300" s="36"/>
      <c r="I300" s="36"/>
      <c r="J300" s="36"/>
      <c r="K300" s="37"/>
      <c r="L300" s="36"/>
    </row>
    <row r="301" spans="1:12" x14ac:dyDescent="0.25">
      <c r="A301" s="36"/>
      <c r="B301" s="44"/>
      <c r="C301" s="44"/>
      <c r="D301" s="36"/>
      <c r="E301" s="36"/>
      <c r="F301" s="50"/>
      <c r="G301" s="36"/>
      <c r="H301" s="36"/>
      <c r="I301" s="36"/>
      <c r="J301" s="36"/>
      <c r="K301" s="37"/>
      <c r="L301" s="36"/>
    </row>
    <row r="302" spans="1:12" x14ac:dyDescent="0.25">
      <c r="A302" s="36"/>
      <c r="B302" s="44"/>
      <c r="C302" s="44"/>
      <c r="D302" s="36"/>
      <c r="E302" s="36"/>
      <c r="F302" s="50"/>
      <c r="G302" s="36"/>
      <c r="H302" s="36"/>
      <c r="I302" s="36"/>
      <c r="J302" s="36"/>
      <c r="K302" s="37"/>
      <c r="L302" s="36"/>
    </row>
    <row r="303" spans="1:12" x14ac:dyDescent="0.25">
      <c r="A303" s="36"/>
      <c r="B303" s="44"/>
      <c r="C303" s="44"/>
      <c r="D303" s="36"/>
      <c r="E303" s="36"/>
      <c r="F303" s="50"/>
      <c r="G303" s="36"/>
      <c r="H303" s="36"/>
      <c r="I303" s="36"/>
      <c r="J303" s="36"/>
      <c r="K303" s="37"/>
      <c r="L303" s="36"/>
    </row>
    <row r="304" spans="1:12" x14ac:dyDescent="0.25">
      <c r="A304" s="36"/>
      <c r="B304" s="44"/>
      <c r="C304" s="44"/>
      <c r="D304" s="36"/>
      <c r="E304" s="36"/>
      <c r="F304" s="50"/>
      <c r="G304" s="36"/>
      <c r="H304" s="36"/>
      <c r="I304" s="36"/>
      <c r="J304" s="36"/>
      <c r="K304" s="37"/>
      <c r="L304" s="36"/>
    </row>
    <row r="305" spans="1:12" x14ac:dyDescent="0.25">
      <c r="A305" s="36"/>
      <c r="B305" s="44"/>
      <c r="C305" s="44"/>
      <c r="D305" s="36"/>
      <c r="E305" s="36"/>
      <c r="F305" s="50"/>
      <c r="G305" s="36"/>
      <c r="H305" s="36"/>
      <c r="I305" s="36"/>
      <c r="J305" s="36"/>
      <c r="K305" s="37"/>
      <c r="L305" s="36"/>
    </row>
    <row r="306" spans="1:12" x14ac:dyDescent="0.25">
      <c r="A306" s="36"/>
      <c r="B306" s="44"/>
      <c r="C306" s="44"/>
      <c r="D306" s="36"/>
      <c r="E306" s="36"/>
      <c r="F306" s="50"/>
      <c r="G306" s="36"/>
      <c r="H306" s="36"/>
      <c r="I306" s="36"/>
      <c r="J306" s="36"/>
      <c r="K306" s="37"/>
      <c r="L306" s="36"/>
    </row>
    <row r="307" spans="1:12" x14ac:dyDescent="0.25">
      <c r="A307" s="36"/>
      <c r="B307" s="44"/>
      <c r="C307" s="44"/>
      <c r="D307" s="36"/>
      <c r="E307" s="36"/>
      <c r="F307" s="50"/>
      <c r="G307" s="36"/>
      <c r="H307" s="36"/>
      <c r="I307" s="36"/>
      <c r="J307" s="36"/>
      <c r="K307" s="37"/>
      <c r="L307" s="36"/>
    </row>
    <row r="308" spans="1:12" x14ac:dyDescent="0.25">
      <c r="A308" s="36"/>
      <c r="B308" s="44"/>
      <c r="C308" s="44"/>
      <c r="D308" s="36"/>
      <c r="E308" s="36"/>
      <c r="F308" s="50"/>
      <c r="G308" s="36"/>
      <c r="H308" s="36"/>
      <c r="I308" s="36"/>
      <c r="J308" s="36"/>
      <c r="K308" s="37"/>
      <c r="L308" s="36"/>
    </row>
    <row r="309" spans="1:12" x14ac:dyDescent="0.25">
      <c r="A309" s="36"/>
      <c r="B309" s="44"/>
      <c r="C309" s="44"/>
      <c r="D309" s="36"/>
      <c r="E309" s="36"/>
      <c r="F309" s="50"/>
      <c r="G309" s="36"/>
      <c r="H309" s="36"/>
      <c r="I309" s="36"/>
      <c r="J309" s="36"/>
      <c r="K309" s="37"/>
      <c r="L309" s="36"/>
    </row>
    <row r="310" spans="1:12" x14ac:dyDescent="0.25">
      <c r="A310" s="36"/>
      <c r="B310" s="44"/>
      <c r="C310" s="44"/>
      <c r="D310" s="36"/>
      <c r="E310" s="36"/>
      <c r="F310" s="50"/>
      <c r="G310" s="36"/>
      <c r="H310" s="36"/>
      <c r="I310" s="36"/>
      <c r="J310" s="36"/>
      <c r="K310" s="37"/>
      <c r="L310" s="36"/>
    </row>
    <row r="311" spans="1:12" x14ac:dyDescent="0.25">
      <c r="A311" s="36"/>
      <c r="B311" s="44"/>
      <c r="C311" s="44"/>
      <c r="D311" s="36"/>
      <c r="E311" s="36"/>
      <c r="F311" s="50"/>
      <c r="G311" s="36"/>
      <c r="H311" s="36"/>
      <c r="I311" s="36"/>
      <c r="J311" s="36"/>
      <c r="K311" s="37"/>
      <c r="L311" s="36"/>
    </row>
    <row r="312" spans="1:12" x14ac:dyDescent="0.25">
      <c r="A312" s="36"/>
      <c r="B312" s="44"/>
      <c r="C312" s="44"/>
      <c r="D312" s="36"/>
      <c r="E312" s="36"/>
      <c r="F312" s="50"/>
      <c r="G312" s="36"/>
      <c r="H312" s="36"/>
      <c r="I312" s="36"/>
      <c r="J312" s="36"/>
      <c r="K312" s="37"/>
      <c r="L312" s="36"/>
    </row>
  </sheetData>
  <mergeCells count="35">
    <mergeCell ref="K5:L5"/>
    <mergeCell ref="A1:A4"/>
    <mergeCell ref="B1:J4"/>
    <mergeCell ref="B5:C5"/>
    <mergeCell ref="E5:G5"/>
    <mergeCell ref="H5:J5"/>
    <mergeCell ref="E6:I6"/>
    <mergeCell ref="A7:A8"/>
    <mergeCell ref="B7:B8"/>
    <mergeCell ref="C7:C8"/>
    <mergeCell ref="D7:D8"/>
    <mergeCell ref="E7:I7"/>
    <mergeCell ref="E50:G50"/>
    <mergeCell ref="J7:J8"/>
    <mergeCell ref="K7:K8"/>
    <mergeCell ref="L7:L8"/>
    <mergeCell ref="L9:L33"/>
    <mergeCell ref="G39:I39"/>
    <mergeCell ref="D40:H40"/>
    <mergeCell ref="A45:G45"/>
    <mergeCell ref="E46:G46"/>
    <mergeCell ref="E47:G47"/>
    <mergeCell ref="E48:G48"/>
    <mergeCell ref="E49:G49"/>
    <mergeCell ref="E51:G51"/>
    <mergeCell ref="E52:G52"/>
    <mergeCell ref="E53:G53"/>
    <mergeCell ref="A54:B54"/>
    <mergeCell ref="E54:G54"/>
    <mergeCell ref="H61:K61"/>
    <mergeCell ref="B62:D62"/>
    <mergeCell ref="H62:K62"/>
    <mergeCell ref="B63:D63"/>
    <mergeCell ref="H63:K63"/>
    <mergeCell ref="B61:D6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204DD1-CB50-46D4-9787-4B4796C6F89E}">
  <sheetPr codeName="Hoja29"/>
  <dimension ref="A1:L312"/>
  <sheetViews>
    <sheetView showGridLines="0" zoomScale="70" zoomScaleNormal="70" workbookViewId="0">
      <selection activeCell="D40" sqref="D40:H40"/>
    </sheetView>
  </sheetViews>
  <sheetFormatPr baseColWidth="10" defaultColWidth="11.42578125" defaultRowHeight="15" x14ac:dyDescent="0.25"/>
  <cols>
    <col min="1" max="1" width="32" customWidth="1"/>
    <col min="2" max="2" width="40" customWidth="1"/>
    <col min="3" max="3" width="21" customWidth="1"/>
    <col min="4" max="4" width="26.7109375" customWidth="1"/>
    <col min="5" max="5" width="19.7109375" customWidth="1"/>
    <col min="6" max="6" width="16.7109375" style="51" customWidth="1"/>
    <col min="7" max="7" width="17" customWidth="1"/>
    <col min="8" max="8" width="16.42578125" customWidth="1"/>
    <col min="9" max="9" width="11.28515625" customWidth="1"/>
    <col min="10" max="10" width="22" customWidth="1"/>
    <col min="11" max="12" width="31.140625" customWidth="1"/>
    <col min="16" max="16" width="19.140625" bestFit="1" customWidth="1"/>
  </cols>
  <sheetData>
    <row r="1" spans="1:12" ht="15" customHeight="1" x14ac:dyDescent="0.25">
      <c r="A1" s="649"/>
      <c r="B1" s="650" t="s">
        <v>0</v>
      </c>
      <c r="C1" s="659"/>
      <c r="D1" s="622"/>
      <c r="E1" s="622"/>
      <c r="F1" s="622"/>
      <c r="G1" s="622"/>
      <c r="H1" s="622"/>
      <c r="I1" s="622"/>
      <c r="J1" s="643"/>
      <c r="K1" s="1"/>
      <c r="L1" s="2"/>
    </row>
    <row r="2" spans="1:12" x14ac:dyDescent="0.25">
      <c r="A2" s="657"/>
      <c r="B2" s="660"/>
      <c r="C2" s="639"/>
      <c r="D2" s="624"/>
      <c r="E2" s="624"/>
      <c r="F2" s="624"/>
      <c r="G2" s="624"/>
      <c r="H2" s="624"/>
      <c r="I2" s="624"/>
      <c r="J2" s="661"/>
      <c r="K2" s="3"/>
      <c r="L2" s="4"/>
    </row>
    <row r="3" spans="1:12" x14ac:dyDescent="0.25">
      <c r="A3" s="657"/>
      <c r="B3" s="660"/>
      <c r="C3" s="639"/>
      <c r="D3" s="624"/>
      <c r="E3" s="624"/>
      <c r="F3" s="624"/>
      <c r="G3" s="624"/>
      <c r="H3" s="624"/>
      <c r="I3" s="624"/>
      <c r="J3" s="661"/>
      <c r="K3" s="3"/>
      <c r="L3" s="5"/>
    </row>
    <row r="4" spans="1:12" x14ac:dyDescent="0.25">
      <c r="A4" s="658"/>
      <c r="B4" s="662"/>
      <c r="C4" s="663"/>
      <c r="D4" s="663"/>
      <c r="E4" s="663"/>
      <c r="F4" s="663"/>
      <c r="G4" s="663"/>
      <c r="H4" s="663"/>
      <c r="I4" s="663"/>
      <c r="J4" s="664"/>
      <c r="K4" s="6"/>
      <c r="L4" s="7"/>
    </row>
    <row r="5" spans="1:12" x14ac:dyDescent="0.25">
      <c r="A5" s="63" t="s">
        <v>1</v>
      </c>
      <c r="B5" s="646" t="s">
        <v>2</v>
      </c>
      <c r="C5" s="655"/>
      <c r="D5" s="64" t="s">
        <v>3</v>
      </c>
      <c r="E5" s="651">
        <v>2023</v>
      </c>
      <c r="F5" s="652"/>
      <c r="G5" s="652"/>
      <c r="H5" s="651" t="s">
        <v>4</v>
      </c>
      <c r="I5" s="651"/>
      <c r="J5" s="652"/>
      <c r="K5" s="648">
        <v>45202</v>
      </c>
      <c r="L5" s="652"/>
    </row>
    <row r="6" spans="1:12" x14ac:dyDescent="0.25">
      <c r="A6" s="63" t="s">
        <v>64</v>
      </c>
      <c r="B6" s="76"/>
      <c r="C6" s="77"/>
      <c r="D6" s="64"/>
      <c r="E6" s="646"/>
      <c r="F6" s="668"/>
      <c r="G6" s="668"/>
      <c r="H6" s="668"/>
      <c r="I6" s="655"/>
      <c r="J6" s="65"/>
      <c r="K6" s="66"/>
      <c r="L6" s="65"/>
    </row>
    <row r="7" spans="1:12" ht="23.25" customHeight="1" x14ac:dyDescent="0.25">
      <c r="A7" s="633" t="s">
        <v>7</v>
      </c>
      <c r="B7" s="647" t="s">
        <v>8</v>
      </c>
      <c r="C7" s="633" t="s">
        <v>9</v>
      </c>
      <c r="D7" s="633" t="s">
        <v>10</v>
      </c>
      <c r="E7" s="633" t="s">
        <v>11</v>
      </c>
      <c r="F7" s="652"/>
      <c r="G7" s="652"/>
      <c r="H7" s="652"/>
      <c r="I7" s="652"/>
      <c r="J7" s="633" t="s">
        <v>12</v>
      </c>
      <c r="K7" s="634" t="s">
        <v>13</v>
      </c>
      <c r="L7" s="633" t="s">
        <v>14</v>
      </c>
    </row>
    <row r="8" spans="1:12" x14ac:dyDescent="0.25">
      <c r="A8" s="652"/>
      <c r="B8" s="652"/>
      <c r="C8" s="656"/>
      <c r="D8" s="652"/>
      <c r="E8" s="162">
        <v>7.0000000000000001E-3</v>
      </c>
      <c r="F8" s="68">
        <v>0.01</v>
      </c>
      <c r="G8" s="8"/>
      <c r="H8" s="67"/>
      <c r="I8" s="8"/>
      <c r="J8" s="652"/>
      <c r="K8" s="652"/>
      <c r="L8" s="652"/>
    </row>
    <row r="9" spans="1:12" ht="23.25" customHeight="1" x14ac:dyDescent="0.25">
      <c r="A9" s="125"/>
      <c r="B9" s="57"/>
      <c r="C9" s="115"/>
      <c r="D9" s="160"/>
      <c r="E9" s="194"/>
      <c r="F9" s="176"/>
      <c r="G9" s="71"/>
      <c r="H9" s="70"/>
      <c r="I9" s="70"/>
      <c r="J9" s="192"/>
      <c r="K9" s="176"/>
      <c r="L9" s="669">
        <f>SUM(K9:K33)</f>
        <v>0</v>
      </c>
    </row>
    <row r="10" spans="1:12" ht="24" customHeight="1" x14ac:dyDescent="0.25">
      <c r="A10" s="126"/>
      <c r="B10" s="57"/>
      <c r="C10" s="115"/>
      <c r="D10" s="160"/>
      <c r="E10" s="194"/>
      <c r="F10" s="176"/>
      <c r="G10" s="71"/>
      <c r="H10" s="70"/>
      <c r="I10" s="70"/>
      <c r="J10" s="192"/>
      <c r="K10" s="176"/>
      <c r="L10" s="670"/>
    </row>
    <row r="11" spans="1:12" x14ac:dyDescent="0.25">
      <c r="A11" s="126"/>
      <c r="B11" s="57"/>
      <c r="C11" s="115"/>
      <c r="D11" s="160"/>
      <c r="E11" s="194"/>
      <c r="F11" s="193"/>
      <c r="G11" s="95"/>
      <c r="H11" s="96"/>
      <c r="I11" s="95"/>
      <c r="J11" s="192"/>
      <c r="K11" s="177"/>
      <c r="L11" s="670"/>
    </row>
    <row r="12" spans="1:12" x14ac:dyDescent="0.25">
      <c r="A12" s="126"/>
      <c r="B12" s="57"/>
      <c r="C12" s="115"/>
      <c r="D12" s="160"/>
      <c r="E12" s="194"/>
      <c r="F12" s="193"/>
      <c r="G12" s="95"/>
      <c r="H12" s="96"/>
      <c r="I12" s="95"/>
      <c r="J12" s="182"/>
      <c r="K12" s="178"/>
      <c r="L12" s="670"/>
    </row>
    <row r="13" spans="1:12" x14ac:dyDescent="0.25">
      <c r="A13" s="126"/>
      <c r="B13" s="57"/>
      <c r="C13" s="115"/>
      <c r="D13" s="160"/>
      <c r="E13" s="194"/>
      <c r="F13" s="193"/>
      <c r="G13" s="95"/>
      <c r="H13" s="96"/>
      <c r="I13" s="95"/>
      <c r="J13" s="122"/>
      <c r="K13" s="178"/>
      <c r="L13" s="670"/>
    </row>
    <row r="14" spans="1:12" x14ac:dyDescent="0.25">
      <c r="A14" s="126"/>
      <c r="B14" s="65"/>
      <c r="C14" s="115"/>
      <c r="D14" s="160"/>
      <c r="E14" s="194"/>
      <c r="F14" s="193"/>
      <c r="G14" s="95"/>
      <c r="H14" s="96"/>
      <c r="I14" s="95"/>
      <c r="J14" s="123"/>
      <c r="K14" s="178"/>
      <c r="L14" s="670"/>
    </row>
    <row r="15" spans="1:12" x14ac:dyDescent="0.25">
      <c r="A15" s="126"/>
      <c r="B15" s="65"/>
      <c r="C15" s="115"/>
      <c r="D15" s="160"/>
      <c r="E15" s="194"/>
      <c r="F15" s="193"/>
      <c r="G15" s="95"/>
      <c r="H15" s="96"/>
      <c r="I15" s="95"/>
      <c r="J15" s="123"/>
      <c r="K15" s="178"/>
      <c r="L15" s="670"/>
    </row>
    <row r="16" spans="1:12" x14ac:dyDescent="0.25">
      <c r="A16" s="126"/>
      <c r="B16" s="65"/>
      <c r="C16" s="115"/>
      <c r="D16" s="160"/>
      <c r="E16" s="194"/>
      <c r="F16" s="193"/>
      <c r="G16" s="95"/>
      <c r="H16" s="96"/>
      <c r="I16" s="95"/>
      <c r="J16" s="123"/>
      <c r="K16" s="178"/>
      <c r="L16" s="670"/>
    </row>
    <row r="17" spans="1:12" x14ac:dyDescent="0.25">
      <c r="A17" s="126"/>
      <c r="B17" s="65"/>
      <c r="C17" s="115"/>
      <c r="D17" s="160"/>
      <c r="E17" s="194"/>
      <c r="F17" s="193"/>
      <c r="G17" s="95"/>
      <c r="H17" s="96"/>
      <c r="I17" s="95"/>
      <c r="J17" s="123"/>
      <c r="K17" s="178"/>
      <c r="L17" s="670"/>
    </row>
    <row r="18" spans="1:12" x14ac:dyDescent="0.25">
      <c r="A18" s="126"/>
      <c r="B18" s="65"/>
      <c r="C18" s="115"/>
      <c r="D18" s="160"/>
      <c r="E18" s="194"/>
      <c r="F18" s="193"/>
      <c r="G18" s="95"/>
      <c r="H18" s="96"/>
      <c r="I18" s="95"/>
      <c r="J18" s="123"/>
      <c r="K18" s="178"/>
      <c r="L18" s="670"/>
    </row>
    <row r="19" spans="1:12" x14ac:dyDescent="0.25">
      <c r="A19" s="126"/>
      <c r="B19" s="65"/>
      <c r="C19" s="115"/>
      <c r="D19" s="160"/>
      <c r="E19" s="194"/>
      <c r="F19" s="113"/>
      <c r="G19" s="95"/>
      <c r="H19" s="96"/>
      <c r="I19" s="95"/>
      <c r="J19" s="123"/>
      <c r="K19" s="178"/>
      <c r="L19" s="670"/>
    </row>
    <row r="20" spans="1:12" x14ac:dyDescent="0.25">
      <c r="A20" s="126"/>
      <c r="B20" s="65"/>
      <c r="C20" s="115"/>
      <c r="D20" s="160"/>
      <c r="E20" s="194"/>
      <c r="F20" s="113"/>
      <c r="G20" s="95"/>
      <c r="H20" s="96"/>
      <c r="I20" s="95"/>
      <c r="J20" s="123"/>
      <c r="K20" s="178"/>
      <c r="L20" s="670"/>
    </row>
    <row r="21" spans="1:12" x14ac:dyDescent="0.25">
      <c r="A21" s="126"/>
      <c r="B21" s="65"/>
      <c r="C21" s="115"/>
      <c r="D21" s="160"/>
      <c r="E21" s="194"/>
      <c r="F21" s="113"/>
      <c r="G21" s="95"/>
      <c r="H21" s="96"/>
      <c r="I21" s="95"/>
      <c r="J21" s="123"/>
      <c r="K21" s="178"/>
      <c r="L21" s="670"/>
    </row>
    <row r="22" spans="1:12" x14ac:dyDescent="0.25">
      <c r="A22" s="126"/>
      <c r="B22" s="65"/>
      <c r="C22" s="115"/>
      <c r="D22" s="160"/>
      <c r="E22" s="194"/>
      <c r="F22" s="113"/>
      <c r="G22" s="95"/>
      <c r="H22" s="96"/>
      <c r="I22" s="95"/>
      <c r="J22" s="123"/>
      <c r="K22" s="178"/>
      <c r="L22" s="670"/>
    </row>
    <row r="23" spans="1:12" x14ac:dyDescent="0.25">
      <c r="A23" s="126"/>
      <c r="B23" s="65"/>
      <c r="C23" s="115"/>
      <c r="D23" s="160"/>
      <c r="E23" s="194"/>
      <c r="F23" s="113"/>
      <c r="G23" s="95"/>
      <c r="H23" s="96"/>
      <c r="I23" s="95"/>
      <c r="J23" s="123"/>
      <c r="K23" s="178"/>
      <c r="L23" s="670"/>
    </row>
    <row r="24" spans="1:12" x14ac:dyDescent="0.25">
      <c r="A24" s="126"/>
      <c r="B24" s="65"/>
      <c r="C24" s="115"/>
      <c r="D24" s="160"/>
      <c r="E24" s="194"/>
      <c r="F24" s="113"/>
      <c r="G24" s="95"/>
      <c r="H24" s="96"/>
      <c r="I24" s="95"/>
      <c r="J24" s="123"/>
      <c r="K24" s="178"/>
      <c r="L24" s="670"/>
    </row>
    <row r="25" spans="1:12" x14ac:dyDescent="0.25">
      <c r="A25" s="126"/>
      <c r="B25" s="65"/>
      <c r="C25" s="115"/>
      <c r="D25" s="160"/>
      <c r="E25" s="194"/>
      <c r="F25" s="113"/>
      <c r="G25" s="95"/>
      <c r="H25" s="96"/>
      <c r="I25" s="95"/>
      <c r="J25" s="123"/>
      <c r="K25" s="178"/>
      <c r="L25" s="670"/>
    </row>
    <row r="26" spans="1:12" x14ac:dyDescent="0.25">
      <c r="A26" s="126"/>
      <c r="B26" s="65"/>
      <c r="C26" s="115"/>
      <c r="D26" s="160"/>
      <c r="E26" s="194"/>
      <c r="F26" s="113"/>
      <c r="G26" s="95"/>
      <c r="H26" s="96"/>
      <c r="I26" s="95"/>
      <c r="J26" s="123"/>
      <c r="K26" s="178"/>
      <c r="L26" s="670"/>
    </row>
    <row r="27" spans="1:12" x14ac:dyDescent="0.25">
      <c r="A27" s="126"/>
      <c r="B27" s="65"/>
      <c r="C27" s="115"/>
      <c r="D27" s="160"/>
      <c r="E27" s="194"/>
      <c r="F27" s="113"/>
      <c r="G27" s="95"/>
      <c r="H27" s="96"/>
      <c r="I27" s="95"/>
      <c r="J27" s="123"/>
      <c r="K27" s="178"/>
      <c r="L27" s="670"/>
    </row>
    <row r="28" spans="1:12" x14ac:dyDescent="0.25">
      <c r="A28" s="126"/>
      <c r="B28" s="65"/>
      <c r="C28" s="115"/>
      <c r="D28" s="160"/>
      <c r="E28" s="194"/>
      <c r="F28" s="113"/>
      <c r="G28" s="95"/>
      <c r="H28" s="96"/>
      <c r="I28" s="95"/>
      <c r="J28" s="123"/>
      <c r="K28" s="178"/>
      <c r="L28" s="670"/>
    </row>
    <row r="29" spans="1:12" x14ac:dyDescent="0.25">
      <c r="A29" s="126"/>
      <c r="B29" s="65"/>
      <c r="C29" s="115"/>
      <c r="D29" s="160"/>
      <c r="E29" s="194"/>
      <c r="F29" s="113"/>
      <c r="G29" s="95"/>
      <c r="H29" s="96"/>
      <c r="I29" s="95"/>
      <c r="J29" s="123"/>
      <c r="K29" s="178"/>
      <c r="L29" s="670"/>
    </row>
    <row r="30" spans="1:12" x14ac:dyDescent="0.25">
      <c r="A30" s="126"/>
      <c r="B30" s="57"/>
      <c r="C30" s="115"/>
      <c r="D30" s="160"/>
      <c r="E30" s="194"/>
      <c r="F30" s="100"/>
      <c r="G30" s="71"/>
      <c r="H30" s="70"/>
      <c r="I30" s="70"/>
      <c r="J30" s="122"/>
      <c r="K30" s="178"/>
      <c r="L30" s="670"/>
    </row>
    <row r="31" spans="1:12" x14ac:dyDescent="0.25">
      <c r="A31" s="126"/>
      <c r="B31" s="57"/>
      <c r="C31" s="120"/>
      <c r="D31" s="160"/>
      <c r="E31" s="178"/>
      <c r="F31" s="100"/>
      <c r="G31" s="71"/>
      <c r="H31" s="70"/>
      <c r="I31" s="70"/>
      <c r="J31" s="124"/>
      <c r="K31" s="178"/>
      <c r="L31" s="670"/>
    </row>
    <row r="32" spans="1:12" x14ac:dyDescent="0.25">
      <c r="A32" s="126"/>
      <c r="B32" s="57"/>
      <c r="C32" s="120"/>
      <c r="D32" s="160"/>
      <c r="E32" s="178"/>
      <c r="F32" s="100"/>
      <c r="G32" s="71"/>
      <c r="H32" s="70"/>
      <c r="I32" s="70"/>
      <c r="J32" s="124"/>
      <c r="K32" s="178"/>
      <c r="L32" s="670"/>
    </row>
    <row r="33" spans="1:12" ht="15.75" customHeight="1" x14ac:dyDescent="0.25">
      <c r="A33" s="126"/>
      <c r="B33" s="57"/>
      <c r="C33" s="120"/>
      <c r="D33" s="118"/>
      <c r="E33" s="178"/>
      <c r="F33" s="100"/>
      <c r="G33" s="71"/>
      <c r="H33" s="70"/>
      <c r="I33" s="70"/>
      <c r="J33" s="168"/>
      <c r="K33" s="178"/>
      <c r="L33" s="670"/>
    </row>
    <row r="34" spans="1:12" x14ac:dyDescent="0.25">
      <c r="A34" s="8"/>
      <c r="B34" s="9"/>
      <c r="C34" s="9"/>
      <c r="D34" s="159">
        <f>SUM(D9:D33)</f>
        <v>0</v>
      </c>
      <c r="E34" s="165"/>
      <c r="F34" s="166">
        <f>SUM(F9:F33)</f>
        <v>0</v>
      </c>
      <c r="G34" s="8"/>
      <c r="H34" s="8"/>
      <c r="I34" s="8"/>
      <c r="J34" s="8"/>
      <c r="K34" s="72">
        <f>SUM(K9:K33)</f>
        <v>0</v>
      </c>
      <c r="L34" s="72">
        <f>SUM(L9:L33)</f>
        <v>0</v>
      </c>
    </row>
    <row r="35" spans="1:12" x14ac:dyDescent="0.25">
      <c r="A35" s="10"/>
      <c r="B35" s="11"/>
      <c r="C35" s="11"/>
      <c r="D35" s="52"/>
      <c r="E35" s="12"/>
      <c r="F35" s="47"/>
      <c r="G35" s="12"/>
      <c r="H35" s="12"/>
      <c r="I35" s="12"/>
      <c r="J35" s="10"/>
      <c r="K35" s="13"/>
      <c r="L35" s="14"/>
    </row>
    <row r="36" spans="1:12" ht="15.75" thickBot="1" x14ac:dyDescent="0.3">
      <c r="A36" s="10"/>
      <c r="B36" s="11"/>
      <c r="C36" s="11"/>
      <c r="D36" s="15"/>
      <c r="E36" s="12"/>
      <c r="F36" s="47"/>
      <c r="G36" s="12"/>
      <c r="H36" s="12"/>
      <c r="I36" s="12"/>
      <c r="J36" s="10"/>
      <c r="K36" s="13"/>
      <c r="L36" s="16"/>
    </row>
    <row r="37" spans="1:12" ht="15.75" thickTop="1" x14ac:dyDescent="0.25">
      <c r="A37" s="10"/>
      <c r="B37" s="11"/>
      <c r="C37" s="11"/>
      <c r="D37" s="13"/>
      <c r="E37" s="12"/>
      <c r="F37" s="47"/>
      <c r="G37" s="12"/>
      <c r="H37" s="12"/>
      <c r="I37" s="12"/>
      <c r="J37" s="10"/>
      <c r="K37" s="13"/>
      <c r="L37" s="16"/>
    </row>
    <row r="38" spans="1:12" x14ac:dyDescent="0.25">
      <c r="A38" s="10"/>
      <c r="B38" s="11"/>
      <c r="C38" s="11"/>
      <c r="D38" s="17"/>
      <c r="E38" s="12"/>
      <c r="F38" s="47"/>
      <c r="G38" s="12"/>
      <c r="H38" s="12"/>
      <c r="I38" s="12"/>
      <c r="J38" s="10"/>
      <c r="K38" s="13"/>
      <c r="L38" s="14"/>
    </row>
    <row r="39" spans="1:12" x14ac:dyDescent="0.25">
      <c r="A39" s="8" t="s">
        <v>44</v>
      </c>
      <c r="B39" s="9" t="s">
        <v>45</v>
      </c>
      <c r="C39" s="58"/>
      <c r="D39" s="16"/>
      <c r="E39" s="12"/>
      <c r="F39" s="47"/>
      <c r="G39" s="638"/>
      <c r="H39" s="639"/>
      <c r="I39" s="639"/>
      <c r="J39" s="18"/>
      <c r="K39" s="19"/>
      <c r="L39" s="20"/>
    </row>
    <row r="40" spans="1:12" x14ac:dyDescent="0.25">
      <c r="A40" s="21" t="s">
        <v>46</v>
      </c>
      <c r="B40" s="22">
        <v>0</v>
      </c>
      <c r="C40" s="59"/>
      <c r="D40" s="640"/>
      <c r="E40" s="624"/>
      <c r="F40" s="624"/>
      <c r="G40" s="624"/>
      <c r="H40" s="624"/>
      <c r="J40" s="23"/>
      <c r="K40" s="19"/>
      <c r="L40" s="20"/>
    </row>
    <row r="41" spans="1:12" x14ac:dyDescent="0.25">
      <c r="A41" s="21" t="s">
        <v>47</v>
      </c>
      <c r="B41" s="24">
        <f>+L34</f>
        <v>0</v>
      </c>
      <c r="C41" s="60"/>
      <c r="D41" s="16"/>
      <c r="E41" s="10"/>
      <c r="F41" s="47"/>
      <c r="G41" s="16"/>
      <c r="H41" s="16"/>
      <c r="I41" s="16"/>
      <c r="J41" s="23"/>
      <c r="K41" s="13"/>
      <c r="L41" s="14"/>
    </row>
    <row r="42" spans="1:12" ht="30" x14ac:dyDescent="0.25">
      <c r="A42" s="8" t="s">
        <v>48</v>
      </c>
      <c r="B42" s="25">
        <f>+B40-B41</f>
        <v>0</v>
      </c>
      <c r="C42" s="61"/>
      <c r="D42" s="16"/>
      <c r="E42" s="13"/>
      <c r="F42" s="47"/>
      <c r="G42" s="26"/>
      <c r="H42" s="16"/>
      <c r="I42" s="16"/>
      <c r="J42" s="27"/>
      <c r="K42" s="13"/>
      <c r="L42" s="14"/>
    </row>
    <row r="43" spans="1:12" x14ac:dyDescent="0.25">
      <c r="A43" s="10"/>
      <c r="B43" s="28"/>
      <c r="C43" s="28"/>
      <c r="D43" s="29"/>
      <c r="E43" s="12"/>
      <c r="F43" s="47"/>
      <c r="G43" s="12"/>
      <c r="H43" s="12"/>
      <c r="I43" s="12"/>
      <c r="J43" s="10"/>
      <c r="K43" s="13"/>
      <c r="L43" s="14"/>
    </row>
    <row r="44" spans="1:12" x14ac:dyDescent="0.25">
      <c r="A44" s="10"/>
      <c r="B44" s="11"/>
      <c r="C44" s="11"/>
      <c r="D44" s="17"/>
      <c r="E44" s="12"/>
      <c r="F44" s="47"/>
      <c r="G44" s="12"/>
      <c r="H44" s="12"/>
      <c r="I44" s="12"/>
      <c r="J44" s="10"/>
      <c r="K44" s="13"/>
      <c r="L44" s="14"/>
    </row>
    <row r="45" spans="1:12" x14ac:dyDescent="0.25">
      <c r="A45" s="641" t="s">
        <v>49</v>
      </c>
      <c r="B45" s="642"/>
      <c r="C45" s="642"/>
      <c r="D45" s="642"/>
      <c r="E45" s="622"/>
      <c r="F45" s="622"/>
      <c r="G45" s="643"/>
      <c r="H45" s="16"/>
      <c r="I45" s="16"/>
      <c r="J45" s="16"/>
      <c r="K45" s="19"/>
      <c r="L45" s="16"/>
    </row>
    <row r="46" spans="1:12" ht="29.25" customHeight="1" x14ac:dyDescent="0.25">
      <c r="A46" s="30" t="s">
        <v>50</v>
      </c>
      <c r="B46" s="31" t="s">
        <v>51</v>
      </c>
      <c r="C46" s="62"/>
      <c r="D46" s="32" t="s">
        <v>45</v>
      </c>
      <c r="E46" s="644" t="s">
        <v>52</v>
      </c>
      <c r="F46" s="645"/>
      <c r="G46" s="645"/>
      <c r="H46" s="16"/>
      <c r="I46" s="16"/>
      <c r="J46" s="16"/>
      <c r="K46" s="19"/>
      <c r="L46" s="16"/>
    </row>
    <row r="47" spans="1:12" ht="26.25" customHeight="1" x14ac:dyDescent="0.25">
      <c r="A47" s="33" t="s">
        <v>131</v>
      </c>
      <c r="B47" s="73" t="s">
        <v>464</v>
      </c>
      <c r="C47" s="73" t="s">
        <v>20</v>
      </c>
      <c r="D47" s="104"/>
      <c r="E47" s="629"/>
      <c r="F47" s="629"/>
      <c r="G47" s="629"/>
      <c r="H47" s="16"/>
      <c r="I47" s="16"/>
      <c r="J47" s="16"/>
      <c r="K47" s="19"/>
      <c r="L47" s="16"/>
    </row>
    <row r="48" spans="1:12" ht="12" customHeight="1" x14ac:dyDescent="0.25">
      <c r="A48" s="33"/>
      <c r="B48" s="34"/>
      <c r="C48" s="34"/>
      <c r="D48" s="104"/>
      <c r="E48" s="629"/>
      <c r="F48" s="629"/>
      <c r="G48" s="629"/>
      <c r="H48" s="35"/>
      <c r="I48" s="35"/>
      <c r="J48" s="36"/>
      <c r="K48" s="37"/>
      <c r="L48" s="36"/>
    </row>
    <row r="49" spans="1:12" ht="12" customHeight="1" x14ac:dyDescent="0.25">
      <c r="A49" s="33"/>
      <c r="B49" s="34"/>
      <c r="C49" s="34"/>
      <c r="D49" s="104"/>
      <c r="E49" s="629"/>
      <c r="F49" s="629"/>
      <c r="G49" s="629"/>
      <c r="H49" s="35"/>
      <c r="I49" s="35"/>
      <c r="J49" s="36"/>
      <c r="K49" s="37"/>
      <c r="L49" s="36"/>
    </row>
    <row r="50" spans="1:12" ht="12" customHeight="1" x14ac:dyDescent="0.25">
      <c r="A50" s="33"/>
      <c r="B50" s="34"/>
      <c r="C50" s="34"/>
      <c r="D50" s="104"/>
      <c r="E50" s="629"/>
      <c r="F50" s="629"/>
      <c r="G50" s="629"/>
      <c r="H50" s="35"/>
      <c r="I50" s="35"/>
      <c r="J50" s="36"/>
      <c r="K50" s="37"/>
      <c r="L50" s="36"/>
    </row>
    <row r="51" spans="1:12" ht="12" customHeight="1" x14ac:dyDescent="0.25">
      <c r="A51" s="33"/>
      <c r="B51" s="34"/>
      <c r="C51" s="34"/>
      <c r="D51" s="104"/>
      <c r="E51" s="629"/>
      <c r="F51" s="629"/>
      <c r="G51" s="629"/>
      <c r="H51" s="35"/>
      <c r="I51" s="35"/>
      <c r="J51" s="36"/>
      <c r="K51" s="37"/>
      <c r="L51" s="36"/>
    </row>
    <row r="52" spans="1:12" ht="12" customHeight="1" x14ac:dyDescent="0.25">
      <c r="A52" s="33"/>
      <c r="B52" s="34"/>
      <c r="C52" s="34"/>
      <c r="D52" s="104"/>
      <c r="E52" s="629"/>
      <c r="F52" s="629"/>
      <c r="G52" s="629"/>
      <c r="H52" s="35"/>
      <c r="I52" s="35"/>
      <c r="J52" s="36"/>
      <c r="K52" s="37"/>
      <c r="L52" s="36"/>
    </row>
    <row r="53" spans="1:12" ht="12" customHeight="1" x14ac:dyDescent="0.25">
      <c r="A53" s="33"/>
      <c r="B53" s="34"/>
      <c r="C53" s="34"/>
      <c r="D53" s="104"/>
      <c r="E53" s="629"/>
      <c r="F53" s="629"/>
      <c r="G53" s="629"/>
      <c r="H53" s="35"/>
      <c r="I53" s="35"/>
      <c r="J53" s="36"/>
      <c r="K53" s="37"/>
      <c r="L53" s="36"/>
    </row>
    <row r="54" spans="1:12" ht="12" customHeight="1" x14ac:dyDescent="0.25">
      <c r="A54" s="630" t="s">
        <v>54</v>
      </c>
      <c r="B54" s="631"/>
      <c r="C54" s="53"/>
      <c r="D54" s="75">
        <f>+SUM(D47:D53)</f>
        <v>0</v>
      </c>
      <c r="E54" s="632"/>
      <c r="F54" s="631"/>
      <c r="G54" s="631"/>
      <c r="H54" s="16"/>
      <c r="I54" s="16"/>
      <c r="J54" s="16"/>
      <c r="K54" s="19"/>
      <c r="L54" s="16"/>
    </row>
    <row r="55" spans="1:12" x14ac:dyDescent="0.25">
      <c r="A55" s="38"/>
      <c r="B55" s="39"/>
      <c r="C55" s="39"/>
      <c r="D55" s="40">
        <f>+B42-D54</f>
        <v>0</v>
      </c>
      <c r="E55" s="41"/>
      <c r="F55" s="48"/>
      <c r="G55" s="41"/>
      <c r="H55" s="16"/>
      <c r="I55" s="16"/>
      <c r="J55" s="16"/>
      <c r="K55" s="19"/>
      <c r="L55" s="16"/>
    </row>
    <row r="56" spans="1:12" x14ac:dyDescent="0.25">
      <c r="A56" s="38"/>
      <c r="B56" s="39"/>
      <c r="C56" s="39"/>
      <c r="D56" s="40"/>
      <c r="E56" s="41"/>
      <c r="F56" s="48"/>
      <c r="G56" s="41"/>
      <c r="H56" s="16"/>
      <c r="I56" s="16"/>
      <c r="J56" s="16"/>
      <c r="K56" s="19"/>
      <c r="L56" s="16"/>
    </row>
    <row r="57" spans="1:12" x14ac:dyDescent="0.25">
      <c r="A57" s="38"/>
      <c r="B57" s="39"/>
      <c r="C57" s="39"/>
      <c r="D57" s="40"/>
      <c r="E57" s="41"/>
      <c r="F57" s="48"/>
      <c r="G57" s="41"/>
      <c r="H57" s="16"/>
      <c r="I57" s="16"/>
      <c r="J57" s="16"/>
      <c r="K57" s="19"/>
      <c r="L57" s="16"/>
    </row>
    <row r="58" spans="1:12" x14ac:dyDescent="0.25">
      <c r="A58" s="38"/>
      <c r="B58" s="39"/>
      <c r="C58" s="39"/>
      <c r="D58" s="40"/>
      <c r="E58" s="41"/>
      <c r="F58" s="48"/>
      <c r="G58" s="41"/>
      <c r="H58" s="16"/>
      <c r="I58" s="16"/>
      <c r="J58" s="16"/>
      <c r="K58" s="19"/>
      <c r="L58" s="16"/>
    </row>
    <row r="59" spans="1:12" x14ac:dyDescent="0.25">
      <c r="A59" s="38"/>
      <c r="B59" s="39"/>
      <c r="C59" s="39"/>
      <c r="D59" s="40"/>
      <c r="E59" s="41"/>
      <c r="F59" s="48"/>
      <c r="G59" s="41"/>
      <c r="H59" s="16"/>
      <c r="I59" s="16"/>
      <c r="J59" s="16"/>
      <c r="K59" s="19"/>
      <c r="L59" s="16"/>
    </row>
    <row r="60" spans="1:12" x14ac:dyDescent="0.25">
      <c r="A60" s="16"/>
      <c r="B60" s="28"/>
      <c r="C60" s="28"/>
      <c r="D60" s="23"/>
      <c r="E60" s="16"/>
      <c r="F60" s="49"/>
      <c r="G60" s="16"/>
      <c r="H60" s="16"/>
      <c r="I60" s="16"/>
      <c r="J60" s="16"/>
      <c r="K60" s="19"/>
      <c r="L60" s="16"/>
    </row>
    <row r="61" spans="1:12" x14ac:dyDescent="0.25">
      <c r="A61" s="16"/>
      <c r="B61" s="628" t="s">
        <v>55</v>
      </c>
      <c r="C61" s="628"/>
      <c r="D61" s="622"/>
      <c r="E61" s="16"/>
      <c r="F61" s="49"/>
      <c r="G61" s="16"/>
      <c r="H61" s="621" t="s">
        <v>55</v>
      </c>
      <c r="I61" s="621"/>
      <c r="J61" s="622"/>
      <c r="K61" s="622"/>
      <c r="L61" s="42"/>
    </row>
    <row r="62" spans="1:12" x14ac:dyDescent="0.25">
      <c r="A62" s="16"/>
      <c r="B62" s="623"/>
      <c r="C62" s="623"/>
      <c r="D62" s="624"/>
      <c r="E62" s="16"/>
      <c r="F62" s="49"/>
      <c r="G62" s="16"/>
      <c r="H62" s="625"/>
      <c r="I62" s="625"/>
      <c r="J62" s="624"/>
      <c r="K62" s="624"/>
      <c r="L62" s="42"/>
    </row>
    <row r="63" spans="1:12" x14ac:dyDescent="0.25">
      <c r="A63" s="16"/>
      <c r="B63" s="626" t="s">
        <v>56</v>
      </c>
      <c r="C63" s="626"/>
      <c r="D63" s="624"/>
      <c r="E63" s="16"/>
      <c r="F63" s="49"/>
      <c r="G63" s="16"/>
      <c r="H63" s="627" t="s">
        <v>57</v>
      </c>
      <c r="I63" s="627"/>
      <c r="J63" s="624"/>
      <c r="K63" s="624"/>
      <c r="L63" s="43"/>
    </row>
    <row r="64" spans="1:12" x14ac:dyDescent="0.25">
      <c r="A64" s="16"/>
      <c r="B64" s="28"/>
      <c r="C64" s="28"/>
      <c r="D64" s="16"/>
      <c r="E64" s="16"/>
      <c r="F64" s="49"/>
      <c r="G64" s="16"/>
      <c r="H64" s="16"/>
      <c r="I64" s="16"/>
      <c r="J64" s="16"/>
      <c r="K64" s="19"/>
      <c r="L64" s="16"/>
    </row>
    <row r="65" spans="1:12" x14ac:dyDescent="0.25">
      <c r="A65" s="16"/>
      <c r="B65" s="28"/>
      <c r="C65" s="28"/>
      <c r="D65" s="16"/>
      <c r="E65" s="16"/>
      <c r="F65" s="49"/>
      <c r="G65" s="16"/>
      <c r="H65" s="16"/>
      <c r="I65" s="16"/>
      <c r="J65" s="16"/>
      <c r="K65" s="19"/>
      <c r="L65" s="16"/>
    </row>
    <row r="66" spans="1:12" x14ac:dyDescent="0.25">
      <c r="A66" s="16"/>
      <c r="B66" s="28"/>
      <c r="C66" s="28"/>
      <c r="D66" s="16"/>
      <c r="E66" s="16"/>
      <c r="F66" s="49"/>
      <c r="G66" s="16"/>
      <c r="H66" s="16"/>
      <c r="I66" s="16"/>
      <c r="J66" s="16"/>
      <c r="K66" s="19"/>
      <c r="L66" s="16"/>
    </row>
    <row r="67" spans="1:12" x14ac:dyDescent="0.25">
      <c r="A67" s="16"/>
      <c r="B67" s="28"/>
      <c r="C67" s="28"/>
      <c r="D67" s="16"/>
      <c r="E67" s="16"/>
      <c r="F67" s="49"/>
      <c r="G67" s="16"/>
      <c r="H67" s="16"/>
      <c r="I67" s="16"/>
      <c r="J67" s="16"/>
      <c r="K67" s="19"/>
      <c r="L67" s="16"/>
    </row>
    <row r="68" spans="1:12" x14ac:dyDescent="0.25">
      <c r="A68" s="16"/>
      <c r="B68" s="28"/>
      <c r="C68" s="28"/>
      <c r="D68" s="16"/>
      <c r="E68" s="16"/>
      <c r="F68" s="49"/>
      <c r="G68" s="16"/>
      <c r="H68" s="16"/>
      <c r="I68" s="16"/>
      <c r="J68" s="16"/>
      <c r="K68" s="19"/>
      <c r="L68" s="16"/>
    </row>
    <row r="69" spans="1:12" x14ac:dyDescent="0.25">
      <c r="A69" s="16"/>
      <c r="B69" s="28"/>
      <c r="C69" s="28"/>
      <c r="D69" s="16"/>
      <c r="E69" s="16"/>
      <c r="F69" s="49"/>
      <c r="G69" s="16"/>
      <c r="H69" s="16"/>
      <c r="I69" s="16"/>
      <c r="J69" s="16"/>
      <c r="K69" s="19"/>
      <c r="L69" s="16"/>
    </row>
    <row r="70" spans="1:12" x14ac:dyDescent="0.25">
      <c r="A70" s="16"/>
      <c r="B70" s="28"/>
      <c r="C70" s="28"/>
      <c r="D70" s="16"/>
      <c r="E70" s="16"/>
      <c r="F70" s="49"/>
      <c r="G70" s="16"/>
      <c r="H70" s="16"/>
      <c r="I70" s="16"/>
      <c r="J70" s="16"/>
      <c r="K70" s="19"/>
      <c r="L70" s="16"/>
    </row>
    <row r="71" spans="1:12" x14ac:dyDescent="0.25">
      <c r="A71" s="16"/>
      <c r="B71" s="28"/>
      <c r="C71" s="28"/>
      <c r="D71" s="16"/>
      <c r="E71" s="16"/>
      <c r="F71" s="49"/>
      <c r="G71" s="16"/>
      <c r="H71" s="16"/>
      <c r="I71" s="16"/>
      <c r="J71" s="16"/>
      <c r="K71" s="19"/>
      <c r="L71" s="16"/>
    </row>
    <row r="72" spans="1:12" x14ac:dyDescent="0.25">
      <c r="A72" s="16"/>
      <c r="B72" s="28"/>
      <c r="C72" s="28"/>
      <c r="D72" s="16"/>
      <c r="E72" s="16"/>
      <c r="F72" s="49"/>
      <c r="G72" s="16"/>
      <c r="H72" s="16"/>
      <c r="I72" s="16"/>
      <c r="J72" s="16"/>
      <c r="K72" s="19"/>
      <c r="L72" s="16"/>
    </row>
    <row r="73" spans="1:12" x14ac:dyDescent="0.25">
      <c r="A73" s="16"/>
      <c r="B73" s="28"/>
      <c r="C73" s="28"/>
      <c r="D73" s="16"/>
      <c r="E73" s="16"/>
      <c r="F73" s="49"/>
      <c r="G73" s="16"/>
      <c r="H73" s="16"/>
      <c r="I73" s="16"/>
      <c r="J73" s="16"/>
      <c r="K73" s="19"/>
      <c r="L73" s="16"/>
    </row>
    <row r="74" spans="1:12" x14ac:dyDescent="0.25">
      <c r="A74" s="16"/>
      <c r="B74" s="28"/>
      <c r="C74" s="28"/>
      <c r="D74" s="16"/>
      <c r="E74" s="16"/>
      <c r="F74" s="49"/>
      <c r="G74" s="16"/>
      <c r="H74" s="16"/>
      <c r="I74" s="16"/>
      <c r="J74" s="16"/>
      <c r="K74" s="19"/>
      <c r="L74" s="16"/>
    </row>
    <row r="75" spans="1:12" x14ac:dyDescent="0.25">
      <c r="A75" s="16"/>
      <c r="B75" s="28"/>
      <c r="C75" s="28"/>
      <c r="D75" s="16"/>
      <c r="E75" s="16"/>
      <c r="F75" s="49"/>
      <c r="G75" s="16"/>
      <c r="H75" s="16"/>
      <c r="I75" s="16"/>
      <c r="J75" s="16"/>
      <c r="K75" s="19"/>
      <c r="L75" s="16"/>
    </row>
    <row r="76" spans="1:12" x14ac:dyDescent="0.25">
      <c r="A76" s="16"/>
      <c r="B76" s="28"/>
      <c r="C76" s="28"/>
      <c r="D76" s="16"/>
      <c r="E76" s="16"/>
      <c r="F76" s="49"/>
      <c r="G76" s="16"/>
      <c r="H76" s="16"/>
      <c r="I76" s="16"/>
      <c r="J76" s="16"/>
      <c r="K76" s="19"/>
      <c r="L76" s="16"/>
    </row>
    <row r="77" spans="1:12" x14ac:dyDescent="0.25">
      <c r="A77" s="16"/>
      <c r="B77" s="28"/>
      <c r="C77" s="28"/>
      <c r="D77" s="16"/>
      <c r="E77" s="16"/>
      <c r="F77" s="49"/>
      <c r="G77" s="16"/>
      <c r="H77" s="16"/>
      <c r="I77" s="16"/>
      <c r="J77" s="16"/>
      <c r="K77" s="19"/>
      <c r="L77" s="16"/>
    </row>
    <row r="78" spans="1:12" x14ac:dyDescent="0.25">
      <c r="A78" s="16"/>
      <c r="B78" s="28"/>
      <c r="C78" s="28"/>
      <c r="D78" s="16"/>
      <c r="E78" s="16"/>
      <c r="F78" s="49"/>
      <c r="G78" s="16"/>
      <c r="H78" s="16"/>
      <c r="I78" s="16"/>
      <c r="J78" s="16"/>
      <c r="K78" s="19"/>
      <c r="L78" s="16"/>
    </row>
    <row r="79" spans="1:12" x14ac:dyDescent="0.25">
      <c r="A79" s="16"/>
      <c r="B79" s="28"/>
      <c r="C79" s="28"/>
      <c r="D79" s="16"/>
      <c r="E79" s="16"/>
      <c r="F79" s="49"/>
      <c r="G79" s="16"/>
      <c r="H79" s="16"/>
      <c r="I79" s="16"/>
      <c r="J79" s="16"/>
      <c r="K79" s="19"/>
      <c r="L79" s="16"/>
    </row>
    <row r="80" spans="1:12" x14ac:dyDescent="0.25">
      <c r="A80" s="16"/>
      <c r="B80" s="28"/>
      <c r="C80" s="28"/>
      <c r="D80" s="16"/>
      <c r="E80" s="16"/>
      <c r="F80" s="49"/>
      <c r="G80" s="16"/>
      <c r="H80" s="16"/>
      <c r="I80" s="16"/>
      <c r="J80" s="16"/>
      <c r="K80" s="19"/>
      <c r="L80" s="16"/>
    </row>
    <row r="81" spans="1:12" x14ac:dyDescent="0.25">
      <c r="A81" s="16"/>
      <c r="B81" s="28"/>
      <c r="C81" s="28"/>
      <c r="D81" s="16"/>
      <c r="E81" s="16"/>
      <c r="F81" s="49"/>
      <c r="G81" s="16"/>
      <c r="H81" s="16"/>
      <c r="I81" s="16"/>
      <c r="J81" s="16"/>
      <c r="K81" s="19"/>
      <c r="L81" s="16"/>
    </row>
    <row r="82" spans="1:12" x14ac:dyDescent="0.25">
      <c r="A82" s="16"/>
      <c r="B82" s="28"/>
      <c r="C82" s="28"/>
      <c r="D82" s="16"/>
      <c r="E82" s="16"/>
      <c r="F82" s="49"/>
      <c r="G82" s="16"/>
      <c r="H82" s="16"/>
      <c r="I82" s="16"/>
      <c r="J82" s="16"/>
      <c r="K82" s="19"/>
      <c r="L82" s="16"/>
    </row>
    <row r="83" spans="1:12" x14ac:dyDescent="0.25">
      <c r="A83" s="16"/>
      <c r="B83" s="28"/>
      <c r="C83" s="28"/>
      <c r="D83" s="16"/>
      <c r="E83" s="16"/>
      <c r="F83" s="49"/>
      <c r="G83" s="16"/>
      <c r="H83" s="16"/>
      <c r="I83" s="16"/>
      <c r="J83" s="16"/>
      <c r="K83" s="19"/>
      <c r="L83" s="16"/>
    </row>
    <row r="84" spans="1:12" x14ac:dyDescent="0.25">
      <c r="A84" s="16"/>
      <c r="B84" s="28"/>
      <c r="C84" s="28"/>
      <c r="D84" s="16"/>
      <c r="E84" s="16"/>
      <c r="F84" s="49"/>
      <c r="G84" s="16"/>
      <c r="H84" s="16"/>
      <c r="I84" s="16"/>
      <c r="J84" s="16"/>
      <c r="K84" s="19"/>
      <c r="L84" s="16"/>
    </row>
    <row r="85" spans="1:12" x14ac:dyDescent="0.25">
      <c r="A85" s="16"/>
      <c r="B85" s="28"/>
      <c r="C85" s="28"/>
      <c r="D85" s="16"/>
      <c r="E85" s="16"/>
      <c r="F85" s="49"/>
      <c r="G85" s="16"/>
      <c r="H85" s="16"/>
      <c r="I85" s="16"/>
      <c r="J85" s="16"/>
      <c r="K85" s="19"/>
      <c r="L85" s="16"/>
    </row>
    <row r="86" spans="1:12" x14ac:dyDescent="0.25">
      <c r="A86" s="16"/>
      <c r="B86" s="28"/>
      <c r="C86" s="28"/>
      <c r="D86" s="16"/>
      <c r="E86" s="16"/>
      <c r="F86" s="49"/>
      <c r="G86" s="16"/>
      <c r="H86" s="16"/>
      <c r="I86" s="16"/>
      <c r="J86" s="16"/>
      <c r="K86" s="19"/>
      <c r="L86" s="16"/>
    </row>
    <row r="87" spans="1:12" x14ac:dyDescent="0.25">
      <c r="A87" s="16"/>
      <c r="B87" s="28"/>
      <c r="C87" s="28"/>
      <c r="D87" s="16"/>
      <c r="E87" s="16"/>
      <c r="F87" s="49"/>
      <c r="G87" s="16"/>
      <c r="H87" s="16"/>
      <c r="I87" s="16"/>
      <c r="J87" s="16"/>
      <c r="K87" s="19"/>
      <c r="L87" s="16"/>
    </row>
    <row r="88" spans="1:12" x14ac:dyDescent="0.25">
      <c r="A88" s="16"/>
      <c r="B88" s="28"/>
      <c r="C88" s="28"/>
      <c r="D88" s="16"/>
      <c r="E88" s="16"/>
      <c r="F88" s="49"/>
      <c r="G88" s="16"/>
      <c r="H88" s="16"/>
      <c r="I88" s="16"/>
      <c r="J88" s="16"/>
      <c r="K88" s="19"/>
      <c r="L88" s="16"/>
    </row>
    <row r="89" spans="1:12" x14ac:dyDescent="0.25">
      <c r="A89" s="16"/>
      <c r="B89" s="28"/>
      <c r="C89" s="28"/>
      <c r="D89" s="16"/>
      <c r="E89" s="16"/>
      <c r="F89" s="49"/>
      <c r="G89" s="16"/>
      <c r="H89" s="16"/>
      <c r="I89" s="16"/>
      <c r="J89" s="16"/>
      <c r="K89" s="19"/>
      <c r="L89" s="16"/>
    </row>
    <row r="90" spans="1:12" x14ac:dyDescent="0.25">
      <c r="A90" s="16"/>
      <c r="B90" s="28"/>
      <c r="C90" s="28"/>
      <c r="D90" s="16"/>
      <c r="E90" s="16"/>
      <c r="F90" s="49"/>
      <c r="G90" s="16"/>
      <c r="H90" s="16"/>
      <c r="I90" s="16"/>
      <c r="J90" s="16"/>
      <c r="K90" s="19"/>
      <c r="L90" s="16"/>
    </row>
    <row r="91" spans="1:12" x14ac:dyDescent="0.25">
      <c r="A91" s="16"/>
      <c r="B91" s="28"/>
      <c r="C91" s="28"/>
      <c r="D91" s="16"/>
      <c r="E91" s="16"/>
      <c r="F91" s="49"/>
      <c r="G91" s="16"/>
      <c r="H91" s="16"/>
      <c r="I91" s="16"/>
      <c r="J91" s="16"/>
      <c r="K91" s="19"/>
      <c r="L91" s="16"/>
    </row>
    <row r="92" spans="1:12" x14ac:dyDescent="0.25">
      <c r="A92" s="16"/>
      <c r="B92" s="28"/>
      <c r="C92" s="28"/>
      <c r="D92" s="16"/>
      <c r="E92" s="16"/>
      <c r="F92" s="49"/>
      <c r="G92" s="16"/>
      <c r="H92" s="16"/>
      <c r="I92" s="16"/>
      <c r="J92" s="16"/>
      <c r="K92" s="19"/>
      <c r="L92" s="16"/>
    </row>
    <row r="93" spans="1:12" x14ac:dyDescent="0.25">
      <c r="A93" s="16"/>
      <c r="B93" s="28"/>
      <c r="C93" s="28"/>
      <c r="D93" s="16"/>
      <c r="E93" s="16"/>
      <c r="F93" s="49"/>
      <c r="G93" s="16"/>
      <c r="H93" s="16"/>
      <c r="I93" s="16"/>
      <c r="J93" s="16"/>
      <c r="K93" s="19"/>
      <c r="L93" s="16"/>
    </row>
    <row r="94" spans="1:12" x14ac:dyDescent="0.25">
      <c r="A94" s="16"/>
      <c r="B94" s="28"/>
      <c r="C94" s="28"/>
      <c r="D94" s="16"/>
      <c r="E94" s="16"/>
      <c r="F94" s="49"/>
      <c r="G94" s="16"/>
      <c r="H94" s="16"/>
      <c r="I94" s="16"/>
      <c r="J94" s="16"/>
      <c r="K94" s="19"/>
      <c r="L94" s="16"/>
    </row>
    <row r="95" spans="1:12" x14ac:dyDescent="0.25">
      <c r="A95" s="16"/>
      <c r="B95" s="28"/>
      <c r="C95" s="28"/>
      <c r="D95" s="16"/>
      <c r="E95" s="16"/>
      <c r="F95" s="49"/>
      <c r="G95" s="16"/>
      <c r="H95" s="16"/>
      <c r="I95" s="16"/>
      <c r="J95" s="16"/>
      <c r="K95" s="19"/>
      <c r="L95" s="16"/>
    </row>
    <row r="96" spans="1:12" x14ac:dyDescent="0.25">
      <c r="A96" s="16"/>
      <c r="B96" s="28"/>
      <c r="C96" s="28"/>
      <c r="D96" s="16"/>
      <c r="E96" s="16"/>
      <c r="F96" s="49"/>
      <c r="G96" s="16"/>
      <c r="H96" s="16"/>
      <c r="I96" s="16"/>
      <c r="J96" s="16"/>
      <c r="K96" s="19"/>
      <c r="L96" s="16"/>
    </row>
    <row r="97" spans="1:12" x14ac:dyDescent="0.25">
      <c r="A97" s="16"/>
      <c r="B97" s="28"/>
      <c r="C97" s="28"/>
      <c r="D97" s="16"/>
      <c r="E97" s="16"/>
      <c r="F97" s="49"/>
      <c r="G97" s="16"/>
      <c r="H97" s="16"/>
      <c r="I97" s="16"/>
      <c r="J97" s="16"/>
      <c r="K97" s="19"/>
      <c r="L97" s="16"/>
    </row>
    <row r="98" spans="1:12" x14ac:dyDescent="0.25">
      <c r="A98" s="16"/>
      <c r="B98" s="28"/>
      <c r="C98" s="28"/>
      <c r="D98" s="16"/>
      <c r="E98" s="16"/>
      <c r="F98" s="49"/>
      <c r="G98" s="16"/>
      <c r="H98" s="16"/>
      <c r="I98" s="16"/>
      <c r="J98" s="16"/>
      <c r="K98" s="19"/>
      <c r="L98" s="16"/>
    </row>
    <row r="99" spans="1:12" x14ac:dyDescent="0.25">
      <c r="A99" s="16"/>
      <c r="B99" s="28"/>
      <c r="C99" s="28"/>
      <c r="D99" s="16"/>
      <c r="E99" s="16"/>
      <c r="F99" s="49"/>
      <c r="G99" s="16"/>
      <c r="H99" s="16"/>
      <c r="I99" s="16"/>
      <c r="J99" s="16"/>
      <c r="K99" s="19"/>
      <c r="L99" s="16"/>
    </row>
    <row r="100" spans="1:12" x14ac:dyDescent="0.25">
      <c r="A100" s="16"/>
      <c r="B100" s="28"/>
      <c r="C100" s="28"/>
      <c r="D100" s="16"/>
      <c r="E100" s="16"/>
      <c r="F100" s="49"/>
      <c r="G100" s="16"/>
      <c r="H100" s="16"/>
      <c r="I100" s="16"/>
      <c r="J100" s="16"/>
      <c r="K100" s="19"/>
      <c r="L100" s="16"/>
    </row>
    <row r="101" spans="1:12" x14ac:dyDescent="0.25">
      <c r="A101" s="16"/>
      <c r="B101" s="28"/>
      <c r="C101" s="28"/>
      <c r="D101" s="16"/>
      <c r="E101" s="16"/>
      <c r="F101" s="49"/>
      <c r="G101" s="16"/>
      <c r="H101" s="16"/>
      <c r="I101" s="16"/>
      <c r="J101" s="16"/>
      <c r="K101" s="19"/>
      <c r="L101" s="16"/>
    </row>
    <row r="102" spans="1:12" x14ac:dyDescent="0.25">
      <c r="A102" s="16"/>
      <c r="B102" s="28"/>
      <c r="C102" s="28"/>
      <c r="D102" s="16"/>
      <c r="E102" s="16"/>
      <c r="F102" s="49"/>
      <c r="G102" s="16"/>
      <c r="H102" s="16"/>
      <c r="I102" s="16"/>
      <c r="J102" s="16"/>
      <c r="K102" s="19"/>
      <c r="L102" s="16"/>
    </row>
    <row r="103" spans="1:12" x14ac:dyDescent="0.25">
      <c r="A103" s="16"/>
      <c r="B103" s="28"/>
      <c r="C103" s="28"/>
      <c r="D103" s="16"/>
      <c r="E103" s="16"/>
      <c r="F103" s="49"/>
      <c r="G103" s="16"/>
      <c r="H103" s="16"/>
      <c r="I103" s="16"/>
      <c r="J103" s="16"/>
      <c r="K103" s="19"/>
      <c r="L103" s="16"/>
    </row>
    <row r="104" spans="1:12" x14ac:dyDescent="0.25">
      <c r="A104" s="16"/>
      <c r="B104" s="28"/>
      <c r="C104" s="28"/>
      <c r="D104" s="16"/>
      <c r="E104" s="16"/>
      <c r="F104" s="49"/>
      <c r="G104" s="16"/>
      <c r="H104" s="16"/>
      <c r="I104" s="16"/>
      <c r="J104" s="16"/>
      <c r="K104" s="19"/>
      <c r="L104" s="16"/>
    </row>
    <row r="105" spans="1:12" x14ac:dyDescent="0.25">
      <c r="A105" s="16"/>
      <c r="B105" s="28"/>
      <c r="C105" s="28"/>
      <c r="D105" s="16"/>
      <c r="E105" s="16"/>
      <c r="F105" s="49"/>
      <c r="G105" s="16"/>
      <c r="H105" s="16"/>
      <c r="I105" s="16"/>
      <c r="J105" s="16"/>
      <c r="K105" s="19"/>
      <c r="L105" s="16"/>
    </row>
    <row r="106" spans="1:12" x14ac:dyDescent="0.25">
      <c r="A106" s="16"/>
      <c r="B106" s="28"/>
      <c r="C106" s="28"/>
      <c r="D106" s="16"/>
      <c r="E106" s="16"/>
      <c r="F106" s="49"/>
      <c r="G106" s="16"/>
      <c r="H106" s="16"/>
      <c r="I106" s="16"/>
      <c r="J106" s="16"/>
      <c r="K106" s="19"/>
      <c r="L106" s="16"/>
    </row>
    <row r="107" spans="1:12" x14ac:dyDescent="0.25">
      <c r="A107" s="16"/>
      <c r="B107" s="28"/>
      <c r="C107" s="28"/>
      <c r="D107" s="16"/>
      <c r="E107" s="16"/>
      <c r="F107" s="49"/>
      <c r="G107" s="16"/>
      <c r="H107" s="16"/>
      <c r="I107" s="16"/>
      <c r="J107" s="16"/>
      <c r="K107" s="19"/>
      <c r="L107" s="16"/>
    </row>
    <row r="108" spans="1:12" x14ac:dyDescent="0.25">
      <c r="A108" s="16"/>
      <c r="B108" s="28"/>
      <c r="C108" s="28"/>
      <c r="D108" s="16"/>
      <c r="E108" s="16"/>
      <c r="F108" s="49"/>
      <c r="G108" s="16"/>
      <c r="H108" s="16"/>
      <c r="I108" s="16"/>
      <c r="J108" s="16"/>
      <c r="K108" s="19"/>
      <c r="L108" s="16"/>
    </row>
    <row r="109" spans="1:12" x14ac:dyDescent="0.25">
      <c r="A109" s="16"/>
      <c r="B109" s="28"/>
      <c r="C109" s="28"/>
      <c r="D109" s="16"/>
      <c r="E109" s="16"/>
      <c r="F109" s="49"/>
      <c r="G109" s="16"/>
      <c r="H109" s="16"/>
      <c r="I109" s="16"/>
      <c r="J109" s="16"/>
      <c r="K109" s="19"/>
      <c r="L109" s="16"/>
    </row>
    <row r="110" spans="1:12" x14ac:dyDescent="0.25">
      <c r="A110" s="16"/>
      <c r="B110" s="28"/>
      <c r="C110" s="28"/>
      <c r="D110" s="16"/>
      <c r="E110" s="16"/>
      <c r="F110" s="49"/>
      <c r="G110" s="16"/>
      <c r="H110" s="16"/>
      <c r="I110" s="16"/>
      <c r="J110" s="16"/>
      <c r="K110" s="19"/>
      <c r="L110" s="16"/>
    </row>
    <row r="111" spans="1:12" x14ac:dyDescent="0.25">
      <c r="A111" s="16"/>
      <c r="B111" s="28"/>
      <c r="C111" s="28"/>
      <c r="D111" s="16"/>
      <c r="E111" s="16"/>
      <c r="F111" s="49"/>
      <c r="G111" s="16"/>
      <c r="H111" s="16"/>
      <c r="I111" s="16"/>
      <c r="J111" s="16"/>
      <c r="K111" s="19"/>
      <c r="L111" s="16"/>
    </row>
    <row r="112" spans="1:12" x14ac:dyDescent="0.25">
      <c r="A112" s="16"/>
      <c r="B112" s="28"/>
      <c r="C112" s="28"/>
      <c r="D112" s="16"/>
      <c r="E112" s="16"/>
      <c r="F112" s="49"/>
      <c r="G112" s="16"/>
      <c r="H112" s="16"/>
      <c r="I112" s="16"/>
      <c r="J112" s="16"/>
      <c r="K112" s="19"/>
      <c r="L112" s="16"/>
    </row>
    <row r="113" spans="1:12" x14ac:dyDescent="0.25">
      <c r="A113" s="16"/>
      <c r="B113" s="28"/>
      <c r="C113" s="28"/>
      <c r="D113" s="16"/>
      <c r="E113" s="16"/>
      <c r="F113" s="49"/>
      <c r="G113" s="16"/>
      <c r="H113" s="16"/>
      <c r="I113" s="16"/>
      <c r="J113" s="16"/>
      <c r="K113" s="19"/>
      <c r="L113" s="16"/>
    </row>
    <row r="114" spans="1:12" x14ac:dyDescent="0.25">
      <c r="A114" s="16"/>
      <c r="B114" s="28"/>
      <c r="C114" s="28"/>
      <c r="D114" s="16"/>
      <c r="E114" s="16"/>
      <c r="F114" s="49"/>
      <c r="G114" s="16"/>
      <c r="H114" s="16"/>
      <c r="I114" s="16"/>
      <c r="J114" s="16"/>
      <c r="K114" s="19"/>
      <c r="L114" s="16"/>
    </row>
    <row r="115" spans="1:12" x14ac:dyDescent="0.25">
      <c r="A115" s="16"/>
      <c r="B115" s="28"/>
      <c r="C115" s="28"/>
      <c r="D115" s="16"/>
      <c r="E115" s="16"/>
      <c r="F115" s="49"/>
      <c r="G115" s="16"/>
      <c r="H115" s="16"/>
      <c r="I115" s="16"/>
      <c r="J115" s="16"/>
      <c r="K115" s="19"/>
      <c r="L115" s="16"/>
    </row>
    <row r="116" spans="1:12" x14ac:dyDescent="0.25">
      <c r="A116" s="16"/>
      <c r="B116" s="28"/>
      <c r="C116" s="28"/>
      <c r="D116" s="16"/>
      <c r="E116" s="16"/>
      <c r="F116" s="49"/>
      <c r="G116" s="16"/>
      <c r="H116" s="16"/>
      <c r="I116" s="16"/>
      <c r="J116" s="16"/>
      <c r="K116" s="19"/>
      <c r="L116" s="16"/>
    </row>
    <row r="117" spans="1:12" x14ac:dyDescent="0.25">
      <c r="A117" s="16"/>
      <c r="B117" s="28"/>
      <c r="C117" s="28"/>
      <c r="D117" s="16"/>
      <c r="E117" s="16"/>
      <c r="F117" s="49"/>
      <c r="G117" s="16"/>
      <c r="H117" s="16"/>
      <c r="I117" s="16"/>
      <c r="J117" s="16"/>
      <c r="K117" s="19"/>
      <c r="L117" s="16"/>
    </row>
    <row r="118" spans="1:12" x14ac:dyDescent="0.25">
      <c r="A118" s="16"/>
      <c r="B118" s="28"/>
      <c r="C118" s="28"/>
      <c r="D118" s="16"/>
      <c r="E118" s="16"/>
      <c r="F118" s="49"/>
      <c r="G118" s="16"/>
      <c r="H118" s="16"/>
      <c r="I118" s="16"/>
      <c r="J118" s="16"/>
      <c r="K118" s="19"/>
      <c r="L118" s="16"/>
    </row>
    <row r="119" spans="1:12" x14ac:dyDescent="0.25">
      <c r="A119" s="16"/>
      <c r="B119" s="28"/>
      <c r="C119" s="28"/>
      <c r="D119" s="16"/>
      <c r="E119" s="16"/>
      <c r="F119" s="49"/>
      <c r="G119" s="16"/>
      <c r="H119" s="16"/>
      <c r="I119" s="16"/>
      <c r="J119" s="16"/>
      <c r="K119" s="19"/>
      <c r="L119" s="16"/>
    </row>
    <row r="120" spans="1:12" x14ac:dyDescent="0.25">
      <c r="A120" s="16"/>
      <c r="B120" s="28"/>
      <c r="C120" s="28"/>
      <c r="D120" s="16"/>
      <c r="E120" s="16"/>
      <c r="F120" s="49"/>
      <c r="G120" s="16"/>
      <c r="H120" s="16"/>
      <c r="I120" s="16"/>
      <c r="J120" s="16"/>
      <c r="K120" s="19"/>
      <c r="L120" s="16"/>
    </row>
    <row r="121" spans="1:12" x14ac:dyDescent="0.25">
      <c r="A121" s="16"/>
      <c r="B121" s="28"/>
      <c r="C121" s="28"/>
      <c r="D121" s="16"/>
      <c r="E121" s="16"/>
      <c r="F121" s="49"/>
      <c r="G121" s="16"/>
      <c r="H121" s="16"/>
      <c r="I121" s="16"/>
      <c r="J121" s="16"/>
      <c r="K121" s="19"/>
      <c r="L121" s="16"/>
    </row>
    <row r="122" spans="1:12" x14ac:dyDescent="0.25">
      <c r="A122" s="16"/>
      <c r="B122" s="28"/>
      <c r="C122" s="28"/>
      <c r="D122" s="16"/>
      <c r="E122" s="16"/>
      <c r="F122" s="49"/>
      <c r="G122" s="16"/>
      <c r="H122" s="16"/>
      <c r="I122" s="16"/>
      <c r="J122" s="16"/>
      <c r="K122" s="19"/>
      <c r="L122" s="16"/>
    </row>
    <row r="123" spans="1:12" x14ac:dyDescent="0.25">
      <c r="A123" s="16"/>
      <c r="B123" s="28"/>
      <c r="C123" s="28"/>
      <c r="D123" s="16"/>
      <c r="E123" s="16"/>
      <c r="F123" s="49"/>
      <c r="G123" s="16"/>
      <c r="H123" s="16"/>
      <c r="I123" s="16"/>
      <c r="J123" s="16"/>
      <c r="K123" s="19"/>
      <c r="L123" s="16"/>
    </row>
    <row r="124" spans="1:12" x14ac:dyDescent="0.25">
      <c r="A124" s="16"/>
      <c r="B124" s="28"/>
      <c r="C124" s="28"/>
      <c r="D124" s="16"/>
      <c r="E124" s="16"/>
      <c r="F124" s="49"/>
      <c r="G124" s="16"/>
      <c r="H124" s="16"/>
      <c r="I124" s="16"/>
      <c r="J124" s="16"/>
      <c r="K124" s="19"/>
      <c r="L124" s="16"/>
    </row>
    <row r="125" spans="1:12" x14ac:dyDescent="0.25">
      <c r="A125" s="16"/>
      <c r="B125" s="28"/>
      <c r="C125" s="28"/>
      <c r="D125" s="16"/>
      <c r="E125" s="16"/>
      <c r="F125" s="49"/>
      <c r="G125" s="16"/>
      <c r="H125" s="16"/>
      <c r="I125" s="16"/>
      <c r="J125" s="16"/>
      <c r="K125" s="19"/>
      <c r="L125" s="16"/>
    </row>
    <row r="126" spans="1:12" x14ac:dyDescent="0.25">
      <c r="A126" s="16"/>
      <c r="B126" s="28"/>
      <c r="C126" s="28"/>
      <c r="D126" s="16"/>
      <c r="E126" s="16"/>
      <c r="F126" s="49"/>
      <c r="G126" s="16"/>
      <c r="H126" s="16"/>
      <c r="I126" s="16"/>
      <c r="J126" s="16"/>
      <c r="K126" s="19"/>
      <c r="L126" s="16"/>
    </row>
    <row r="127" spans="1:12" x14ac:dyDescent="0.25">
      <c r="A127" s="16"/>
      <c r="B127" s="28"/>
      <c r="C127" s="28"/>
      <c r="D127" s="16"/>
      <c r="E127" s="16"/>
      <c r="F127" s="49"/>
      <c r="G127" s="16"/>
      <c r="H127" s="16"/>
      <c r="I127" s="16"/>
      <c r="J127" s="16"/>
      <c r="K127" s="19"/>
      <c r="L127" s="16"/>
    </row>
    <row r="128" spans="1:12" x14ac:dyDescent="0.25">
      <c r="A128" s="16"/>
      <c r="B128" s="28"/>
      <c r="C128" s="28"/>
      <c r="D128" s="16"/>
      <c r="E128" s="16"/>
      <c r="F128" s="49"/>
      <c r="G128" s="16"/>
      <c r="H128" s="16"/>
      <c r="I128" s="16"/>
      <c r="J128" s="16"/>
      <c r="K128" s="19"/>
      <c r="L128" s="16"/>
    </row>
    <row r="129" spans="1:12" x14ac:dyDescent="0.25">
      <c r="A129" s="16"/>
      <c r="B129" s="28"/>
      <c r="C129" s="28"/>
      <c r="D129" s="16"/>
      <c r="E129" s="16"/>
      <c r="F129" s="49"/>
      <c r="G129" s="16"/>
      <c r="H129" s="16"/>
      <c r="I129" s="16"/>
      <c r="J129" s="16"/>
      <c r="K129" s="19"/>
      <c r="L129" s="16"/>
    </row>
    <row r="130" spans="1:12" x14ac:dyDescent="0.25">
      <c r="A130" s="16"/>
      <c r="B130" s="28"/>
      <c r="C130" s="28"/>
      <c r="D130" s="16"/>
      <c r="E130" s="16"/>
      <c r="F130" s="49"/>
      <c r="G130" s="16"/>
      <c r="H130" s="16"/>
      <c r="I130" s="16"/>
      <c r="J130" s="16"/>
      <c r="K130" s="19"/>
      <c r="L130" s="16"/>
    </row>
    <row r="131" spans="1:12" x14ac:dyDescent="0.25">
      <c r="A131" s="16"/>
      <c r="B131" s="28"/>
      <c r="C131" s="28"/>
      <c r="D131" s="16"/>
      <c r="E131" s="16"/>
      <c r="F131" s="49"/>
      <c r="G131" s="16"/>
      <c r="H131" s="16"/>
      <c r="I131" s="16"/>
      <c r="J131" s="16"/>
      <c r="K131" s="19"/>
      <c r="L131" s="16"/>
    </row>
    <row r="132" spans="1:12" x14ac:dyDescent="0.25">
      <c r="A132" s="16"/>
      <c r="B132" s="28"/>
      <c r="C132" s="28"/>
      <c r="D132" s="16"/>
      <c r="E132" s="16"/>
      <c r="F132" s="49"/>
      <c r="G132" s="16"/>
      <c r="H132" s="16"/>
      <c r="I132" s="16"/>
      <c r="J132" s="16"/>
      <c r="K132" s="19"/>
      <c r="L132" s="16"/>
    </row>
    <row r="133" spans="1:12" x14ac:dyDescent="0.25">
      <c r="A133" s="16"/>
      <c r="B133" s="28"/>
      <c r="C133" s="28"/>
      <c r="D133" s="16"/>
      <c r="E133" s="16"/>
      <c r="F133" s="49"/>
      <c r="G133" s="16"/>
      <c r="H133" s="16"/>
      <c r="I133" s="16"/>
      <c r="J133" s="16"/>
      <c r="K133" s="19"/>
      <c r="L133" s="16"/>
    </row>
    <row r="134" spans="1:12" x14ac:dyDescent="0.25">
      <c r="A134" s="16"/>
      <c r="B134" s="28"/>
      <c r="C134" s="28"/>
      <c r="D134" s="16"/>
      <c r="E134" s="16"/>
      <c r="F134" s="49"/>
      <c r="G134" s="16"/>
      <c r="H134" s="16"/>
      <c r="I134" s="16"/>
      <c r="J134" s="16"/>
      <c r="K134" s="19"/>
      <c r="L134" s="16"/>
    </row>
    <row r="135" spans="1:12" x14ac:dyDescent="0.25">
      <c r="A135" s="16"/>
      <c r="B135" s="28"/>
      <c r="C135" s="28"/>
      <c r="D135" s="16"/>
      <c r="E135" s="16"/>
      <c r="F135" s="49"/>
      <c r="G135" s="16"/>
      <c r="H135" s="16"/>
      <c r="I135" s="16"/>
      <c r="J135" s="16"/>
      <c r="K135" s="19"/>
      <c r="L135" s="16"/>
    </row>
    <row r="136" spans="1:12" x14ac:dyDescent="0.25">
      <c r="A136" s="16"/>
      <c r="B136" s="28"/>
      <c r="C136" s="28"/>
      <c r="D136" s="16"/>
      <c r="E136" s="16"/>
      <c r="F136" s="49"/>
      <c r="G136" s="16"/>
      <c r="H136" s="16"/>
      <c r="I136" s="16"/>
      <c r="J136" s="16"/>
      <c r="K136" s="19"/>
      <c r="L136" s="16"/>
    </row>
    <row r="137" spans="1:12" x14ac:dyDescent="0.25">
      <c r="A137" s="16"/>
      <c r="B137" s="28"/>
      <c r="C137" s="28"/>
      <c r="D137" s="16"/>
      <c r="E137" s="16"/>
      <c r="F137" s="49"/>
      <c r="G137" s="16"/>
      <c r="H137" s="16"/>
      <c r="I137" s="16"/>
      <c r="J137" s="16"/>
      <c r="K137" s="19"/>
      <c r="L137" s="16"/>
    </row>
    <row r="138" spans="1:12" x14ac:dyDescent="0.25">
      <c r="A138" s="16"/>
      <c r="B138" s="28"/>
      <c r="C138" s="28"/>
      <c r="D138" s="16"/>
      <c r="E138" s="16"/>
      <c r="F138" s="49"/>
      <c r="G138" s="16"/>
      <c r="H138" s="16"/>
      <c r="I138" s="16"/>
      <c r="J138" s="16"/>
      <c r="K138" s="19"/>
      <c r="L138" s="16"/>
    </row>
    <row r="139" spans="1:12" x14ac:dyDescent="0.25">
      <c r="A139" s="16"/>
      <c r="B139" s="28"/>
      <c r="C139" s="28"/>
      <c r="D139" s="16"/>
      <c r="E139" s="16"/>
      <c r="F139" s="49"/>
      <c r="G139" s="16"/>
      <c r="H139" s="16"/>
      <c r="I139" s="16"/>
      <c r="J139" s="16"/>
      <c r="K139" s="19"/>
      <c r="L139" s="16"/>
    </row>
    <row r="140" spans="1:12" x14ac:dyDescent="0.25">
      <c r="A140" s="16"/>
      <c r="B140" s="28"/>
      <c r="C140" s="28"/>
      <c r="D140" s="16"/>
      <c r="E140" s="16"/>
      <c r="F140" s="49"/>
      <c r="G140" s="16"/>
      <c r="H140" s="16"/>
      <c r="I140" s="16"/>
      <c r="J140" s="16"/>
      <c r="K140" s="19"/>
      <c r="L140" s="16"/>
    </row>
    <row r="141" spans="1:12" x14ac:dyDescent="0.25">
      <c r="A141" s="16"/>
      <c r="B141" s="28"/>
      <c r="C141" s="28"/>
      <c r="D141" s="16"/>
      <c r="E141" s="16"/>
      <c r="F141" s="49"/>
      <c r="G141" s="16"/>
      <c r="H141" s="16"/>
      <c r="I141" s="16"/>
      <c r="J141" s="16"/>
      <c r="K141" s="19"/>
      <c r="L141" s="16"/>
    </row>
    <row r="142" spans="1:12" x14ac:dyDescent="0.25">
      <c r="A142" s="16"/>
      <c r="B142" s="28"/>
      <c r="C142" s="28"/>
      <c r="D142" s="16"/>
      <c r="E142" s="16"/>
      <c r="F142" s="49"/>
      <c r="G142" s="16"/>
      <c r="H142" s="16"/>
      <c r="I142" s="16"/>
      <c r="J142" s="16"/>
      <c r="K142" s="19"/>
      <c r="L142" s="16"/>
    </row>
    <row r="143" spans="1:12" x14ac:dyDescent="0.25">
      <c r="A143" s="16"/>
      <c r="B143" s="28"/>
      <c r="C143" s="28"/>
      <c r="D143" s="16"/>
      <c r="E143" s="16"/>
      <c r="F143" s="49"/>
      <c r="G143" s="16"/>
      <c r="H143" s="16"/>
      <c r="I143" s="16"/>
      <c r="J143" s="16"/>
      <c r="K143" s="19"/>
      <c r="L143" s="16"/>
    </row>
    <row r="144" spans="1:12" x14ac:dyDescent="0.25">
      <c r="A144" s="16"/>
      <c r="B144" s="28"/>
      <c r="C144" s="28"/>
      <c r="D144" s="16"/>
      <c r="E144" s="16"/>
      <c r="F144" s="49"/>
      <c r="G144" s="16"/>
      <c r="H144" s="16"/>
      <c r="I144" s="16"/>
      <c r="J144" s="16"/>
      <c r="K144" s="19"/>
      <c r="L144" s="16"/>
    </row>
    <row r="145" spans="1:12" x14ac:dyDescent="0.25">
      <c r="A145" s="16"/>
      <c r="B145" s="28"/>
      <c r="C145" s="28"/>
      <c r="D145" s="16"/>
      <c r="E145" s="16"/>
      <c r="F145" s="49"/>
      <c r="G145" s="16"/>
      <c r="H145" s="16"/>
      <c r="I145" s="16"/>
      <c r="J145" s="16"/>
      <c r="K145" s="19"/>
      <c r="L145" s="16"/>
    </row>
    <row r="146" spans="1:12" x14ac:dyDescent="0.25">
      <c r="A146" s="16"/>
      <c r="B146" s="28"/>
      <c r="C146" s="28"/>
      <c r="D146" s="16"/>
      <c r="E146" s="16"/>
      <c r="F146" s="49"/>
      <c r="G146" s="16"/>
      <c r="H146" s="16"/>
      <c r="I146" s="16"/>
      <c r="J146" s="16"/>
      <c r="K146" s="19"/>
      <c r="L146" s="16"/>
    </row>
    <row r="147" spans="1:12" x14ac:dyDescent="0.25">
      <c r="A147" s="16"/>
      <c r="B147" s="28"/>
      <c r="C147" s="28"/>
      <c r="D147" s="16"/>
      <c r="E147" s="16"/>
      <c r="F147" s="49"/>
      <c r="G147" s="16"/>
      <c r="H147" s="16"/>
      <c r="I147" s="16"/>
      <c r="J147" s="16"/>
      <c r="K147" s="19"/>
      <c r="L147" s="16"/>
    </row>
    <row r="148" spans="1:12" x14ac:dyDescent="0.25">
      <c r="A148" s="16"/>
      <c r="B148" s="28"/>
      <c r="C148" s="28"/>
      <c r="D148" s="16"/>
      <c r="E148" s="16"/>
      <c r="F148" s="49"/>
      <c r="G148" s="16"/>
      <c r="H148" s="16"/>
      <c r="I148" s="16"/>
      <c r="J148" s="16"/>
      <c r="K148" s="19"/>
      <c r="L148" s="16"/>
    </row>
    <row r="149" spans="1:12" x14ac:dyDescent="0.25">
      <c r="A149" s="16"/>
      <c r="B149" s="28"/>
      <c r="C149" s="28"/>
      <c r="D149" s="16"/>
      <c r="E149" s="16"/>
      <c r="F149" s="49"/>
      <c r="G149" s="16"/>
      <c r="H149" s="16"/>
      <c r="I149" s="16"/>
      <c r="J149" s="16"/>
      <c r="K149" s="19"/>
      <c r="L149" s="16"/>
    </row>
    <row r="150" spans="1:12" x14ac:dyDescent="0.25">
      <c r="A150" s="16"/>
      <c r="B150" s="28"/>
      <c r="C150" s="28"/>
      <c r="D150" s="16"/>
      <c r="E150" s="16"/>
      <c r="F150" s="49"/>
      <c r="G150" s="16"/>
      <c r="H150" s="16"/>
      <c r="I150" s="16"/>
      <c r="J150" s="16"/>
      <c r="K150" s="19"/>
      <c r="L150" s="16"/>
    </row>
    <row r="151" spans="1:12" x14ac:dyDescent="0.25">
      <c r="A151" s="16"/>
      <c r="B151" s="28"/>
      <c r="C151" s="28"/>
      <c r="D151" s="16"/>
      <c r="E151" s="16"/>
      <c r="F151" s="49"/>
      <c r="G151" s="16"/>
      <c r="H151" s="16"/>
      <c r="I151" s="16"/>
      <c r="J151" s="16"/>
      <c r="K151" s="19"/>
      <c r="L151" s="16"/>
    </row>
    <row r="152" spans="1:12" x14ac:dyDescent="0.25">
      <c r="A152" s="16"/>
      <c r="B152" s="28"/>
      <c r="C152" s="28"/>
      <c r="D152" s="16"/>
      <c r="E152" s="16"/>
      <c r="F152" s="49"/>
      <c r="G152" s="16"/>
      <c r="H152" s="16"/>
      <c r="I152" s="16"/>
      <c r="J152" s="16"/>
      <c r="K152" s="19"/>
      <c r="L152" s="16"/>
    </row>
    <row r="153" spans="1:12" x14ac:dyDescent="0.25">
      <c r="A153" s="16"/>
      <c r="B153" s="28"/>
      <c r="C153" s="28"/>
      <c r="D153" s="16"/>
      <c r="E153" s="16"/>
      <c r="F153" s="49"/>
      <c r="G153" s="16"/>
      <c r="H153" s="16"/>
      <c r="I153" s="16"/>
      <c r="J153" s="16"/>
      <c r="K153" s="19"/>
      <c r="L153" s="16"/>
    </row>
    <row r="154" spans="1:12" x14ac:dyDescent="0.25">
      <c r="A154" s="16"/>
      <c r="B154" s="28"/>
      <c r="C154" s="28"/>
      <c r="D154" s="16"/>
      <c r="E154" s="16"/>
      <c r="F154" s="49"/>
      <c r="G154" s="16"/>
      <c r="H154" s="16"/>
      <c r="I154" s="16"/>
      <c r="J154" s="16"/>
      <c r="K154" s="19"/>
      <c r="L154" s="16"/>
    </row>
    <row r="155" spans="1:12" x14ac:dyDescent="0.25">
      <c r="A155" s="16"/>
      <c r="B155" s="28"/>
      <c r="C155" s="28"/>
      <c r="D155" s="16"/>
      <c r="E155" s="16"/>
      <c r="F155" s="49"/>
      <c r="G155" s="16"/>
      <c r="H155" s="16"/>
      <c r="I155" s="16"/>
      <c r="J155" s="16"/>
      <c r="K155" s="19"/>
      <c r="L155" s="16"/>
    </row>
    <row r="156" spans="1:12" x14ac:dyDescent="0.25">
      <c r="A156" s="16"/>
      <c r="B156" s="28"/>
      <c r="C156" s="28"/>
      <c r="D156" s="16"/>
      <c r="E156" s="16"/>
      <c r="F156" s="49"/>
      <c r="G156" s="16"/>
      <c r="H156" s="16"/>
      <c r="I156" s="16"/>
      <c r="J156" s="16"/>
      <c r="K156" s="19"/>
      <c r="L156" s="16"/>
    </row>
    <row r="157" spans="1:12" x14ac:dyDescent="0.25">
      <c r="A157" s="16"/>
      <c r="B157" s="28"/>
      <c r="C157" s="28"/>
      <c r="D157" s="16"/>
      <c r="E157" s="16"/>
      <c r="F157" s="49"/>
      <c r="G157" s="16"/>
      <c r="H157" s="16"/>
      <c r="I157" s="16"/>
      <c r="J157" s="16"/>
      <c r="K157" s="19"/>
      <c r="L157" s="16"/>
    </row>
    <row r="158" spans="1:12" x14ac:dyDescent="0.25">
      <c r="A158" s="16"/>
      <c r="B158" s="28"/>
      <c r="C158" s="28"/>
      <c r="D158" s="16"/>
      <c r="E158" s="16"/>
      <c r="F158" s="49"/>
      <c r="G158" s="16"/>
      <c r="H158" s="16"/>
      <c r="I158" s="16"/>
      <c r="J158" s="16"/>
      <c r="K158" s="19"/>
      <c r="L158" s="16"/>
    </row>
    <row r="159" spans="1:12" x14ac:dyDescent="0.25">
      <c r="A159" s="16"/>
      <c r="B159" s="28"/>
      <c r="C159" s="28"/>
      <c r="D159" s="16"/>
      <c r="E159" s="16"/>
      <c r="F159" s="49"/>
      <c r="G159" s="16"/>
      <c r="H159" s="16"/>
      <c r="I159" s="16"/>
      <c r="J159" s="16"/>
      <c r="K159" s="19"/>
      <c r="L159" s="16"/>
    </row>
    <row r="160" spans="1:12" x14ac:dyDescent="0.25">
      <c r="A160" s="16"/>
      <c r="B160" s="28"/>
      <c r="C160" s="28"/>
      <c r="D160" s="16"/>
      <c r="E160" s="16"/>
      <c r="F160" s="49"/>
      <c r="G160" s="16"/>
      <c r="H160" s="16"/>
      <c r="I160" s="16"/>
      <c r="J160" s="16"/>
      <c r="K160" s="19"/>
      <c r="L160" s="16"/>
    </row>
    <row r="161" spans="1:12" x14ac:dyDescent="0.25">
      <c r="A161" s="16"/>
      <c r="B161" s="28"/>
      <c r="C161" s="28"/>
      <c r="D161" s="16"/>
      <c r="E161" s="16"/>
      <c r="F161" s="49"/>
      <c r="G161" s="16"/>
      <c r="H161" s="16"/>
      <c r="I161" s="16"/>
      <c r="J161" s="16"/>
      <c r="K161" s="19"/>
      <c r="L161" s="16"/>
    </row>
    <row r="162" spans="1:12" x14ac:dyDescent="0.25">
      <c r="A162" s="16"/>
      <c r="B162" s="28"/>
      <c r="C162" s="28"/>
      <c r="D162" s="16"/>
      <c r="E162" s="16"/>
      <c r="F162" s="49"/>
      <c r="G162" s="16"/>
      <c r="H162" s="16"/>
      <c r="I162" s="16"/>
      <c r="J162" s="16"/>
      <c r="K162" s="19"/>
      <c r="L162" s="16"/>
    </row>
    <row r="163" spans="1:12" x14ac:dyDescent="0.25">
      <c r="A163" s="16"/>
      <c r="B163" s="28"/>
      <c r="C163" s="28"/>
      <c r="D163" s="16"/>
      <c r="E163" s="16"/>
      <c r="F163" s="49"/>
      <c r="G163" s="16"/>
      <c r="H163" s="16"/>
      <c r="I163" s="16"/>
      <c r="J163" s="16"/>
      <c r="K163" s="19"/>
      <c r="L163" s="16"/>
    </row>
    <row r="164" spans="1:12" x14ac:dyDescent="0.25">
      <c r="A164" s="16"/>
      <c r="B164" s="28"/>
      <c r="C164" s="28"/>
      <c r="D164" s="16"/>
      <c r="E164" s="16"/>
      <c r="F164" s="49"/>
      <c r="G164" s="16"/>
      <c r="H164" s="16"/>
      <c r="I164" s="16"/>
      <c r="J164" s="16"/>
      <c r="K164" s="19"/>
      <c r="L164" s="16"/>
    </row>
    <row r="165" spans="1:12" x14ac:dyDescent="0.25">
      <c r="A165" s="16"/>
      <c r="B165" s="28"/>
      <c r="C165" s="28"/>
      <c r="D165" s="16"/>
      <c r="E165" s="16"/>
      <c r="F165" s="49"/>
      <c r="G165" s="16"/>
      <c r="H165" s="16"/>
      <c r="I165" s="16"/>
      <c r="J165" s="16"/>
      <c r="K165" s="19"/>
      <c r="L165" s="16"/>
    </row>
    <row r="166" spans="1:12" x14ac:dyDescent="0.25">
      <c r="A166" s="16"/>
      <c r="B166" s="28"/>
      <c r="C166" s="28"/>
      <c r="D166" s="16"/>
      <c r="E166" s="16"/>
      <c r="F166" s="49"/>
      <c r="G166" s="16"/>
      <c r="H166" s="16"/>
      <c r="I166" s="16"/>
      <c r="J166" s="16"/>
      <c r="K166" s="19"/>
      <c r="L166" s="16"/>
    </row>
    <row r="167" spans="1:12" x14ac:dyDescent="0.25">
      <c r="A167" s="16"/>
      <c r="B167" s="28"/>
      <c r="C167" s="28"/>
      <c r="D167" s="16"/>
      <c r="E167" s="16"/>
      <c r="F167" s="49"/>
      <c r="G167" s="16"/>
      <c r="H167" s="16"/>
      <c r="I167" s="16"/>
      <c r="J167" s="16"/>
      <c r="K167" s="19"/>
      <c r="L167" s="16"/>
    </row>
    <row r="168" spans="1:12" x14ac:dyDescent="0.25">
      <c r="A168" s="16"/>
      <c r="B168" s="28"/>
      <c r="C168" s="28"/>
      <c r="D168" s="16"/>
      <c r="E168" s="16"/>
      <c r="F168" s="49"/>
      <c r="G168" s="16"/>
      <c r="H168" s="16"/>
      <c r="I168" s="16"/>
      <c r="J168" s="16"/>
      <c r="K168" s="19"/>
      <c r="L168" s="16"/>
    </row>
    <row r="169" spans="1:12" x14ac:dyDescent="0.25">
      <c r="A169" s="16"/>
      <c r="B169" s="28"/>
      <c r="C169" s="28"/>
      <c r="D169" s="16"/>
      <c r="E169" s="16"/>
      <c r="F169" s="49"/>
      <c r="G169" s="16"/>
      <c r="H169" s="16"/>
      <c r="I169" s="16"/>
      <c r="J169" s="16"/>
      <c r="K169" s="19"/>
      <c r="L169" s="16"/>
    </row>
    <row r="170" spans="1:12" x14ac:dyDescent="0.25">
      <c r="A170" s="16"/>
      <c r="B170" s="28"/>
      <c r="C170" s="28"/>
      <c r="D170" s="16"/>
      <c r="E170" s="16"/>
      <c r="F170" s="49"/>
      <c r="G170" s="16"/>
      <c r="H170" s="16"/>
      <c r="I170" s="16"/>
      <c r="J170" s="16"/>
      <c r="K170" s="19"/>
      <c r="L170" s="16"/>
    </row>
    <row r="171" spans="1:12" x14ac:dyDescent="0.25">
      <c r="A171" s="16"/>
      <c r="B171" s="28"/>
      <c r="C171" s="28"/>
      <c r="D171" s="16"/>
      <c r="E171" s="16"/>
      <c r="F171" s="49"/>
      <c r="G171" s="16"/>
      <c r="H171" s="16"/>
      <c r="I171" s="16"/>
      <c r="J171" s="16"/>
      <c r="K171" s="19"/>
      <c r="L171" s="16"/>
    </row>
    <row r="172" spans="1:12" x14ac:dyDescent="0.25">
      <c r="A172" s="16"/>
      <c r="B172" s="28"/>
      <c r="C172" s="28"/>
      <c r="D172" s="16"/>
      <c r="E172" s="16"/>
      <c r="F172" s="49"/>
      <c r="G172" s="16"/>
      <c r="H172" s="16"/>
      <c r="I172" s="16"/>
      <c r="J172" s="16"/>
      <c r="K172" s="19"/>
      <c r="L172" s="16"/>
    </row>
    <row r="173" spans="1:12" x14ac:dyDescent="0.25">
      <c r="A173" s="16"/>
      <c r="B173" s="28"/>
      <c r="C173" s="28"/>
      <c r="D173" s="16"/>
      <c r="E173" s="16"/>
      <c r="F173" s="49"/>
      <c r="G173" s="16"/>
      <c r="H173" s="16"/>
      <c r="I173" s="16"/>
      <c r="J173" s="16"/>
      <c r="K173" s="19"/>
      <c r="L173" s="16"/>
    </row>
    <row r="174" spans="1:12" x14ac:dyDescent="0.25">
      <c r="A174" s="16"/>
      <c r="B174" s="28"/>
      <c r="C174" s="28"/>
      <c r="D174" s="16"/>
      <c r="E174" s="16"/>
      <c r="F174" s="49"/>
      <c r="G174" s="16"/>
      <c r="H174" s="16"/>
      <c r="I174" s="16"/>
      <c r="J174" s="16"/>
      <c r="K174" s="19"/>
      <c r="L174" s="16"/>
    </row>
    <row r="175" spans="1:12" x14ac:dyDescent="0.25">
      <c r="A175" s="16"/>
      <c r="B175" s="28"/>
      <c r="C175" s="28"/>
      <c r="D175" s="16"/>
      <c r="E175" s="16"/>
      <c r="F175" s="49"/>
      <c r="G175" s="16"/>
      <c r="H175" s="16"/>
      <c r="I175" s="16"/>
      <c r="J175" s="16"/>
      <c r="K175" s="19"/>
      <c r="L175" s="16"/>
    </row>
    <row r="176" spans="1:12" x14ac:dyDescent="0.25">
      <c r="A176" s="16"/>
      <c r="B176" s="28"/>
      <c r="C176" s="28"/>
      <c r="D176" s="16"/>
      <c r="E176" s="16"/>
      <c r="F176" s="49"/>
      <c r="G176" s="16"/>
      <c r="H176" s="16"/>
      <c r="I176" s="16"/>
      <c r="J176" s="16"/>
      <c r="K176" s="19"/>
      <c r="L176" s="16"/>
    </row>
    <row r="177" spans="1:12" x14ac:dyDescent="0.25">
      <c r="A177" s="16"/>
      <c r="B177" s="28"/>
      <c r="C177" s="28"/>
      <c r="D177" s="16"/>
      <c r="E177" s="16"/>
      <c r="F177" s="49"/>
      <c r="G177" s="16"/>
      <c r="H177" s="16"/>
      <c r="I177" s="16"/>
      <c r="J177" s="16"/>
      <c r="K177" s="19"/>
      <c r="L177" s="16"/>
    </row>
    <row r="178" spans="1:12" x14ac:dyDescent="0.25">
      <c r="A178" s="16"/>
      <c r="B178" s="28"/>
      <c r="C178" s="28"/>
      <c r="D178" s="16"/>
      <c r="E178" s="16"/>
      <c r="F178" s="49"/>
      <c r="G178" s="16"/>
      <c r="H178" s="16"/>
      <c r="I178" s="16"/>
      <c r="J178" s="16"/>
      <c r="K178" s="19"/>
      <c r="L178" s="16"/>
    </row>
    <row r="179" spans="1:12" x14ac:dyDescent="0.25">
      <c r="A179" s="16"/>
      <c r="B179" s="28"/>
      <c r="C179" s="28"/>
      <c r="D179" s="16"/>
      <c r="E179" s="16"/>
      <c r="F179" s="49"/>
      <c r="G179" s="16"/>
      <c r="H179" s="16"/>
      <c r="I179" s="16"/>
      <c r="J179" s="16"/>
      <c r="K179" s="19"/>
      <c r="L179" s="16"/>
    </row>
    <row r="180" spans="1:12" x14ac:dyDescent="0.25">
      <c r="A180" s="16"/>
      <c r="B180" s="28"/>
      <c r="C180" s="28"/>
      <c r="D180" s="16"/>
      <c r="E180" s="16"/>
      <c r="F180" s="49"/>
      <c r="G180" s="16"/>
      <c r="H180" s="16"/>
      <c r="I180" s="16"/>
      <c r="J180" s="16"/>
      <c r="K180" s="19"/>
      <c r="L180" s="16"/>
    </row>
    <row r="181" spans="1:12" x14ac:dyDescent="0.25">
      <c r="A181" s="16"/>
      <c r="B181" s="28"/>
      <c r="C181" s="28"/>
      <c r="D181" s="16"/>
      <c r="E181" s="16"/>
      <c r="F181" s="49"/>
      <c r="G181" s="16"/>
      <c r="H181" s="16"/>
      <c r="I181" s="16"/>
      <c r="J181" s="16"/>
      <c r="K181" s="19"/>
      <c r="L181" s="16"/>
    </row>
    <row r="182" spans="1:12" x14ac:dyDescent="0.25">
      <c r="A182" s="16"/>
      <c r="B182" s="28"/>
      <c r="C182" s="28"/>
      <c r="D182" s="16"/>
      <c r="E182" s="16"/>
      <c r="F182" s="49"/>
      <c r="G182" s="16"/>
      <c r="H182" s="16"/>
      <c r="I182" s="16"/>
      <c r="J182" s="16"/>
      <c r="K182" s="19"/>
      <c r="L182" s="16"/>
    </row>
    <row r="183" spans="1:12" x14ac:dyDescent="0.25">
      <c r="A183" s="16"/>
      <c r="B183" s="28"/>
      <c r="C183" s="28"/>
      <c r="D183" s="16"/>
      <c r="E183" s="16"/>
      <c r="F183" s="49"/>
      <c r="G183" s="16"/>
      <c r="H183" s="16"/>
      <c r="I183" s="16"/>
      <c r="J183" s="16"/>
      <c r="K183" s="19"/>
      <c r="L183" s="16"/>
    </row>
    <row r="184" spans="1:12" x14ac:dyDescent="0.25">
      <c r="A184" s="16"/>
      <c r="B184" s="28"/>
      <c r="C184" s="28"/>
      <c r="D184" s="16"/>
      <c r="E184" s="16"/>
      <c r="F184" s="49"/>
      <c r="G184" s="16"/>
      <c r="H184" s="16"/>
      <c r="I184" s="16"/>
      <c r="J184" s="16"/>
      <c r="K184" s="19"/>
      <c r="L184" s="16"/>
    </row>
    <row r="185" spans="1:12" x14ac:dyDescent="0.25">
      <c r="A185" s="16"/>
      <c r="B185" s="28"/>
      <c r="C185" s="28"/>
      <c r="D185" s="16"/>
      <c r="E185" s="16"/>
      <c r="F185" s="49"/>
      <c r="G185" s="16"/>
      <c r="H185" s="16"/>
      <c r="I185" s="16"/>
      <c r="J185" s="16"/>
      <c r="K185" s="19"/>
      <c r="L185" s="16"/>
    </row>
    <row r="186" spans="1:12" x14ac:dyDescent="0.25">
      <c r="A186" s="16"/>
      <c r="B186" s="28"/>
      <c r="C186" s="28"/>
      <c r="D186" s="16"/>
      <c r="E186" s="16"/>
      <c r="F186" s="49"/>
      <c r="G186" s="16"/>
      <c r="H186" s="16"/>
      <c r="I186" s="16"/>
      <c r="J186" s="16"/>
      <c r="K186" s="19"/>
      <c r="L186" s="16"/>
    </row>
    <row r="187" spans="1:12" x14ac:dyDescent="0.25">
      <c r="A187" s="16"/>
      <c r="B187" s="28"/>
      <c r="C187" s="28"/>
      <c r="D187" s="16"/>
      <c r="E187" s="16"/>
      <c r="F187" s="49"/>
      <c r="G187" s="16"/>
      <c r="H187" s="16"/>
      <c r="I187" s="16"/>
      <c r="J187" s="16"/>
      <c r="K187" s="19"/>
      <c r="L187" s="16"/>
    </row>
    <row r="188" spans="1:12" x14ac:dyDescent="0.25">
      <c r="A188" s="16"/>
      <c r="B188" s="28"/>
      <c r="C188" s="28"/>
      <c r="D188" s="16"/>
      <c r="E188" s="16"/>
      <c r="F188" s="49"/>
      <c r="G188" s="16"/>
      <c r="H188" s="16"/>
      <c r="I188" s="16"/>
      <c r="J188" s="16"/>
      <c r="K188" s="19"/>
      <c r="L188" s="16"/>
    </row>
    <row r="189" spans="1:12" x14ac:dyDescent="0.25">
      <c r="A189" s="16"/>
      <c r="B189" s="28"/>
      <c r="C189" s="28"/>
      <c r="D189" s="16"/>
      <c r="E189" s="16"/>
      <c r="F189" s="49"/>
      <c r="G189" s="16"/>
      <c r="H189" s="16"/>
      <c r="I189" s="16"/>
      <c r="J189" s="16"/>
      <c r="K189" s="19"/>
      <c r="L189" s="16"/>
    </row>
    <row r="190" spans="1:12" x14ac:dyDescent="0.25">
      <c r="A190" s="16"/>
      <c r="B190" s="28"/>
      <c r="C190" s="28"/>
      <c r="D190" s="16"/>
      <c r="E190" s="16"/>
      <c r="F190" s="49"/>
      <c r="G190" s="16"/>
      <c r="H190" s="16"/>
      <c r="I190" s="16"/>
      <c r="J190" s="16"/>
      <c r="K190" s="19"/>
      <c r="L190" s="16"/>
    </row>
    <row r="191" spans="1:12" x14ac:dyDescent="0.25">
      <c r="A191" s="16"/>
      <c r="B191" s="28"/>
      <c r="C191" s="28"/>
      <c r="D191" s="16"/>
      <c r="E191" s="16"/>
      <c r="F191" s="49"/>
      <c r="G191" s="16"/>
      <c r="H191" s="16"/>
      <c r="I191" s="16"/>
      <c r="J191" s="16"/>
      <c r="K191" s="19"/>
      <c r="L191" s="16"/>
    </row>
    <row r="192" spans="1:12" x14ac:dyDescent="0.25">
      <c r="A192" s="16"/>
      <c r="B192" s="28"/>
      <c r="C192" s="28"/>
      <c r="D192" s="16"/>
      <c r="E192" s="16"/>
      <c r="F192" s="49"/>
      <c r="G192" s="16"/>
      <c r="H192" s="16"/>
      <c r="I192" s="16"/>
      <c r="J192" s="16"/>
      <c r="K192" s="19"/>
      <c r="L192" s="16"/>
    </row>
    <row r="193" spans="1:12" x14ac:dyDescent="0.25">
      <c r="A193" s="16"/>
      <c r="B193" s="28"/>
      <c r="C193" s="28"/>
      <c r="D193" s="16"/>
      <c r="E193" s="16"/>
      <c r="F193" s="49"/>
      <c r="G193" s="16"/>
      <c r="H193" s="16"/>
      <c r="I193" s="16"/>
      <c r="J193" s="16"/>
      <c r="K193" s="19"/>
      <c r="L193" s="16"/>
    </row>
    <row r="194" spans="1:12" x14ac:dyDescent="0.25">
      <c r="A194" s="16"/>
      <c r="B194" s="28"/>
      <c r="C194" s="28"/>
      <c r="D194" s="16"/>
      <c r="E194" s="16"/>
      <c r="F194" s="49"/>
      <c r="G194" s="16"/>
      <c r="H194" s="16"/>
      <c r="I194" s="16"/>
      <c r="J194" s="16"/>
      <c r="K194" s="19"/>
      <c r="L194" s="16"/>
    </row>
    <row r="195" spans="1:12" x14ac:dyDescent="0.25">
      <c r="A195" s="16"/>
      <c r="B195" s="28"/>
      <c r="C195" s="28"/>
      <c r="D195" s="16"/>
      <c r="E195" s="16"/>
      <c r="F195" s="49"/>
      <c r="G195" s="16"/>
      <c r="H195" s="16"/>
      <c r="I195" s="16"/>
      <c r="J195" s="16"/>
      <c r="K195" s="19"/>
      <c r="L195" s="16"/>
    </row>
    <row r="196" spans="1:12" x14ac:dyDescent="0.25">
      <c r="A196" s="16"/>
      <c r="B196" s="28"/>
      <c r="C196" s="28"/>
      <c r="D196" s="16"/>
      <c r="E196" s="16"/>
      <c r="F196" s="49"/>
      <c r="G196" s="16"/>
      <c r="H196" s="16"/>
      <c r="I196" s="16"/>
      <c r="J196" s="16"/>
      <c r="K196" s="19"/>
      <c r="L196" s="16"/>
    </row>
    <row r="197" spans="1:12" x14ac:dyDescent="0.25">
      <c r="A197" s="16"/>
      <c r="B197" s="28"/>
      <c r="C197" s="28"/>
      <c r="D197" s="16"/>
      <c r="E197" s="16"/>
      <c r="F197" s="49"/>
      <c r="G197" s="16"/>
      <c r="H197" s="16"/>
      <c r="I197" s="16"/>
      <c r="J197" s="16"/>
      <c r="K197" s="19"/>
      <c r="L197" s="16"/>
    </row>
    <row r="198" spans="1:12" x14ac:dyDescent="0.25">
      <c r="A198" s="16"/>
      <c r="B198" s="28"/>
      <c r="C198" s="28"/>
      <c r="D198" s="16"/>
      <c r="E198" s="16"/>
      <c r="F198" s="49"/>
      <c r="G198" s="16"/>
      <c r="H198" s="16"/>
      <c r="I198" s="16"/>
      <c r="J198" s="16"/>
      <c r="K198" s="19"/>
      <c r="L198" s="16"/>
    </row>
    <row r="199" spans="1:12" x14ac:dyDescent="0.25">
      <c r="A199" s="16"/>
      <c r="B199" s="28"/>
      <c r="C199" s="28"/>
      <c r="D199" s="16"/>
      <c r="E199" s="16"/>
      <c r="F199" s="49"/>
      <c r="G199" s="16"/>
      <c r="H199" s="16"/>
      <c r="I199" s="16"/>
      <c r="J199" s="16"/>
      <c r="K199" s="19"/>
      <c r="L199" s="16"/>
    </row>
    <row r="200" spans="1:12" x14ac:dyDescent="0.25">
      <c r="A200" s="16"/>
      <c r="B200" s="28"/>
      <c r="C200" s="28"/>
      <c r="D200" s="16"/>
      <c r="E200" s="16"/>
      <c r="F200" s="49"/>
      <c r="G200" s="16"/>
      <c r="H200" s="16"/>
      <c r="I200" s="16"/>
      <c r="J200" s="16"/>
      <c r="K200" s="19"/>
      <c r="L200" s="16"/>
    </row>
    <row r="201" spans="1:12" x14ac:dyDescent="0.25">
      <c r="A201" s="16"/>
      <c r="B201" s="28"/>
      <c r="C201" s="28"/>
      <c r="D201" s="16"/>
      <c r="E201" s="16"/>
      <c r="F201" s="49"/>
      <c r="G201" s="16"/>
      <c r="H201" s="16"/>
      <c r="I201" s="16"/>
      <c r="J201" s="16"/>
      <c r="K201" s="19"/>
      <c r="L201" s="16"/>
    </row>
    <row r="202" spans="1:12" x14ac:dyDescent="0.25">
      <c r="A202" s="16"/>
      <c r="B202" s="28"/>
      <c r="C202" s="28"/>
      <c r="D202" s="16"/>
      <c r="E202" s="16"/>
      <c r="F202" s="49"/>
      <c r="G202" s="16"/>
      <c r="H202" s="16"/>
      <c r="I202" s="16"/>
      <c r="J202" s="16"/>
      <c r="K202" s="19"/>
      <c r="L202" s="16"/>
    </row>
    <row r="203" spans="1:12" x14ac:dyDescent="0.25">
      <c r="A203" s="16"/>
      <c r="B203" s="28"/>
      <c r="C203" s="28"/>
      <c r="D203" s="16"/>
      <c r="E203" s="16"/>
      <c r="F203" s="49"/>
      <c r="G203" s="16"/>
      <c r="H203" s="16"/>
      <c r="I203" s="16"/>
      <c r="J203" s="16"/>
      <c r="K203" s="19"/>
      <c r="L203" s="16"/>
    </row>
    <row r="204" spans="1:12" x14ac:dyDescent="0.25">
      <c r="A204" s="16"/>
      <c r="B204" s="28"/>
      <c r="C204" s="28"/>
      <c r="D204" s="16"/>
      <c r="E204" s="16"/>
      <c r="F204" s="49"/>
      <c r="G204" s="16"/>
      <c r="H204" s="16"/>
      <c r="I204" s="16"/>
      <c r="J204" s="16"/>
      <c r="K204" s="19"/>
      <c r="L204" s="16"/>
    </row>
    <row r="205" spans="1:12" x14ac:dyDescent="0.25">
      <c r="A205" s="16"/>
      <c r="B205" s="28"/>
      <c r="C205" s="28"/>
      <c r="D205" s="16"/>
      <c r="E205" s="16"/>
      <c r="F205" s="49"/>
      <c r="G205" s="16"/>
      <c r="H205" s="16"/>
      <c r="I205" s="16"/>
      <c r="J205" s="16"/>
      <c r="K205" s="19"/>
      <c r="L205" s="16"/>
    </row>
    <row r="206" spans="1:12" x14ac:dyDescent="0.25">
      <c r="A206" s="16"/>
      <c r="B206" s="28"/>
      <c r="C206" s="28"/>
      <c r="D206" s="16"/>
      <c r="E206" s="16"/>
      <c r="F206" s="49"/>
      <c r="G206" s="16"/>
      <c r="H206" s="16"/>
      <c r="I206" s="16"/>
      <c r="J206" s="16"/>
      <c r="K206" s="19"/>
      <c r="L206" s="16"/>
    </row>
    <row r="207" spans="1:12" x14ac:dyDescent="0.25">
      <c r="A207" s="16"/>
      <c r="B207" s="28"/>
      <c r="C207" s="28"/>
      <c r="D207" s="16"/>
      <c r="E207" s="16"/>
      <c r="F207" s="49"/>
      <c r="G207" s="16"/>
      <c r="H207" s="16"/>
      <c r="I207" s="16"/>
      <c r="J207" s="16"/>
      <c r="K207" s="19"/>
      <c r="L207" s="16"/>
    </row>
    <row r="208" spans="1:12" x14ac:dyDescent="0.25">
      <c r="A208" s="16"/>
      <c r="B208" s="28"/>
      <c r="C208" s="28"/>
      <c r="D208" s="16"/>
      <c r="E208" s="16"/>
      <c r="F208" s="49"/>
      <c r="G208" s="16"/>
      <c r="H208" s="16"/>
      <c r="I208" s="16"/>
      <c r="J208" s="16"/>
      <c r="K208" s="19"/>
      <c r="L208" s="16"/>
    </row>
    <row r="209" spans="1:12" x14ac:dyDescent="0.25">
      <c r="A209" s="16"/>
      <c r="B209" s="28"/>
      <c r="C209" s="28"/>
      <c r="D209" s="16"/>
      <c r="E209" s="16"/>
      <c r="F209" s="49"/>
      <c r="G209" s="16"/>
      <c r="H209" s="16"/>
      <c r="I209" s="16"/>
      <c r="J209" s="16"/>
      <c r="K209" s="19"/>
      <c r="L209" s="16"/>
    </row>
    <row r="210" spans="1:12" x14ac:dyDescent="0.25">
      <c r="A210" s="16"/>
      <c r="B210" s="28"/>
      <c r="C210" s="28"/>
      <c r="D210" s="16"/>
      <c r="E210" s="16"/>
      <c r="F210" s="49"/>
      <c r="G210" s="16"/>
      <c r="H210" s="16"/>
      <c r="I210" s="16"/>
      <c r="J210" s="16"/>
      <c r="K210" s="19"/>
      <c r="L210" s="16"/>
    </row>
    <row r="211" spans="1:12" x14ac:dyDescent="0.25">
      <c r="A211" s="16"/>
      <c r="B211" s="28"/>
      <c r="C211" s="28"/>
      <c r="D211" s="16"/>
      <c r="E211" s="16"/>
      <c r="F211" s="49"/>
      <c r="G211" s="16"/>
      <c r="H211" s="16"/>
      <c r="I211" s="16"/>
      <c r="J211" s="16"/>
      <c r="K211" s="19"/>
      <c r="L211" s="16"/>
    </row>
    <row r="212" spans="1:12" x14ac:dyDescent="0.25">
      <c r="A212" s="16"/>
      <c r="B212" s="28"/>
      <c r="C212" s="28"/>
      <c r="D212" s="16"/>
      <c r="E212" s="16"/>
      <c r="F212" s="49"/>
      <c r="G212" s="16"/>
      <c r="H212" s="16"/>
      <c r="I212" s="16"/>
      <c r="J212" s="16"/>
      <c r="K212" s="19"/>
      <c r="L212" s="16"/>
    </row>
    <row r="213" spans="1:12" x14ac:dyDescent="0.25">
      <c r="A213" s="16"/>
      <c r="B213" s="28"/>
      <c r="C213" s="28"/>
      <c r="D213" s="16"/>
      <c r="E213" s="16"/>
      <c r="F213" s="49"/>
      <c r="G213" s="16"/>
      <c r="H213" s="16"/>
      <c r="I213" s="16"/>
      <c r="J213" s="16"/>
      <c r="K213" s="19"/>
      <c r="L213" s="16"/>
    </row>
    <row r="214" spans="1:12" x14ac:dyDescent="0.25">
      <c r="A214" s="16"/>
      <c r="B214" s="28"/>
      <c r="C214" s="28"/>
      <c r="D214" s="16"/>
      <c r="E214" s="16"/>
      <c r="F214" s="49"/>
      <c r="G214" s="16"/>
      <c r="H214" s="16"/>
      <c r="I214" s="16"/>
      <c r="J214" s="16"/>
      <c r="K214" s="19"/>
      <c r="L214" s="16"/>
    </row>
    <row r="215" spans="1:12" x14ac:dyDescent="0.25">
      <c r="A215" s="16"/>
      <c r="B215" s="28"/>
      <c r="C215" s="28"/>
      <c r="D215" s="16"/>
      <c r="E215" s="16"/>
      <c r="F215" s="49"/>
      <c r="G215" s="16"/>
      <c r="H215" s="16"/>
      <c r="I215" s="16"/>
      <c r="J215" s="16"/>
      <c r="K215" s="19"/>
      <c r="L215" s="16"/>
    </row>
    <row r="216" spans="1:12" x14ac:dyDescent="0.25">
      <c r="A216" s="16"/>
      <c r="B216" s="28"/>
      <c r="C216" s="28"/>
      <c r="D216" s="16"/>
      <c r="E216" s="16"/>
      <c r="F216" s="49"/>
      <c r="G216" s="16"/>
      <c r="H216" s="16"/>
      <c r="I216" s="16"/>
      <c r="J216" s="16"/>
      <c r="K216" s="19"/>
      <c r="L216" s="16"/>
    </row>
    <row r="217" spans="1:12" x14ac:dyDescent="0.25">
      <c r="A217" s="16"/>
      <c r="B217" s="28"/>
      <c r="C217" s="28"/>
      <c r="D217" s="16"/>
      <c r="E217" s="16"/>
      <c r="F217" s="49"/>
      <c r="G217" s="16"/>
      <c r="H217" s="16"/>
      <c r="I217" s="16"/>
      <c r="J217" s="16"/>
      <c r="K217" s="19"/>
      <c r="L217" s="16"/>
    </row>
    <row r="218" spans="1:12" x14ac:dyDescent="0.25">
      <c r="A218" s="16"/>
      <c r="B218" s="28"/>
      <c r="C218" s="28"/>
      <c r="D218" s="16"/>
      <c r="E218" s="16"/>
      <c r="F218" s="49"/>
      <c r="G218" s="16"/>
      <c r="H218" s="16"/>
      <c r="I218" s="16"/>
      <c r="J218" s="16"/>
      <c r="K218" s="19"/>
      <c r="L218" s="16"/>
    </row>
    <row r="219" spans="1:12" x14ac:dyDescent="0.25">
      <c r="A219" s="16"/>
      <c r="B219" s="28"/>
      <c r="C219" s="28"/>
      <c r="D219" s="16"/>
      <c r="E219" s="16"/>
      <c r="F219" s="49"/>
      <c r="G219" s="16"/>
      <c r="H219" s="16"/>
      <c r="I219" s="16"/>
      <c r="J219" s="16"/>
      <c r="K219" s="19"/>
      <c r="L219" s="16"/>
    </row>
    <row r="220" spans="1:12" x14ac:dyDescent="0.25">
      <c r="A220" s="16"/>
      <c r="B220" s="28"/>
      <c r="C220" s="28"/>
      <c r="D220" s="16"/>
      <c r="E220" s="16"/>
      <c r="F220" s="49"/>
      <c r="G220" s="16"/>
      <c r="H220" s="16"/>
      <c r="I220" s="16"/>
      <c r="J220" s="16"/>
      <c r="K220" s="19"/>
      <c r="L220" s="16"/>
    </row>
    <row r="221" spans="1:12" x14ac:dyDescent="0.25">
      <c r="A221" s="16"/>
      <c r="B221" s="28"/>
      <c r="C221" s="28"/>
      <c r="D221" s="16"/>
      <c r="E221" s="16"/>
      <c r="F221" s="49"/>
      <c r="G221" s="16"/>
      <c r="H221" s="16"/>
      <c r="I221" s="16"/>
      <c r="J221" s="16"/>
      <c r="K221" s="19"/>
      <c r="L221" s="16"/>
    </row>
    <row r="222" spans="1:12" x14ac:dyDescent="0.25">
      <c r="A222" s="16"/>
      <c r="B222" s="28"/>
      <c r="C222" s="28"/>
      <c r="D222" s="16"/>
      <c r="E222" s="16"/>
      <c r="F222" s="49"/>
      <c r="G222" s="16"/>
      <c r="H222" s="16"/>
      <c r="I222" s="16"/>
      <c r="J222" s="16"/>
      <c r="K222" s="19"/>
      <c r="L222" s="16"/>
    </row>
    <row r="223" spans="1:12" x14ac:dyDescent="0.25">
      <c r="A223" s="16"/>
      <c r="B223" s="28"/>
      <c r="C223" s="28"/>
      <c r="D223" s="16"/>
      <c r="E223" s="16"/>
      <c r="F223" s="49"/>
      <c r="G223" s="16"/>
      <c r="H223" s="16"/>
      <c r="I223" s="16"/>
      <c r="J223" s="16"/>
      <c r="K223" s="19"/>
      <c r="L223" s="16"/>
    </row>
    <row r="224" spans="1:12" x14ac:dyDescent="0.25">
      <c r="A224" s="36"/>
      <c r="B224" s="44"/>
      <c r="C224" s="44"/>
      <c r="D224" s="36"/>
      <c r="E224" s="36"/>
      <c r="F224" s="50"/>
      <c r="G224" s="36"/>
      <c r="H224" s="36"/>
      <c r="I224" s="36"/>
      <c r="J224" s="36"/>
      <c r="K224" s="37"/>
      <c r="L224" s="36"/>
    </row>
    <row r="225" spans="1:12" x14ac:dyDescent="0.25">
      <c r="A225" s="36"/>
      <c r="B225" s="44"/>
      <c r="C225" s="44"/>
      <c r="D225" s="36"/>
      <c r="E225" s="36"/>
      <c r="F225" s="50"/>
      <c r="G225" s="36"/>
      <c r="H225" s="36"/>
      <c r="I225" s="36"/>
      <c r="J225" s="36"/>
      <c r="K225" s="37"/>
      <c r="L225" s="36"/>
    </row>
    <row r="226" spans="1:12" x14ac:dyDescent="0.25">
      <c r="A226" s="36"/>
      <c r="B226" s="44"/>
      <c r="C226" s="44"/>
      <c r="D226" s="36"/>
      <c r="E226" s="36"/>
      <c r="F226" s="50"/>
      <c r="G226" s="36"/>
      <c r="H226" s="36"/>
      <c r="I226" s="36"/>
      <c r="J226" s="36"/>
      <c r="K226" s="37"/>
      <c r="L226" s="36"/>
    </row>
    <row r="227" spans="1:12" x14ac:dyDescent="0.25">
      <c r="A227" s="36"/>
      <c r="B227" s="44"/>
      <c r="C227" s="44"/>
      <c r="D227" s="36"/>
      <c r="E227" s="36"/>
      <c r="F227" s="50"/>
      <c r="G227" s="36"/>
      <c r="H227" s="36"/>
      <c r="I227" s="36"/>
      <c r="J227" s="36"/>
      <c r="K227" s="37"/>
      <c r="L227" s="36"/>
    </row>
    <row r="228" spans="1:12" x14ac:dyDescent="0.25">
      <c r="A228" s="36"/>
      <c r="B228" s="44"/>
      <c r="C228" s="44"/>
      <c r="D228" s="36"/>
      <c r="E228" s="36"/>
      <c r="F228" s="50"/>
      <c r="G228" s="36"/>
      <c r="H228" s="36"/>
      <c r="I228" s="36"/>
      <c r="J228" s="36"/>
      <c r="K228" s="37"/>
      <c r="L228" s="36"/>
    </row>
    <row r="229" spans="1:12" x14ac:dyDescent="0.25">
      <c r="A229" s="36"/>
      <c r="B229" s="44"/>
      <c r="C229" s="44"/>
      <c r="D229" s="36"/>
      <c r="E229" s="36"/>
      <c r="F229" s="50"/>
      <c r="G229" s="36"/>
      <c r="H229" s="36"/>
      <c r="I229" s="36"/>
      <c r="J229" s="36"/>
      <c r="K229" s="37"/>
      <c r="L229" s="36"/>
    </row>
    <row r="230" spans="1:12" x14ac:dyDescent="0.25">
      <c r="A230" s="36"/>
      <c r="B230" s="44"/>
      <c r="C230" s="44"/>
      <c r="D230" s="36"/>
      <c r="E230" s="36"/>
      <c r="F230" s="50"/>
      <c r="G230" s="36"/>
      <c r="H230" s="36"/>
      <c r="I230" s="36"/>
      <c r="J230" s="36"/>
      <c r="K230" s="37"/>
      <c r="L230" s="36"/>
    </row>
    <row r="231" spans="1:12" x14ac:dyDescent="0.25">
      <c r="A231" s="36"/>
      <c r="B231" s="44"/>
      <c r="C231" s="44"/>
      <c r="D231" s="36"/>
      <c r="E231" s="36"/>
      <c r="F231" s="50"/>
      <c r="G231" s="36"/>
      <c r="H231" s="36"/>
      <c r="I231" s="36"/>
      <c r="J231" s="36"/>
      <c r="K231" s="37"/>
      <c r="L231" s="36"/>
    </row>
    <row r="232" spans="1:12" x14ac:dyDescent="0.25">
      <c r="A232" s="36"/>
      <c r="B232" s="44"/>
      <c r="C232" s="44"/>
      <c r="D232" s="36"/>
      <c r="E232" s="36"/>
      <c r="F232" s="50"/>
      <c r="G232" s="36"/>
      <c r="H232" s="36"/>
      <c r="I232" s="36"/>
      <c r="J232" s="36"/>
      <c r="K232" s="37"/>
      <c r="L232" s="36"/>
    </row>
    <row r="233" spans="1:12" x14ac:dyDescent="0.25">
      <c r="A233" s="36"/>
      <c r="B233" s="44"/>
      <c r="C233" s="44"/>
      <c r="D233" s="36"/>
      <c r="E233" s="36"/>
      <c r="F233" s="50"/>
      <c r="G233" s="36"/>
      <c r="H233" s="36"/>
      <c r="I233" s="36"/>
      <c r="J233" s="36"/>
      <c r="K233" s="37"/>
      <c r="L233" s="36"/>
    </row>
    <row r="234" spans="1:12" x14ac:dyDescent="0.25">
      <c r="A234" s="36"/>
      <c r="B234" s="44"/>
      <c r="C234" s="44"/>
      <c r="D234" s="36"/>
      <c r="E234" s="36"/>
      <c r="F234" s="50"/>
      <c r="G234" s="36"/>
      <c r="H234" s="36"/>
      <c r="I234" s="36"/>
      <c r="J234" s="36"/>
      <c r="K234" s="37"/>
      <c r="L234" s="36"/>
    </row>
    <row r="235" spans="1:12" x14ac:dyDescent="0.25">
      <c r="A235" s="36"/>
      <c r="B235" s="44"/>
      <c r="C235" s="44"/>
      <c r="D235" s="36"/>
      <c r="E235" s="36"/>
      <c r="F235" s="50"/>
      <c r="G235" s="36"/>
      <c r="H235" s="36"/>
      <c r="I235" s="36"/>
      <c r="J235" s="36"/>
      <c r="K235" s="37"/>
      <c r="L235" s="36"/>
    </row>
    <row r="236" spans="1:12" x14ac:dyDescent="0.25">
      <c r="A236" s="36"/>
      <c r="B236" s="44"/>
      <c r="C236" s="44"/>
      <c r="D236" s="36"/>
      <c r="E236" s="36"/>
      <c r="F236" s="50"/>
      <c r="G236" s="36"/>
      <c r="H236" s="36"/>
      <c r="I236" s="36"/>
      <c r="J236" s="36"/>
      <c r="K236" s="37"/>
      <c r="L236" s="36"/>
    </row>
    <row r="237" spans="1:12" x14ac:dyDescent="0.25">
      <c r="A237" s="36"/>
      <c r="B237" s="44"/>
      <c r="C237" s="44"/>
      <c r="D237" s="36"/>
      <c r="E237" s="36"/>
      <c r="F237" s="50"/>
      <c r="G237" s="36"/>
      <c r="H237" s="36"/>
      <c r="I237" s="36"/>
      <c r="J237" s="36"/>
      <c r="K237" s="37"/>
      <c r="L237" s="36"/>
    </row>
    <row r="238" spans="1:12" x14ac:dyDescent="0.25">
      <c r="A238" s="36"/>
      <c r="B238" s="44"/>
      <c r="C238" s="44"/>
      <c r="D238" s="36"/>
      <c r="E238" s="36"/>
      <c r="F238" s="50"/>
      <c r="G238" s="36"/>
      <c r="H238" s="36"/>
      <c r="I238" s="36"/>
      <c r="J238" s="36"/>
      <c r="K238" s="37"/>
      <c r="L238" s="36"/>
    </row>
    <row r="239" spans="1:12" x14ac:dyDescent="0.25">
      <c r="A239" s="36"/>
      <c r="B239" s="44"/>
      <c r="C239" s="44"/>
      <c r="D239" s="36"/>
      <c r="E239" s="36"/>
      <c r="F239" s="50"/>
      <c r="G239" s="36"/>
      <c r="H239" s="36"/>
      <c r="I239" s="36"/>
      <c r="J239" s="36"/>
      <c r="K239" s="37"/>
      <c r="L239" s="36"/>
    </row>
    <row r="240" spans="1:12" x14ac:dyDescent="0.25">
      <c r="A240" s="36"/>
      <c r="B240" s="44"/>
      <c r="C240" s="44"/>
      <c r="D240" s="36"/>
      <c r="E240" s="36"/>
      <c r="F240" s="50"/>
      <c r="G240" s="36"/>
      <c r="H240" s="36"/>
      <c r="I240" s="36"/>
      <c r="J240" s="36"/>
      <c r="K240" s="37"/>
      <c r="L240" s="36"/>
    </row>
    <row r="241" spans="1:12" x14ac:dyDescent="0.25">
      <c r="A241" s="36"/>
      <c r="B241" s="44"/>
      <c r="C241" s="44"/>
      <c r="D241" s="36"/>
      <c r="E241" s="36"/>
      <c r="F241" s="50"/>
      <c r="G241" s="36"/>
      <c r="H241" s="36"/>
      <c r="I241" s="36"/>
      <c r="J241" s="36"/>
      <c r="K241" s="37"/>
      <c r="L241" s="36"/>
    </row>
    <row r="242" spans="1:12" x14ac:dyDescent="0.25">
      <c r="A242" s="36"/>
      <c r="B242" s="44"/>
      <c r="C242" s="44"/>
      <c r="D242" s="36"/>
      <c r="E242" s="36"/>
      <c r="F242" s="50"/>
      <c r="G242" s="36"/>
      <c r="H242" s="36"/>
      <c r="I242" s="36"/>
      <c r="J242" s="36"/>
      <c r="K242" s="37"/>
      <c r="L242" s="36"/>
    </row>
    <row r="243" spans="1:12" x14ac:dyDescent="0.25">
      <c r="A243" s="36"/>
      <c r="B243" s="44"/>
      <c r="C243" s="44"/>
      <c r="D243" s="36"/>
      <c r="E243" s="36"/>
      <c r="F243" s="50"/>
      <c r="G243" s="36"/>
      <c r="H243" s="36"/>
      <c r="I243" s="36"/>
      <c r="J243" s="36"/>
      <c r="K243" s="37"/>
      <c r="L243" s="36"/>
    </row>
    <row r="244" spans="1:12" x14ac:dyDescent="0.25">
      <c r="A244" s="36"/>
      <c r="B244" s="44"/>
      <c r="C244" s="44"/>
      <c r="D244" s="36"/>
      <c r="E244" s="36"/>
      <c r="F244" s="50"/>
      <c r="G244" s="36"/>
      <c r="H244" s="36"/>
      <c r="I244" s="36"/>
      <c r="J244" s="36"/>
      <c r="K244" s="37"/>
      <c r="L244" s="36"/>
    </row>
    <row r="245" spans="1:12" x14ac:dyDescent="0.25">
      <c r="A245" s="36"/>
      <c r="B245" s="44"/>
      <c r="C245" s="44"/>
      <c r="D245" s="36"/>
      <c r="E245" s="36"/>
      <c r="F245" s="50"/>
      <c r="G245" s="36"/>
      <c r="H245" s="36"/>
      <c r="I245" s="36"/>
      <c r="J245" s="36"/>
      <c r="K245" s="37"/>
      <c r="L245" s="36"/>
    </row>
    <row r="246" spans="1:12" x14ac:dyDescent="0.25">
      <c r="A246" s="36"/>
      <c r="B246" s="44"/>
      <c r="C246" s="44"/>
      <c r="D246" s="36"/>
      <c r="E246" s="36"/>
      <c r="F246" s="50"/>
      <c r="G246" s="36"/>
      <c r="H246" s="36"/>
      <c r="I246" s="36"/>
      <c r="J246" s="36"/>
      <c r="K246" s="37"/>
      <c r="L246" s="36"/>
    </row>
    <row r="247" spans="1:12" x14ac:dyDescent="0.25">
      <c r="A247" s="36"/>
      <c r="B247" s="44"/>
      <c r="C247" s="44"/>
      <c r="D247" s="36"/>
      <c r="E247" s="36"/>
      <c r="F247" s="50"/>
      <c r="G247" s="36"/>
      <c r="H247" s="36"/>
      <c r="I247" s="36"/>
      <c r="J247" s="36"/>
      <c r="K247" s="37"/>
      <c r="L247" s="36"/>
    </row>
    <row r="248" spans="1:12" x14ac:dyDescent="0.25">
      <c r="A248" s="36"/>
      <c r="B248" s="44"/>
      <c r="C248" s="44"/>
      <c r="D248" s="36"/>
      <c r="E248" s="36"/>
      <c r="F248" s="50"/>
      <c r="G248" s="36"/>
      <c r="H248" s="36"/>
      <c r="I248" s="36"/>
      <c r="J248" s="36"/>
      <c r="K248" s="37"/>
      <c r="L248" s="36"/>
    </row>
    <row r="249" spans="1:12" x14ac:dyDescent="0.25">
      <c r="A249" s="36"/>
      <c r="B249" s="44"/>
      <c r="C249" s="44"/>
      <c r="D249" s="36"/>
      <c r="E249" s="36"/>
      <c r="F249" s="50"/>
      <c r="G249" s="36"/>
      <c r="H249" s="36"/>
      <c r="I249" s="36"/>
      <c r="J249" s="36"/>
      <c r="K249" s="37"/>
      <c r="L249" s="36"/>
    </row>
    <row r="250" spans="1:12" x14ac:dyDescent="0.25">
      <c r="A250" s="36"/>
      <c r="B250" s="44"/>
      <c r="C250" s="44"/>
      <c r="D250" s="36"/>
      <c r="E250" s="36"/>
      <c r="F250" s="50"/>
      <c r="G250" s="36"/>
      <c r="H250" s="36"/>
      <c r="I250" s="36"/>
      <c r="J250" s="36"/>
      <c r="K250" s="37"/>
      <c r="L250" s="36"/>
    </row>
    <row r="251" spans="1:12" x14ac:dyDescent="0.25">
      <c r="A251" s="36"/>
      <c r="B251" s="44"/>
      <c r="C251" s="44"/>
      <c r="D251" s="36"/>
      <c r="E251" s="36"/>
      <c r="F251" s="50"/>
      <c r="G251" s="36"/>
      <c r="H251" s="36"/>
      <c r="I251" s="36"/>
      <c r="J251" s="36"/>
      <c r="K251" s="37"/>
      <c r="L251" s="36"/>
    </row>
    <row r="252" spans="1:12" x14ac:dyDescent="0.25">
      <c r="A252" s="36"/>
      <c r="B252" s="44"/>
      <c r="C252" s="44"/>
      <c r="D252" s="36"/>
      <c r="E252" s="36"/>
      <c r="F252" s="50"/>
      <c r="G252" s="36"/>
      <c r="H252" s="36"/>
      <c r="I252" s="36"/>
      <c r="J252" s="36"/>
      <c r="K252" s="37"/>
      <c r="L252" s="36"/>
    </row>
    <row r="253" spans="1:12" x14ac:dyDescent="0.25">
      <c r="A253" s="36"/>
      <c r="B253" s="44"/>
      <c r="C253" s="44"/>
      <c r="D253" s="36"/>
      <c r="E253" s="36"/>
      <c r="F253" s="50"/>
      <c r="G253" s="36"/>
      <c r="H253" s="36"/>
      <c r="I253" s="36"/>
      <c r="J253" s="36"/>
      <c r="K253" s="37"/>
      <c r="L253" s="36"/>
    </row>
    <row r="254" spans="1:12" x14ac:dyDescent="0.25">
      <c r="A254" s="36"/>
      <c r="B254" s="44"/>
      <c r="C254" s="44"/>
      <c r="D254" s="36"/>
      <c r="E254" s="36"/>
      <c r="F254" s="50"/>
      <c r="G254" s="36"/>
      <c r="H254" s="36"/>
      <c r="I254" s="36"/>
      <c r="J254" s="36"/>
      <c r="K254" s="37"/>
      <c r="L254" s="36"/>
    </row>
    <row r="255" spans="1:12" x14ac:dyDescent="0.25">
      <c r="A255" s="36"/>
      <c r="B255" s="44"/>
      <c r="C255" s="44"/>
      <c r="D255" s="36"/>
      <c r="E255" s="36"/>
      <c r="F255" s="50"/>
      <c r="G255" s="36"/>
      <c r="H255" s="36"/>
      <c r="I255" s="36"/>
      <c r="J255" s="36"/>
      <c r="K255" s="37"/>
      <c r="L255" s="36"/>
    </row>
    <row r="256" spans="1:12" x14ac:dyDescent="0.25">
      <c r="A256" s="36"/>
      <c r="B256" s="44"/>
      <c r="C256" s="44"/>
      <c r="D256" s="36"/>
      <c r="E256" s="36"/>
      <c r="F256" s="50"/>
      <c r="G256" s="36"/>
      <c r="H256" s="36"/>
      <c r="I256" s="36"/>
      <c r="J256" s="36"/>
      <c r="K256" s="37"/>
      <c r="L256" s="36"/>
    </row>
    <row r="257" spans="1:12" x14ac:dyDescent="0.25">
      <c r="A257" s="36"/>
      <c r="B257" s="44"/>
      <c r="C257" s="44"/>
      <c r="D257" s="36"/>
      <c r="E257" s="36"/>
      <c r="F257" s="50"/>
      <c r="G257" s="36"/>
      <c r="H257" s="36"/>
      <c r="I257" s="36"/>
      <c r="J257" s="36"/>
      <c r="K257" s="37"/>
      <c r="L257" s="36"/>
    </row>
    <row r="258" spans="1:12" x14ac:dyDescent="0.25">
      <c r="A258" s="36"/>
      <c r="B258" s="44"/>
      <c r="C258" s="44"/>
      <c r="D258" s="36"/>
      <c r="E258" s="36"/>
      <c r="F258" s="50"/>
      <c r="G258" s="36"/>
      <c r="H258" s="36"/>
      <c r="I258" s="36"/>
      <c r="J258" s="36"/>
      <c r="K258" s="37"/>
      <c r="L258" s="36"/>
    </row>
    <row r="259" spans="1:12" x14ac:dyDescent="0.25">
      <c r="A259" s="36"/>
      <c r="B259" s="44"/>
      <c r="C259" s="44"/>
      <c r="D259" s="36"/>
      <c r="E259" s="36"/>
      <c r="F259" s="50"/>
      <c r="G259" s="36"/>
      <c r="H259" s="36"/>
      <c r="I259" s="36"/>
      <c r="J259" s="36"/>
      <c r="K259" s="37"/>
      <c r="L259" s="36"/>
    </row>
    <row r="260" spans="1:12" x14ac:dyDescent="0.25">
      <c r="A260" s="36"/>
      <c r="B260" s="44"/>
      <c r="C260" s="44"/>
      <c r="D260" s="36"/>
      <c r="E260" s="36"/>
      <c r="F260" s="50"/>
      <c r="G260" s="36"/>
      <c r="H260" s="36"/>
      <c r="I260" s="36"/>
      <c r="J260" s="36"/>
      <c r="K260" s="37"/>
      <c r="L260" s="36"/>
    </row>
    <row r="261" spans="1:12" x14ac:dyDescent="0.25">
      <c r="A261" s="36"/>
      <c r="B261" s="44"/>
      <c r="C261" s="44"/>
      <c r="D261" s="36"/>
      <c r="E261" s="36"/>
      <c r="F261" s="50"/>
      <c r="G261" s="36"/>
      <c r="H261" s="36"/>
      <c r="I261" s="36"/>
      <c r="J261" s="36"/>
      <c r="K261" s="37"/>
      <c r="L261" s="36"/>
    </row>
    <row r="262" spans="1:12" x14ac:dyDescent="0.25">
      <c r="A262" s="36"/>
      <c r="B262" s="44"/>
      <c r="C262" s="44"/>
      <c r="D262" s="36"/>
      <c r="E262" s="36"/>
      <c r="F262" s="50"/>
      <c r="G262" s="36"/>
      <c r="H262" s="36"/>
      <c r="I262" s="36"/>
      <c r="J262" s="36"/>
      <c r="K262" s="37"/>
      <c r="L262" s="36"/>
    </row>
    <row r="263" spans="1:12" x14ac:dyDescent="0.25">
      <c r="A263" s="36"/>
      <c r="B263" s="44"/>
      <c r="C263" s="44"/>
      <c r="D263" s="36"/>
      <c r="E263" s="36"/>
      <c r="F263" s="50"/>
      <c r="G263" s="36"/>
      <c r="H263" s="36"/>
      <c r="I263" s="36"/>
      <c r="J263" s="36"/>
      <c r="K263" s="37"/>
      <c r="L263" s="36"/>
    </row>
    <row r="264" spans="1:12" x14ac:dyDescent="0.25">
      <c r="A264" s="36"/>
      <c r="B264" s="44"/>
      <c r="C264" s="44"/>
      <c r="D264" s="36"/>
      <c r="E264" s="36"/>
      <c r="F264" s="50"/>
      <c r="G264" s="36"/>
      <c r="H264" s="36"/>
      <c r="I264" s="36"/>
      <c r="J264" s="36"/>
      <c r="K264" s="37"/>
      <c r="L264" s="36"/>
    </row>
    <row r="265" spans="1:12" x14ac:dyDescent="0.25">
      <c r="A265" s="36"/>
      <c r="B265" s="44"/>
      <c r="C265" s="44"/>
      <c r="D265" s="36"/>
      <c r="E265" s="36"/>
      <c r="F265" s="50"/>
      <c r="G265" s="36"/>
      <c r="H265" s="36"/>
      <c r="I265" s="36"/>
      <c r="J265" s="36"/>
      <c r="K265" s="37"/>
      <c r="L265" s="36"/>
    </row>
    <row r="266" spans="1:12" x14ac:dyDescent="0.25">
      <c r="A266" s="36"/>
      <c r="B266" s="44"/>
      <c r="C266" s="44"/>
      <c r="D266" s="36"/>
      <c r="E266" s="36"/>
      <c r="F266" s="50"/>
      <c r="G266" s="36"/>
      <c r="H266" s="36"/>
      <c r="I266" s="36"/>
      <c r="J266" s="36"/>
      <c r="K266" s="37"/>
      <c r="L266" s="36"/>
    </row>
    <row r="267" spans="1:12" x14ac:dyDescent="0.25">
      <c r="A267" s="36"/>
      <c r="B267" s="44"/>
      <c r="C267" s="44"/>
      <c r="D267" s="36"/>
      <c r="E267" s="36"/>
      <c r="F267" s="50"/>
      <c r="G267" s="36"/>
      <c r="H267" s="36"/>
      <c r="I267" s="36"/>
      <c r="J267" s="36"/>
      <c r="K267" s="37"/>
      <c r="L267" s="36"/>
    </row>
    <row r="268" spans="1:12" x14ac:dyDescent="0.25">
      <c r="A268" s="36"/>
      <c r="B268" s="44"/>
      <c r="C268" s="44"/>
      <c r="D268" s="36"/>
      <c r="E268" s="36"/>
      <c r="F268" s="50"/>
      <c r="G268" s="36"/>
      <c r="H268" s="36"/>
      <c r="I268" s="36"/>
      <c r="J268" s="36"/>
      <c r="K268" s="37"/>
      <c r="L268" s="36"/>
    </row>
    <row r="269" spans="1:12" x14ac:dyDescent="0.25">
      <c r="A269" s="36"/>
      <c r="B269" s="44"/>
      <c r="C269" s="44"/>
      <c r="D269" s="36"/>
      <c r="E269" s="36"/>
      <c r="F269" s="50"/>
      <c r="G269" s="36"/>
      <c r="H269" s="36"/>
      <c r="I269" s="36"/>
      <c r="J269" s="36"/>
      <c r="K269" s="37"/>
      <c r="L269" s="36"/>
    </row>
    <row r="270" spans="1:12" x14ac:dyDescent="0.25">
      <c r="A270" s="36"/>
      <c r="B270" s="44"/>
      <c r="C270" s="44"/>
      <c r="D270" s="36"/>
      <c r="E270" s="36"/>
      <c r="F270" s="50"/>
      <c r="G270" s="36"/>
      <c r="H270" s="36"/>
      <c r="I270" s="36"/>
      <c r="J270" s="36"/>
      <c r="K270" s="37"/>
      <c r="L270" s="36"/>
    </row>
    <row r="271" spans="1:12" x14ac:dyDescent="0.25">
      <c r="A271" s="36"/>
      <c r="B271" s="44"/>
      <c r="C271" s="44"/>
      <c r="D271" s="36"/>
      <c r="E271" s="36"/>
      <c r="F271" s="50"/>
      <c r="G271" s="36"/>
      <c r="H271" s="36"/>
      <c r="I271" s="36"/>
      <c r="J271" s="36"/>
      <c r="K271" s="37"/>
      <c r="L271" s="36"/>
    </row>
    <row r="272" spans="1:12" x14ac:dyDescent="0.25">
      <c r="A272" s="36"/>
      <c r="B272" s="44"/>
      <c r="C272" s="44"/>
      <c r="D272" s="36"/>
      <c r="E272" s="36"/>
      <c r="F272" s="50"/>
      <c r="G272" s="36"/>
      <c r="H272" s="36"/>
      <c r="I272" s="36"/>
      <c r="J272" s="36"/>
      <c r="K272" s="37"/>
      <c r="L272" s="36"/>
    </row>
    <row r="273" spans="1:12" x14ac:dyDescent="0.25">
      <c r="A273" s="36"/>
      <c r="B273" s="44"/>
      <c r="C273" s="44"/>
      <c r="D273" s="36"/>
      <c r="E273" s="36"/>
      <c r="F273" s="50"/>
      <c r="G273" s="36"/>
      <c r="H273" s="36"/>
      <c r="I273" s="36"/>
      <c r="J273" s="36"/>
      <c r="K273" s="37"/>
      <c r="L273" s="36"/>
    </row>
    <row r="274" spans="1:12" x14ac:dyDescent="0.25">
      <c r="A274" s="36"/>
      <c r="B274" s="44"/>
      <c r="C274" s="44"/>
      <c r="D274" s="36"/>
      <c r="E274" s="36"/>
      <c r="F274" s="50"/>
      <c r="G274" s="36"/>
      <c r="H274" s="36"/>
      <c r="I274" s="36"/>
      <c r="J274" s="36"/>
      <c r="K274" s="37"/>
      <c r="L274" s="36"/>
    </row>
    <row r="275" spans="1:12" x14ac:dyDescent="0.25">
      <c r="A275" s="36"/>
      <c r="B275" s="44"/>
      <c r="C275" s="44"/>
      <c r="D275" s="36"/>
      <c r="E275" s="36"/>
      <c r="F275" s="50"/>
      <c r="G275" s="36"/>
      <c r="H275" s="36"/>
      <c r="I275" s="36"/>
      <c r="J275" s="36"/>
      <c r="K275" s="37"/>
      <c r="L275" s="36"/>
    </row>
    <row r="276" spans="1:12" x14ac:dyDescent="0.25">
      <c r="A276" s="36"/>
      <c r="B276" s="44"/>
      <c r="C276" s="44"/>
      <c r="D276" s="36"/>
      <c r="E276" s="36"/>
      <c r="F276" s="50"/>
      <c r="G276" s="36"/>
      <c r="H276" s="36"/>
      <c r="I276" s="36"/>
      <c r="J276" s="36"/>
      <c r="K276" s="37"/>
      <c r="L276" s="36"/>
    </row>
    <row r="277" spans="1:12" x14ac:dyDescent="0.25">
      <c r="A277" s="36"/>
      <c r="B277" s="44"/>
      <c r="C277" s="44"/>
      <c r="D277" s="36"/>
      <c r="E277" s="36"/>
      <c r="F277" s="50"/>
      <c r="G277" s="36"/>
      <c r="H277" s="36"/>
      <c r="I277" s="36"/>
      <c r="J277" s="36"/>
      <c r="K277" s="37"/>
      <c r="L277" s="36"/>
    </row>
    <row r="278" spans="1:12" x14ac:dyDescent="0.25">
      <c r="A278" s="36"/>
      <c r="B278" s="44"/>
      <c r="C278" s="44"/>
      <c r="D278" s="36"/>
      <c r="E278" s="36"/>
      <c r="F278" s="50"/>
      <c r="G278" s="36"/>
      <c r="H278" s="36"/>
      <c r="I278" s="36"/>
      <c r="J278" s="36"/>
      <c r="K278" s="37"/>
      <c r="L278" s="36"/>
    </row>
    <row r="279" spans="1:12" x14ac:dyDescent="0.25">
      <c r="A279" s="36"/>
      <c r="B279" s="44"/>
      <c r="C279" s="44"/>
      <c r="D279" s="36"/>
      <c r="E279" s="36"/>
      <c r="F279" s="50"/>
      <c r="G279" s="36"/>
      <c r="H279" s="36"/>
      <c r="I279" s="36"/>
      <c r="J279" s="36"/>
      <c r="K279" s="37"/>
      <c r="L279" s="36"/>
    </row>
    <row r="280" spans="1:12" x14ac:dyDescent="0.25">
      <c r="A280" s="36"/>
      <c r="B280" s="44"/>
      <c r="C280" s="44"/>
      <c r="D280" s="36"/>
      <c r="E280" s="36"/>
      <c r="F280" s="50"/>
      <c r="G280" s="36"/>
      <c r="H280" s="36"/>
      <c r="I280" s="36"/>
      <c r="J280" s="36"/>
      <c r="K280" s="37"/>
      <c r="L280" s="36"/>
    </row>
    <row r="281" spans="1:12" x14ac:dyDescent="0.25">
      <c r="A281" s="36"/>
      <c r="B281" s="44"/>
      <c r="C281" s="44"/>
      <c r="D281" s="36"/>
      <c r="E281" s="36"/>
      <c r="F281" s="50"/>
      <c r="G281" s="36"/>
      <c r="H281" s="36"/>
      <c r="I281" s="36"/>
      <c r="J281" s="36"/>
      <c r="K281" s="37"/>
      <c r="L281" s="36"/>
    </row>
    <row r="282" spans="1:12" x14ac:dyDescent="0.25">
      <c r="A282" s="36"/>
      <c r="B282" s="44"/>
      <c r="C282" s="44"/>
      <c r="D282" s="36"/>
      <c r="E282" s="36"/>
      <c r="F282" s="50"/>
      <c r="G282" s="36"/>
      <c r="H282" s="36"/>
      <c r="I282" s="36"/>
      <c r="J282" s="36"/>
      <c r="K282" s="37"/>
      <c r="L282" s="36"/>
    </row>
    <row r="283" spans="1:12" x14ac:dyDescent="0.25">
      <c r="A283" s="36"/>
      <c r="B283" s="44"/>
      <c r="C283" s="44"/>
      <c r="D283" s="36"/>
      <c r="E283" s="36"/>
      <c r="F283" s="50"/>
      <c r="G283" s="36"/>
      <c r="H283" s="36"/>
      <c r="I283" s="36"/>
      <c r="J283" s="36"/>
      <c r="K283" s="37"/>
      <c r="L283" s="36"/>
    </row>
    <row r="284" spans="1:12" x14ac:dyDescent="0.25">
      <c r="A284" s="36"/>
      <c r="B284" s="44"/>
      <c r="C284" s="44"/>
      <c r="D284" s="36"/>
      <c r="E284" s="36"/>
      <c r="F284" s="50"/>
      <c r="G284" s="36"/>
      <c r="H284" s="36"/>
      <c r="I284" s="36"/>
      <c r="J284" s="36"/>
      <c r="K284" s="37"/>
      <c r="L284" s="36"/>
    </row>
    <row r="285" spans="1:12" x14ac:dyDescent="0.25">
      <c r="A285" s="36"/>
      <c r="B285" s="44"/>
      <c r="C285" s="44"/>
      <c r="D285" s="36"/>
      <c r="E285" s="36"/>
      <c r="F285" s="50"/>
      <c r="G285" s="36"/>
      <c r="H285" s="36"/>
      <c r="I285" s="36"/>
      <c r="J285" s="36"/>
      <c r="K285" s="37"/>
      <c r="L285" s="36"/>
    </row>
    <row r="286" spans="1:12" x14ac:dyDescent="0.25">
      <c r="A286" s="36"/>
      <c r="B286" s="44"/>
      <c r="C286" s="44"/>
      <c r="D286" s="36"/>
      <c r="E286" s="36"/>
      <c r="F286" s="50"/>
      <c r="G286" s="36"/>
      <c r="H286" s="36"/>
      <c r="I286" s="36"/>
      <c r="J286" s="36"/>
      <c r="K286" s="37"/>
      <c r="L286" s="36"/>
    </row>
    <row r="287" spans="1:12" x14ac:dyDescent="0.25">
      <c r="A287" s="36"/>
      <c r="B287" s="44"/>
      <c r="C287" s="44"/>
      <c r="D287" s="36"/>
      <c r="E287" s="36"/>
      <c r="F287" s="50"/>
      <c r="G287" s="36"/>
      <c r="H287" s="36"/>
      <c r="I287" s="36"/>
      <c r="J287" s="36"/>
      <c r="K287" s="37"/>
      <c r="L287" s="36"/>
    </row>
    <row r="288" spans="1:12" x14ac:dyDescent="0.25">
      <c r="A288" s="36"/>
      <c r="B288" s="44"/>
      <c r="C288" s="44"/>
      <c r="D288" s="36"/>
      <c r="E288" s="36"/>
      <c r="F288" s="50"/>
      <c r="G288" s="36"/>
      <c r="H288" s="36"/>
      <c r="I288" s="36"/>
      <c r="J288" s="36"/>
      <c r="K288" s="37"/>
      <c r="L288" s="36"/>
    </row>
    <row r="289" spans="1:12" x14ac:dyDescent="0.25">
      <c r="A289" s="36"/>
      <c r="B289" s="44"/>
      <c r="C289" s="44"/>
      <c r="D289" s="36"/>
      <c r="E289" s="36"/>
      <c r="F289" s="50"/>
      <c r="G289" s="36"/>
      <c r="H289" s="36"/>
      <c r="I289" s="36"/>
      <c r="J289" s="36"/>
      <c r="K289" s="37"/>
      <c r="L289" s="36"/>
    </row>
    <row r="290" spans="1:12" x14ac:dyDescent="0.25">
      <c r="A290" s="36"/>
      <c r="B290" s="44"/>
      <c r="C290" s="44"/>
      <c r="D290" s="36"/>
      <c r="E290" s="36"/>
      <c r="F290" s="50"/>
      <c r="G290" s="36"/>
      <c r="H290" s="36"/>
      <c r="I290" s="36"/>
      <c r="J290" s="36"/>
      <c r="K290" s="37"/>
      <c r="L290" s="36"/>
    </row>
    <row r="291" spans="1:12" x14ac:dyDescent="0.25">
      <c r="A291" s="36"/>
      <c r="B291" s="44"/>
      <c r="C291" s="44"/>
      <c r="D291" s="36"/>
      <c r="E291" s="36"/>
      <c r="F291" s="50"/>
      <c r="G291" s="36"/>
      <c r="H291" s="36"/>
      <c r="I291" s="36"/>
      <c r="J291" s="36"/>
      <c r="K291" s="37"/>
      <c r="L291" s="36"/>
    </row>
    <row r="292" spans="1:12" x14ac:dyDescent="0.25">
      <c r="A292" s="36"/>
      <c r="B292" s="44"/>
      <c r="C292" s="44"/>
      <c r="D292" s="36"/>
      <c r="E292" s="36"/>
      <c r="F292" s="50"/>
      <c r="G292" s="36"/>
      <c r="H292" s="36"/>
      <c r="I292" s="36"/>
      <c r="J292" s="36"/>
      <c r="K292" s="37"/>
      <c r="L292" s="36"/>
    </row>
    <row r="293" spans="1:12" x14ac:dyDescent="0.25">
      <c r="A293" s="36"/>
      <c r="B293" s="44"/>
      <c r="C293" s="44"/>
      <c r="D293" s="36"/>
      <c r="E293" s="36"/>
      <c r="F293" s="50"/>
      <c r="G293" s="36"/>
      <c r="H293" s="36"/>
      <c r="I293" s="36"/>
      <c r="J293" s="36"/>
      <c r="K293" s="37"/>
      <c r="L293" s="36"/>
    </row>
    <row r="294" spans="1:12" x14ac:dyDescent="0.25">
      <c r="A294" s="36"/>
      <c r="B294" s="44"/>
      <c r="C294" s="44"/>
      <c r="D294" s="36"/>
      <c r="E294" s="36"/>
      <c r="F294" s="50"/>
      <c r="G294" s="36"/>
      <c r="H294" s="36"/>
      <c r="I294" s="36"/>
      <c r="J294" s="36"/>
      <c r="K294" s="37"/>
      <c r="L294" s="36"/>
    </row>
    <row r="295" spans="1:12" x14ac:dyDescent="0.25">
      <c r="A295" s="36"/>
      <c r="B295" s="44"/>
      <c r="C295" s="44"/>
      <c r="D295" s="36"/>
      <c r="E295" s="36"/>
      <c r="F295" s="50"/>
      <c r="G295" s="36"/>
      <c r="H295" s="36"/>
      <c r="I295" s="36"/>
      <c r="J295" s="36"/>
      <c r="K295" s="37"/>
      <c r="L295" s="36"/>
    </row>
    <row r="296" spans="1:12" x14ac:dyDescent="0.25">
      <c r="A296" s="36"/>
      <c r="B296" s="44"/>
      <c r="C296" s="44"/>
      <c r="D296" s="36"/>
      <c r="E296" s="36"/>
      <c r="F296" s="50"/>
      <c r="G296" s="36"/>
      <c r="H296" s="36"/>
      <c r="I296" s="36"/>
      <c r="J296" s="36"/>
      <c r="K296" s="37"/>
      <c r="L296" s="36"/>
    </row>
    <row r="297" spans="1:12" x14ac:dyDescent="0.25">
      <c r="A297" s="36"/>
      <c r="B297" s="44"/>
      <c r="C297" s="44"/>
      <c r="D297" s="36"/>
      <c r="E297" s="36"/>
      <c r="F297" s="50"/>
      <c r="G297" s="36"/>
      <c r="H297" s="36"/>
      <c r="I297" s="36"/>
      <c r="J297" s="36"/>
      <c r="K297" s="37"/>
      <c r="L297" s="36"/>
    </row>
    <row r="298" spans="1:12" x14ac:dyDescent="0.25">
      <c r="A298" s="36"/>
      <c r="B298" s="44"/>
      <c r="C298" s="44"/>
      <c r="D298" s="36"/>
      <c r="E298" s="36"/>
      <c r="F298" s="50"/>
      <c r="G298" s="36"/>
      <c r="H298" s="36"/>
      <c r="I298" s="36"/>
      <c r="J298" s="36"/>
      <c r="K298" s="37"/>
      <c r="L298" s="36"/>
    </row>
    <row r="299" spans="1:12" x14ac:dyDescent="0.25">
      <c r="A299" s="36"/>
      <c r="B299" s="44"/>
      <c r="C299" s="44"/>
      <c r="D299" s="36"/>
      <c r="E299" s="36"/>
      <c r="F299" s="50"/>
      <c r="G299" s="36"/>
      <c r="H299" s="36"/>
      <c r="I299" s="36"/>
      <c r="J299" s="36"/>
      <c r="K299" s="37"/>
      <c r="L299" s="36"/>
    </row>
    <row r="300" spans="1:12" x14ac:dyDescent="0.25">
      <c r="A300" s="36"/>
      <c r="B300" s="44"/>
      <c r="C300" s="44"/>
      <c r="D300" s="36"/>
      <c r="E300" s="36"/>
      <c r="F300" s="50"/>
      <c r="G300" s="36"/>
      <c r="H300" s="36"/>
      <c r="I300" s="36"/>
      <c r="J300" s="36"/>
      <c r="K300" s="37"/>
      <c r="L300" s="36"/>
    </row>
    <row r="301" spans="1:12" x14ac:dyDescent="0.25">
      <c r="A301" s="36"/>
      <c r="B301" s="44"/>
      <c r="C301" s="44"/>
      <c r="D301" s="36"/>
      <c r="E301" s="36"/>
      <c r="F301" s="50"/>
      <c r="G301" s="36"/>
      <c r="H301" s="36"/>
      <c r="I301" s="36"/>
      <c r="J301" s="36"/>
      <c r="K301" s="37"/>
      <c r="L301" s="36"/>
    </row>
    <row r="302" spans="1:12" x14ac:dyDescent="0.25">
      <c r="A302" s="36"/>
      <c r="B302" s="44"/>
      <c r="C302" s="44"/>
      <c r="D302" s="36"/>
      <c r="E302" s="36"/>
      <c r="F302" s="50"/>
      <c r="G302" s="36"/>
      <c r="H302" s="36"/>
      <c r="I302" s="36"/>
      <c r="J302" s="36"/>
      <c r="K302" s="37"/>
      <c r="L302" s="36"/>
    </row>
    <row r="303" spans="1:12" x14ac:dyDescent="0.25">
      <c r="A303" s="36"/>
      <c r="B303" s="44"/>
      <c r="C303" s="44"/>
      <c r="D303" s="36"/>
      <c r="E303" s="36"/>
      <c r="F303" s="50"/>
      <c r="G303" s="36"/>
      <c r="H303" s="36"/>
      <c r="I303" s="36"/>
      <c r="J303" s="36"/>
      <c r="K303" s="37"/>
      <c r="L303" s="36"/>
    </row>
    <row r="304" spans="1:12" x14ac:dyDescent="0.25">
      <c r="A304" s="36"/>
      <c r="B304" s="44"/>
      <c r="C304" s="44"/>
      <c r="D304" s="36"/>
      <c r="E304" s="36"/>
      <c r="F304" s="50"/>
      <c r="G304" s="36"/>
      <c r="H304" s="36"/>
      <c r="I304" s="36"/>
      <c r="J304" s="36"/>
      <c r="K304" s="37"/>
      <c r="L304" s="36"/>
    </row>
    <row r="305" spans="1:12" x14ac:dyDescent="0.25">
      <c r="A305" s="36"/>
      <c r="B305" s="44"/>
      <c r="C305" s="44"/>
      <c r="D305" s="36"/>
      <c r="E305" s="36"/>
      <c r="F305" s="50"/>
      <c r="G305" s="36"/>
      <c r="H305" s="36"/>
      <c r="I305" s="36"/>
      <c r="J305" s="36"/>
      <c r="K305" s="37"/>
      <c r="L305" s="36"/>
    </row>
    <row r="306" spans="1:12" x14ac:dyDescent="0.25">
      <c r="A306" s="36"/>
      <c r="B306" s="44"/>
      <c r="C306" s="44"/>
      <c r="D306" s="36"/>
      <c r="E306" s="36"/>
      <c r="F306" s="50"/>
      <c r="G306" s="36"/>
      <c r="H306" s="36"/>
      <c r="I306" s="36"/>
      <c r="J306" s="36"/>
      <c r="K306" s="37"/>
      <c r="L306" s="36"/>
    </row>
    <row r="307" spans="1:12" x14ac:dyDescent="0.25">
      <c r="A307" s="36"/>
      <c r="B307" s="44"/>
      <c r="C307" s="44"/>
      <c r="D307" s="36"/>
      <c r="E307" s="36"/>
      <c r="F307" s="50"/>
      <c r="G307" s="36"/>
      <c r="H307" s="36"/>
      <c r="I307" s="36"/>
      <c r="J307" s="36"/>
      <c r="K307" s="37"/>
      <c r="L307" s="36"/>
    </row>
    <row r="308" spans="1:12" x14ac:dyDescent="0.25">
      <c r="A308" s="36"/>
      <c r="B308" s="44"/>
      <c r="C308" s="44"/>
      <c r="D308" s="36"/>
      <c r="E308" s="36"/>
      <c r="F308" s="50"/>
      <c r="G308" s="36"/>
      <c r="H308" s="36"/>
      <c r="I308" s="36"/>
      <c r="J308" s="36"/>
      <c r="K308" s="37"/>
      <c r="L308" s="36"/>
    </row>
    <row r="309" spans="1:12" x14ac:dyDescent="0.25">
      <c r="A309" s="36"/>
      <c r="B309" s="44"/>
      <c r="C309" s="44"/>
      <c r="D309" s="36"/>
      <c r="E309" s="36"/>
      <c r="F309" s="50"/>
      <c r="G309" s="36"/>
      <c r="H309" s="36"/>
      <c r="I309" s="36"/>
      <c r="J309" s="36"/>
      <c r="K309" s="37"/>
      <c r="L309" s="36"/>
    </row>
    <row r="310" spans="1:12" x14ac:dyDescent="0.25">
      <c r="A310" s="36"/>
      <c r="B310" s="44"/>
      <c r="C310" s="44"/>
      <c r="D310" s="36"/>
      <c r="E310" s="36"/>
      <c r="F310" s="50"/>
      <c r="G310" s="36"/>
      <c r="H310" s="36"/>
      <c r="I310" s="36"/>
      <c r="J310" s="36"/>
      <c r="K310" s="37"/>
      <c r="L310" s="36"/>
    </row>
    <row r="311" spans="1:12" x14ac:dyDescent="0.25">
      <c r="A311" s="36"/>
      <c r="B311" s="44"/>
      <c r="C311" s="44"/>
      <c r="D311" s="36"/>
      <c r="E311" s="36"/>
      <c r="F311" s="50"/>
      <c r="G311" s="36"/>
      <c r="H311" s="36"/>
      <c r="I311" s="36"/>
      <c r="J311" s="36"/>
      <c r="K311" s="37"/>
      <c r="L311" s="36"/>
    </row>
    <row r="312" spans="1:12" x14ac:dyDescent="0.25">
      <c r="A312" s="36"/>
      <c r="B312" s="44"/>
      <c r="C312" s="44"/>
      <c r="D312" s="36"/>
      <c r="E312" s="36"/>
      <c r="F312" s="50"/>
      <c r="G312" s="36"/>
      <c r="H312" s="36"/>
      <c r="I312" s="36"/>
      <c r="J312" s="36"/>
      <c r="K312" s="37"/>
      <c r="L312" s="36"/>
    </row>
  </sheetData>
  <mergeCells count="35">
    <mergeCell ref="K5:L5"/>
    <mergeCell ref="A1:A4"/>
    <mergeCell ref="B1:J4"/>
    <mergeCell ref="B5:C5"/>
    <mergeCell ref="E5:G5"/>
    <mergeCell ref="H5:J5"/>
    <mergeCell ref="E6:I6"/>
    <mergeCell ref="A7:A8"/>
    <mergeCell ref="B7:B8"/>
    <mergeCell ref="C7:C8"/>
    <mergeCell ref="D7:D8"/>
    <mergeCell ref="E7:I7"/>
    <mergeCell ref="E50:G50"/>
    <mergeCell ref="J7:J8"/>
    <mergeCell ref="K7:K8"/>
    <mergeCell ref="L7:L8"/>
    <mergeCell ref="L9:L33"/>
    <mergeCell ref="G39:I39"/>
    <mergeCell ref="D40:H40"/>
    <mergeCell ref="A45:G45"/>
    <mergeCell ref="E46:G46"/>
    <mergeCell ref="E47:G47"/>
    <mergeCell ref="E48:G48"/>
    <mergeCell ref="E49:G49"/>
    <mergeCell ref="E51:G51"/>
    <mergeCell ref="E52:G52"/>
    <mergeCell ref="E53:G53"/>
    <mergeCell ref="A54:B54"/>
    <mergeCell ref="E54:G54"/>
    <mergeCell ref="H61:K61"/>
    <mergeCell ref="B62:D62"/>
    <mergeCell ref="H62:K62"/>
    <mergeCell ref="B63:D63"/>
    <mergeCell ref="H63:K63"/>
    <mergeCell ref="B61:D61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3:B457"/>
  <sheetViews>
    <sheetView topLeftCell="A402" workbookViewId="0">
      <selection activeCell="A3" sqref="A3:B457"/>
    </sheetView>
  </sheetViews>
  <sheetFormatPr baseColWidth="10" defaultColWidth="11.42578125" defaultRowHeight="15" x14ac:dyDescent="0.25"/>
  <cols>
    <col min="1" max="1" width="17.5703125" bestFit="1" customWidth="1"/>
    <col min="2" max="2" width="13.85546875" bestFit="1" customWidth="1"/>
  </cols>
  <sheetData>
    <row r="3" spans="1:2" x14ac:dyDescent="0.25">
      <c r="A3" s="45" t="s">
        <v>578</v>
      </c>
      <c r="B3" t="s">
        <v>579</v>
      </c>
    </row>
    <row r="4" spans="1:2" x14ac:dyDescent="0.25">
      <c r="A4" s="46" t="s">
        <v>580</v>
      </c>
      <c r="B4">
        <v>32908</v>
      </c>
    </row>
    <row r="5" spans="1:2" x14ac:dyDescent="0.25">
      <c r="A5" s="46" t="s">
        <v>581</v>
      </c>
      <c r="B5">
        <v>43490</v>
      </c>
    </row>
    <row r="6" spans="1:2" x14ac:dyDescent="0.25">
      <c r="A6" s="46" t="s">
        <v>582</v>
      </c>
      <c r="B6">
        <v>31627</v>
      </c>
    </row>
    <row r="7" spans="1:2" x14ac:dyDescent="0.25">
      <c r="A7" s="46" t="s">
        <v>583</v>
      </c>
      <c r="B7">
        <v>62250</v>
      </c>
    </row>
    <row r="8" spans="1:2" x14ac:dyDescent="0.25">
      <c r="A8" s="46" t="s">
        <v>584</v>
      </c>
      <c r="B8">
        <v>70935</v>
      </c>
    </row>
    <row r="9" spans="1:2" x14ac:dyDescent="0.25">
      <c r="A9" s="46" t="s">
        <v>585</v>
      </c>
      <c r="B9">
        <v>91896</v>
      </c>
    </row>
    <row r="10" spans="1:2" x14ac:dyDescent="0.25">
      <c r="A10" s="46" t="s">
        <v>586</v>
      </c>
      <c r="B10">
        <v>48948</v>
      </c>
    </row>
    <row r="11" spans="1:2" x14ac:dyDescent="0.25">
      <c r="A11" s="46" t="s">
        <v>587</v>
      </c>
      <c r="B11">
        <v>32984</v>
      </c>
    </row>
    <row r="12" spans="1:2" x14ac:dyDescent="0.25">
      <c r="A12" s="46" t="s">
        <v>588</v>
      </c>
      <c r="B12">
        <v>94034</v>
      </c>
    </row>
    <row r="13" spans="1:2" x14ac:dyDescent="0.25">
      <c r="A13" s="46" t="s">
        <v>589</v>
      </c>
      <c r="B13">
        <v>171600</v>
      </c>
    </row>
    <row r="14" spans="1:2" x14ac:dyDescent="0.25">
      <c r="A14" s="46" t="s">
        <v>590</v>
      </c>
      <c r="B14">
        <v>62138</v>
      </c>
    </row>
    <row r="15" spans="1:2" x14ac:dyDescent="0.25">
      <c r="A15" s="46" t="s">
        <v>591</v>
      </c>
      <c r="B15">
        <v>98822</v>
      </c>
    </row>
    <row r="16" spans="1:2" x14ac:dyDescent="0.25">
      <c r="A16" s="46" t="s">
        <v>592</v>
      </c>
      <c r="B16">
        <v>47018</v>
      </c>
    </row>
    <row r="17" spans="1:2" x14ac:dyDescent="0.25">
      <c r="A17" s="46" t="s">
        <v>593</v>
      </c>
      <c r="B17">
        <v>62604</v>
      </c>
    </row>
    <row r="18" spans="1:2" x14ac:dyDescent="0.25">
      <c r="A18" s="46" t="s">
        <v>594</v>
      </c>
      <c r="B18">
        <v>176304</v>
      </c>
    </row>
    <row r="19" spans="1:2" x14ac:dyDescent="0.25">
      <c r="A19" s="46" t="s">
        <v>595</v>
      </c>
      <c r="B19">
        <v>107322</v>
      </c>
    </row>
    <row r="20" spans="1:2" x14ac:dyDescent="0.25">
      <c r="A20" s="46" t="s">
        <v>596</v>
      </c>
      <c r="B20">
        <v>177879</v>
      </c>
    </row>
    <row r="21" spans="1:2" x14ac:dyDescent="0.25">
      <c r="A21" s="46" t="s">
        <v>597</v>
      </c>
      <c r="B21">
        <v>62690</v>
      </c>
    </row>
    <row r="22" spans="1:2" x14ac:dyDescent="0.25">
      <c r="A22" s="46" t="s">
        <v>598</v>
      </c>
      <c r="B22">
        <v>117536</v>
      </c>
    </row>
    <row r="23" spans="1:2" x14ac:dyDescent="0.25">
      <c r="A23" s="46" t="s">
        <v>599</v>
      </c>
      <c r="B23">
        <v>89142</v>
      </c>
    </row>
    <row r="24" spans="1:2" x14ac:dyDescent="0.25">
      <c r="A24" s="46" t="s">
        <v>600</v>
      </c>
      <c r="B24">
        <v>70527</v>
      </c>
    </row>
    <row r="25" spans="1:2" x14ac:dyDescent="0.25">
      <c r="A25" s="46" t="s">
        <v>601</v>
      </c>
      <c r="B25">
        <v>117810</v>
      </c>
    </row>
    <row r="26" spans="1:2" x14ac:dyDescent="0.25">
      <c r="A26" s="46" t="s">
        <v>602</v>
      </c>
      <c r="B26">
        <v>21938</v>
      </c>
    </row>
    <row r="27" spans="1:2" x14ac:dyDescent="0.25">
      <c r="A27" s="46" t="s">
        <v>603</v>
      </c>
      <c r="B27">
        <v>70527</v>
      </c>
    </row>
    <row r="28" spans="1:2" x14ac:dyDescent="0.25">
      <c r="A28" s="46" t="s">
        <v>604</v>
      </c>
      <c r="B28">
        <v>47018</v>
      </c>
    </row>
    <row r="29" spans="1:2" x14ac:dyDescent="0.25">
      <c r="A29" s="46" t="s">
        <v>605</v>
      </c>
      <c r="B29">
        <v>46604</v>
      </c>
    </row>
    <row r="30" spans="1:2" x14ac:dyDescent="0.25">
      <c r="A30" s="46" t="s">
        <v>606</v>
      </c>
      <c r="B30">
        <v>70527</v>
      </c>
    </row>
    <row r="31" spans="1:2" x14ac:dyDescent="0.25">
      <c r="A31" s="46" t="s">
        <v>607</v>
      </c>
      <c r="B31">
        <v>59294</v>
      </c>
    </row>
    <row r="32" spans="1:2" x14ac:dyDescent="0.25">
      <c r="A32" s="46" t="s">
        <v>608</v>
      </c>
      <c r="B32">
        <v>98822</v>
      </c>
    </row>
    <row r="33" spans="1:2" x14ac:dyDescent="0.25">
      <c r="A33" s="46" t="s">
        <v>609</v>
      </c>
      <c r="B33">
        <v>78362</v>
      </c>
    </row>
    <row r="34" spans="1:2" x14ac:dyDescent="0.25">
      <c r="A34" s="46" t="s">
        <v>610</v>
      </c>
      <c r="B34">
        <v>62690</v>
      </c>
    </row>
    <row r="35" spans="1:2" x14ac:dyDescent="0.25">
      <c r="A35" s="46" t="s">
        <v>611</v>
      </c>
      <c r="B35">
        <v>79058</v>
      </c>
    </row>
    <row r="36" spans="1:2" x14ac:dyDescent="0.25">
      <c r="A36" s="46" t="s">
        <v>612</v>
      </c>
      <c r="B36">
        <v>78546</v>
      </c>
    </row>
    <row r="37" spans="1:2" x14ac:dyDescent="0.25">
      <c r="A37" s="46" t="s">
        <v>613</v>
      </c>
      <c r="B37">
        <v>75213</v>
      </c>
    </row>
    <row r="38" spans="1:2" x14ac:dyDescent="0.25">
      <c r="A38" s="46" t="s">
        <v>614</v>
      </c>
      <c r="B38">
        <v>62690</v>
      </c>
    </row>
    <row r="39" spans="1:2" x14ac:dyDescent="0.25">
      <c r="A39" s="46" t="s">
        <v>615</v>
      </c>
      <c r="B39">
        <v>47018</v>
      </c>
    </row>
    <row r="40" spans="1:2" x14ac:dyDescent="0.25">
      <c r="A40" s="46" t="s">
        <v>616</v>
      </c>
      <c r="B40">
        <v>62690</v>
      </c>
    </row>
    <row r="41" spans="1:2" x14ac:dyDescent="0.25">
      <c r="A41" s="46" t="s">
        <v>617</v>
      </c>
      <c r="B41">
        <v>88941</v>
      </c>
    </row>
    <row r="42" spans="1:2" x14ac:dyDescent="0.25">
      <c r="A42" s="46" t="s">
        <v>537</v>
      </c>
      <c r="B42">
        <v>94034</v>
      </c>
    </row>
    <row r="43" spans="1:2" x14ac:dyDescent="0.25">
      <c r="A43" s="46" t="s">
        <v>618</v>
      </c>
      <c r="B43">
        <v>47018</v>
      </c>
    </row>
    <row r="44" spans="1:2" x14ac:dyDescent="0.25">
      <c r="A44" s="46" t="s">
        <v>619</v>
      </c>
      <c r="B44">
        <v>47018</v>
      </c>
    </row>
    <row r="45" spans="1:2" x14ac:dyDescent="0.25">
      <c r="A45" s="46" t="s">
        <v>620</v>
      </c>
      <c r="B45">
        <v>94034</v>
      </c>
    </row>
    <row r="46" spans="1:2" x14ac:dyDescent="0.25">
      <c r="A46" s="46" t="s">
        <v>621</v>
      </c>
      <c r="B46">
        <v>47018</v>
      </c>
    </row>
    <row r="47" spans="1:2" x14ac:dyDescent="0.25">
      <c r="A47" s="46" t="s">
        <v>622</v>
      </c>
      <c r="B47">
        <v>176304</v>
      </c>
    </row>
    <row r="48" spans="1:2" x14ac:dyDescent="0.25">
      <c r="A48" s="46" t="s">
        <v>623</v>
      </c>
      <c r="B48">
        <v>62690</v>
      </c>
    </row>
    <row r="49" spans="1:2" x14ac:dyDescent="0.25">
      <c r="A49" s="46" t="s">
        <v>624</v>
      </c>
      <c r="B49">
        <v>62690</v>
      </c>
    </row>
    <row r="50" spans="1:2" x14ac:dyDescent="0.25">
      <c r="A50" s="46" t="s">
        <v>625</v>
      </c>
      <c r="B50">
        <v>98822</v>
      </c>
    </row>
    <row r="51" spans="1:2" x14ac:dyDescent="0.25">
      <c r="A51" s="46" t="s">
        <v>626</v>
      </c>
      <c r="B51">
        <v>30303</v>
      </c>
    </row>
    <row r="52" spans="1:2" x14ac:dyDescent="0.25">
      <c r="A52" s="46" t="s">
        <v>627</v>
      </c>
      <c r="B52">
        <v>47018</v>
      </c>
    </row>
    <row r="53" spans="1:2" x14ac:dyDescent="0.25">
      <c r="A53" s="46" t="s">
        <v>628</v>
      </c>
      <c r="B53">
        <v>70527</v>
      </c>
    </row>
    <row r="54" spans="1:2" x14ac:dyDescent="0.25">
      <c r="A54" s="46" t="s">
        <v>629</v>
      </c>
      <c r="B54">
        <v>117536</v>
      </c>
    </row>
    <row r="55" spans="1:2" x14ac:dyDescent="0.25">
      <c r="A55" s="46" t="s">
        <v>630</v>
      </c>
      <c r="B55">
        <v>174762</v>
      </c>
    </row>
    <row r="56" spans="1:2" x14ac:dyDescent="0.25">
      <c r="A56" s="46" t="s">
        <v>631</v>
      </c>
      <c r="B56">
        <v>94034</v>
      </c>
    </row>
    <row r="57" spans="1:2" x14ac:dyDescent="0.25">
      <c r="A57" s="46" t="s">
        <v>632</v>
      </c>
      <c r="B57">
        <v>62690</v>
      </c>
    </row>
    <row r="58" spans="1:2" x14ac:dyDescent="0.25">
      <c r="A58" s="46" t="s">
        <v>633</v>
      </c>
      <c r="B58">
        <v>59293</v>
      </c>
    </row>
    <row r="59" spans="1:2" x14ac:dyDescent="0.25">
      <c r="A59" s="46" t="s">
        <v>634</v>
      </c>
      <c r="B59">
        <v>94034</v>
      </c>
    </row>
    <row r="60" spans="1:2" x14ac:dyDescent="0.25">
      <c r="A60" s="46" t="s">
        <v>635</v>
      </c>
      <c r="B60">
        <v>59294</v>
      </c>
    </row>
    <row r="61" spans="1:2" x14ac:dyDescent="0.25">
      <c r="A61" s="46" t="s">
        <v>636</v>
      </c>
      <c r="B61">
        <v>18663</v>
      </c>
    </row>
    <row r="62" spans="1:2" x14ac:dyDescent="0.25">
      <c r="A62" s="46" t="s">
        <v>637</v>
      </c>
      <c r="B62">
        <v>62690</v>
      </c>
    </row>
    <row r="63" spans="1:2" x14ac:dyDescent="0.25">
      <c r="A63" s="46" t="s">
        <v>543</v>
      </c>
      <c r="B63">
        <v>59294</v>
      </c>
    </row>
    <row r="64" spans="1:2" x14ac:dyDescent="0.25">
      <c r="A64" s="46" t="s">
        <v>638</v>
      </c>
      <c r="B64">
        <v>88941</v>
      </c>
    </row>
    <row r="65" spans="1:2" x14ac:dyDescent="0.25">
      <c r="A65" s="46" t="s">
        <v>639</v>
      </c>
      <c r="B65">
        <v>48696</v>
      </c>
    </row>
    <row r="66" spans="1:2" x14ac:dyDescent="0.25">
      <c r="A66" s="46" t="s">
        <v>640</v>
      </c>
      <c r="B66">
        <v>41500</v>
      </c>
    </row>
    <row r="67" spans="1:2" x14ac:dyDescent="0.25">
      <c r="A67" s="46" t="s">
        <v>641</v>
      </c>
      <c r="B67">
        <v>116508</v>
      </c>
    </row>
    <row r="68" spans="1:2" x14ac:dyDescent="0.25">
      <c r="A68" s="46" t="s">
        <v>642</v>
      </c>
      <c r="B68">
        <v>47018</v>
      </c>
    </row>
    <row r="69" spans="1:2" x14ac:dyDescent="0.25">
      <c r="A69" s="46" t="s">
        <v>643</v>
      </c>
      <c r="B69">
        <v>118587</v>
      </c>
    </row>
    <row r="70" spans="1:2" x14ac:dyDescent="0.25">
      <c r="A70" s="46" t="s">
        <v>644</v>
      </c>
      <c r="B70">
        <v>51424</v>
      </c>
    </row>
    <row r="71" spans="1:2" x14ac:dyDescent="0.25">
      <c r="A71" s="46" t="s">
        <v>645</v>
      </c>
      <c r="B71">
        <v>47018</v>
      </c>
    </row>
    <row r="72" spans="1:2" x14ac:dyDescent="0.25">
      <c r="A72" s="46" t="s">
        <v>646</v>
      </c>
      <c r="B72">
        <v>69906</v>
      </c>
    </row>
    <row r="73" spans="1:2" x14ac:dyDescent="0.25">
      <c r="A73" s="46" t="s">
        <v>647</v>
      </c>
      <c r="B73">
        <v>132972</v>
      </c>
    </row>
    <row r="74" spans="1:2" x14ac:dyDescent="0.25">
      <c r="A74" s="46" t="s">
        <v>648</v>
      </c>
      <c r="B74">
        <v>59294</v>
      </c>
    </row>
    <row r="75" spans="1:2" x14ac:dyDescent="0.25">
      <c r="A75" s="46" t="s">
        <v>649</v>
      </c>
      <c r="B75">
        <v>148233</v>
      </c>
    </row>
    <row r="76" spans="1:2" x14ac:dyDescent="0.25">
      <c r="A76" s="46" t="s">
        <v>650</v>
      </c>
      <c r="B76">
        <v>58768</v>
      </c>
    </row>
    <row r="77" spans="1:2" x14ac:dyDescent="0.25">
      <c r="A77" s="46" t="s">
        <v>532</v>
      </c>
      <c r="B77">
        <v>97952</v>
      </c>
    </row>
    <row r="78" spans="1:2" x14ac:dyDescent="0.25">
      <c r="A78" s="46" t="s">
        <v>651</v>
      </c>
      <c r="B78">
        <v>43494</v>
      </c>
    </row>
    <row r="79" spans="1:2" x14ac:dyDescent="0.25">
      <c r="A79" s="46" t="s">
        <v>652</v>
      </c>
      <c r="B79">
        <v>153395</v>
      </c>
    </row>
    <row r="80" spans="1:2" x14ac:dyDescent="0.25">
      <c r="A80" s="46" t="s">
        <v>653</v>
      </c>
      <c r="B80">
        <v>59293</v>
      </c>
    </row>
    <row r="81" spans="1:2" x14ac:dyDescent="0.25">
      <c r="A81" s="46" t="s">
        <v>654</v>
      </c>
      <c r="B81">
        <v>176304</v>
      </c>
    </row>
    <row r="82" spans="1:2" x14ac:dyDescent="0.25">
      <c r="A82" s="46" t="s">
        <v>655</v>
      </c>
      <c r="B82">
        <v>51424</v>
      </c>
    </row>
    <row r="83" spans="1:2" x14ac:dyDescent="0.25">
      <c r="A83" s="46" t="s">
        <v>533</v>
      </c>
      <c r="B83">
        <v>199458</v>
      </c>
    </row>
    <row r="84" spans="1:2" x14ac:dyDescent="0.25">
      <c r="A84" s="46" t="s">
        <v>656</v>
      </c>
      <c r="B84">
        <v>47017</v>
      </c>
    </row>
    <row r="85" spans="1:2" x14ac:dyDescent="0.25">
      <c r="A85" s="46" t="s">
        <v>657</v>
      </c>
      <c r="B85">
        <v>79058</v>
      </c>
    </row>
    <row r="86" spans="1:2" x14ac:dyDescent="0.25">
      <c r="A86" s="46" t="s">
        <v>658</v>
      </c>
      <c r="B86">
        <v>32908</v>
      </c>
    </row>
    <row r="87" spans="1:2" x14ac:dyDescent="0.25">
      <c r="A87" s="46" t="s">
        <v>659</v>
      </c>
      <c r="B87">
        <v>32907</v>
      </c>
    </row>
    <row r="88" spans="1:2" x14ac:dyDescent="0.25">
      <c r="A88" s="46" t="s">
        <v>660</v>
      </c>
      <c r="B88">
        <v>98822</v>
      </c>
    </row>
    <row r="89" spans="1:2" x14ac:dyDescent="0.25">
      <c r="A89" s="46" t="s">
        <v>661</v>
      </c>
      <c r="B89">
        <v>62690</v>
      </c>
    </row>
    <row r="90" spans="1:2" x14ac:dyDescent="0.25">
      <c r="A90" s="46" t="s">
        <v>662</v>
      </c>
      <c r="B90">
        <v>78362</v>
      </c>
    </row>
    <row r="91" spans="1:2" x14ac:dyDescent="0.25">
      <c r="A91" s="46" t="s">
        <v>663</v>
      </c>
      <c r="B91">
        <v>63185</v>
      </c>
    </row>
    <row r="92" spans="1:2" x14ac:dyDescent="0.25">
      <c r="A92" s="46" t="s">
        <v>664</v>
      </c>
      <c r="B92">
        <v>42352</v>
      </c>
    </row>
    <row r="93" spans="1:2" x14ac:dyDescent="0.25">
      <c r="A93" s="46" t="s">
        <v>665</v>
      </c>
      <c r="B93">
        <v>208773</v>
      </c>
    </row>
    <row r="94" spans="1:2" x14ac:dyDescent="0.25">
      <c r="A94" s="46" t="s">
        <v>666</v>
      </c>
      <c r="B94">
        <v>83597</v>
      </c>
    </row>
    <row r="95" spans="1:2" x14ac:dyDescent="0.25">
      <c r="A95" s="46" t="s">
        <v>667</v>
      </c>
      <c r="B95">
        <v>139809</v>
      </c>
    </row>
    <row r="96" spans="1:2" x14ac:dyDescent="0.25">
      <c r="A96" s="46" t="s">
        <v>668</v>
      </c>
      <c r="B96">
        <v>62690</v>
      </c>
    </row>
    <row r="97" spans="1:2" x14ac:dyDescent="0.25">
      <c r="A97" s="46" t="s">
        <v>669</v>
      </c>
      <c r="B97">
        <v>116508</v>
      </c>
    </row>
    <row r="98" spans="1:2" x14ac:dyDescent="0.25">
      <c r="A98" s="46" t="s">
        <v>670</v>
      </c>
      <c r="B98">
        <v>148224</v>
      </c>
    </row>
    <row r="99" spans="1:2" x14ac:dyDescent="0.25">
      <c r="A99" s="46" t="s">
        <v>671</v>
      </c>
      <c r="B99">
        <v>91896</v>
      </c>
    </row>
    <row r="100" spans="1:2" x14ac:dyDescent="0.25">
      <c r="A100" s="46" t="s">
        <v>672</v>
      </c>
      <c r="B100">
        <v>40515</v>
      </c>
    </row>
    <row r="101" spans="1:2" x14ac:dyDescent="0.25">
      <c r="A101" s="46" t="s">
        <v>673</v>
      </c>
      <c r="B101">
        <v>79058</v>
      </c>
    </row>
    <row r="102" spans="1:2" x14ac:dyDescent="0.25">
      <c r="A102" s="46" t="s">
        <v>674</v>
      </c>
      <c r="B102">
        <v>32908</v>
      </c>
    </row>
    <row r="103" spans="1:2" x14ac:dyDescent="0.25">
      <c r="A103" s="46" t="s">
        <v>675</v>
      </c>
      <c r="B103">
        <v>98822</v>
      </c>
    </row>
    <row r="104" spans="1:2" x14ac:dyDescent="0.25">
      <c r="A104" s="46" t="s">
        <v>676</v>
      </c>
      <c r="B104">
        <v>70527</v>
      </c>
    </row>
    <row r="105" spans="1:2" x14ac:dyDescent="0.25">
      <c r="A105" s="46" t="s">
        <v>677</v>
      </c>
      <c r="B105">
        <v>117891</v>
      </c>
    </row>
    <row r="106" spans="1:2" x14ac:dyDescent="0.25">
      <c r="A106" s="46" t="s">
        <v>678</v>
      </c>
      <c r="B106">
        <v>122537</v>
      </c>
    </row>
    <row r="107" spans="1:2" x14ac:dyDescent="0.25">
      <c r="A107" s="46" t="s">
        <v>679</v>
      </c>
      <c r="B107">
        <v>51954</v>
      </c>
    </row>
    <row r="108" spans="1:2" x14ac:dyDescent="0.25">
      <c r="A108" s="46" t="s">
        <v>680</v>
      </c>
      <c r="B108">
        <v>32984</v>
      </c>
    </row>
    <row r="109" spans="1:2" x14ac:dyDescent="0.25">
      <c r="A109" s="46" t="s">
        <v>681</v>
      </c>
      <c r="B109">
        <v>47018</v>
      </c>
    </row>
    <row r="110" spans="1:2" x14ac:dyDescent="0.25">
      <c r="A110" s="46" t="s">
        <v>682</v>
      </c>
      <c r="B110">
        <v>49362</v>
      </c>
    </row>
    <row r="111" spans="1:2" x14ac:dyDescent="0.25">
      <c r="A111" s="46" t="s">
        <v>544</v>
      </c>
      <c r="B111">
        <v>65814</v>
      </c>
    </row>
    <row r="112" spans="1:2" x14ac:dyDescent="0.25">
      <c r="A112" s="46" t="s">
        <v>683</v>
      </c>
      <c r="B112">
        <v>141051</v>
      </c>
    </row>
    <row r="113" spans="1:2" x14ac:dyDescent="0.25">
      <c r="A113" s="46" t="s">
        <v>684</v>
      </c>
      <c r="B113">
        <v>98822</v>
      </c>
    </row>
    <row r="114" spans="1:2" x14ac:dyDescent="0.25">
      <c r="A114" s="46" t="s">
        <v>685</v>
      </c>
      <c r="B114">
        <v>78362</v>
      </c>
    </row>
    <row r="115" spans="1:2" x14ac:dyDescent="0.25">
      <c r="A115" s="46" t="s">
        <v>686</v>
      </c>
      <c r="B115">
        <v>134152</v>
      </c>
    </row>
    <row r="116" spans="1:2" x14ac:dyDescent="0.25">
      <c r="A116" s="46" t="s">
        <v>687</v>
      </c>
      <c r="B116">
        <v>94034</v>
      </c>
    </row>
    <row r="117" spans="1:2" x14ac:dyDescent="0.25">
      <c r="A117" s="46" t="s">
        <v>688</v>
      </c>
      <c r="B117">
        <v>88648</v>
      </c>
    </row>
    <row r="118" spans="1:2" x14ac:dyDescent="0.25">
      <c r="A118" s="46" t="s">
        <v>689</v>
      </c>
      <c r="B118">
        <v>70527</v>
      </c>
    </row>
    <row r="119" spans="1:2" x14ac:dyDescent="0.25">
      <c r="A119" s="46" t="s">
        <v>690</v>
      </c>
      <c r="B119">
        <v>117810</v>
      </c>
    </row>
    <row r="120" spans="1:2" x14ac:dyDescent="0.25">
      <c r="A120" s="46" t="s">
        <v>691</v>
      </c>
      <c r="B120">
        <v>176304</v>
      </c>
    </row>
    <row r="121" spans="1:2" x14ac:dyDescent="0.25">
      <c r="A121" s="46" t="s">
        <v>692</v>
      </c>
      <c r="B121">
        <v>94034</v>
      </c>
    </row>
    <row r="122" spans="1:2" x14ac:dyDescent="0.25">
      <c r="A122" s="46" t="s">
        <v>693</v>
      </c>
      <c r="B122">
        <v>111946</v>
      </c>
    </row>
    <row r="123" spans="1:2" x14ac:dyDescent="0.25">
      <c r="A123" s="46" t="s">
        <v>694</v>
      </c>
      <c r="B123">
        <v>98822</v>
      </c>
    </row>
    <row r="124" spans="1:2" x14ac:dyDescent="0.25">
      <c r="A124" s="46" t="s">
        <v>695</v>
      </c>
      <c r="B124">
        <v>53188</v>
      </c>
    </row>
    <row r="125" spans="1:2" x14ac:dyDescent="0.25">
      <c r="A125" s="46" t="s">
        <v>696</v>
      </c>
      <c r="B125">
        <v>62690</v>
      </c>
    </row>
    <row r="126" spans="1:2" x14ac:dyDescent="0.25">
      <c r="A126" s="46" t="s">
        <v>697</v>
      </c>
      <c r="B126">
        <v>84246</v>
      </c>
    </row>
    <row r="127" spans="1:2" x14ac:dyDescent="0.25">
      <c r="A127" s="46" t="s">
        <v>698</v>
      </c>
      <c r="B127">
        <v>62690</v>
      </c>
    </row>
    <row r="128" spans="1:2" x14ac:dyDescent="0.25">
      <c r="A128" s="46" t="s">
        <v>699</v>
      </c>
      <c r="B128">
        <v>62690</v>
      </c>
    </row>
    <row r="129" spans="1:2" x14ac:dyDescent="0.25">
      <c r="A129" s="46" t="s">
        <v>700</v>
      </c>
      <c r="B129">
        <v>79058</v>
      </c>
    </row>
    <row r="130" spans="1:2" x14ac:dyDescent="0.25">
      <c r="A130" s="46" t="s">
        <v>701</v>
      </c>
      <c r="B130">
        <v>36048</v>
      </c>
    </row>
    <row r="131" spans="1:2" x14ac:dyDescent="0.25">
      <c r="A131" s="46" t="s">
        <v>702</v>
      </c>
      <c r="B131">
        <v>79630</v>
      </c>
    </row>
    <row r="132" spans="1:2" x14ac:dyDescent="0.25">
      <c r="A132" s="46" t="s">
        <v>703</v>
      </c>
      <c r="B132">
        <v>47018</v>
      </c>
    </row>
    <row r="133" spans="1:2" x14ac:dyDescent="0.25">
      <c r="A133" s="46" t="s">
        <v>704</v>
      </c>
      <c r="B133">
        <v>1884</v>
      </c>
    </row>
    <row r="134" spans="1:2" x14ac:dyDescent="0.25">
      <c r="A134" s="46" t="s">
        <v>705</v>
      </c>
      <c r="B134">
        <v>94035</v>
      </c>
    </row>
    <row r="135" spans="1:2" x14ac:dyDescent="0.25">
      <c r="A135" s="46" t="s">
        <v>706</v>
      </c>
      <c r="B135">
        <v>58772</v>
      </c>
    </row>
    <row r="136" spans="1:2" x14ac:dyDescent="0.25">
      <c r="A136" s="46" t="s">
        <v>707</v>
      </c>
      <c r="B136">
        <v>32908</v>
      </c>
    </row>
    <row r="137" spans="1:2" x14ac:dyDescent="0.25">
      <c r="A137" s="46" t="s">
        <v>708</v>
      </c>
      <c r="B137">
        <v>49476</v>
      </c>
    </row>
    <row r="138" spans="1:2" x14ac:dyDescent="0.25">
      <c r="A138" s="46" t="s">
        <v>709</v>
      </c>
      <c r="B138">
        <v>88941</v>
      </c>
    </row>
    <row r="139" spans="1:2" x14ac:dyDescent="0.25">
      <c r="A139" s="46" t="s">
        <v>710</v>
      </c>
      <c r="B139">
        <v>41500</v>
      </c>
    </row>
    <row r="140" spans="1:2" x14ac:dyDescent="0.25">
      <c r="A140" s="46" t="s">
        <v>538</v>
      </c>
      <c r="B140">
        <v>139182</v>
      </c>
    </row>
    <row r="141" spans="1:2" x14ac:dyDescent="0.25">
      <c r="A141" s="46" t="s">
        <v>711</v>
      </c>
      <c r="B141">
        <v>62690</v>
      </c>
    </row>
    <row r="142" spans="1:2" x14ac:dyDescent="0.25">
      <c r="A142" s="46" t="s">
        <v>712</v>
      </c>
      <c r="B142">
        <v>22730</v>
      </c>
    </row>
    <row r="143" spans="1:2" x14ac:dyDescent="0.25">
      <c r="A143" s="46" t="s">
        <v>713</v>
      </c>
      <c r="B143">
        <v>51424</v>
      </c>
    </row>
    <row r="144" spans="1:2" x14ac:dyDescent="0.25">
      <c r="A144" s="46" t="s">
        <v>714</v>
      </c>
      <c r="B144">
        <v>47018</v>
      </c>
    </row>
    <row r="145" spans="1:2" x14ac:dyDescent="0.25">
      <c r="A145" s="46" t="s">
        <v>715</v>
      </c>
      <c r="B145">
        <v>94034</v>
      </c>
    </row>
    <row r="146" spans="1:2" x14ac:dyDescent="0.25">
      <c r="A146" s="46" t="s">
        <v>716</v>
      </c>
      <c r="B146">
        <v>176304</v>
      </c>
    </row>
    <row r="147" spans="1:2" x14ac:dyDescent="0.25">
      <c r="A147" s="46" t="s">
        <v>535</v>
      </c>
      <c r="B147">
        <v>15147</v>
      </c>
    </row>
    <row r="148" spans="1:2" x14ac:dyDescent="0.25">
      <c r="A148" s="46" t="s">
        <v>717</v>
      </c>
      <c r="B148">
        <v>51424</v>
      </c>
    </row>
    <row r="149" spans="1:2" x14ac:dyDescent="0.25">
      <c r="A149" s="46" t="s">
        <v>718</v>
      </c>
      <c r="B149">
        <v>118587</v>
      </c>
    </row>
    <row r="150" spans="1:2" x14ac:dyDescent="0.25">
      <c r="A150" s="46" t="s">
        <v>719</v>
      </c>
      <c r="B150">
        <v>23509</v>
      </c>
    </row>
    <row r="151" spans="1:2" x14ac:dyDescent="0.25">
      <c r="A151" s="46" t="s">
        <v>720</v>
      </c>
      <c r="B151">
        <v>39181</v>
      </c>
    </row>
    <row r="152" spans="1:2" x14ac:dyDescent="0.25">
      <c r="A152" s="46" t="s">
        <v>721</v>
      </c>
      <c r="B152">
        <v>94034</v>
      </c>
    </row>
    <row r="153" spans="1:2" x14ac:dyDescent="0.25">
      <c r="A153" s="46" t="s">
        <v>722</v>
      </c>
      <c r="B153">
        <v>82998</v>
      </c>
    </row>
    <row r="154" spans="1:2" x14ac:dyDescent="0.25">
      <c r="A154" s="46" t="s">
        <v>723</v>
      </c>
      <c r="B154">
        <v>79058</v>
      </c>
    </row>
    <row r="155" spans="1:2" x14ac:dyDescent="0.25">
      <c r="A155" s="46" t="s">
        <v>724</v>
      </c>
      <c r="B155">
        <v>46604</v>
      </c>
    </row>
    <row r="156" spans="1:2" x14ac:dyDescent="0.25">
      <c r="A156" s="46" t="s">
        <v>725</v>
      </c>
      <c r="B156">
        <v>47018</v>
      </c>
    </row>
    <row r="157" spans="1:2" x14ac:dyDescent="0.25">
      <c r="A157" s="46" t="s">
        <v>726</v>
      </c>
      <c r="B157">
        <v>49527</v>
      </c>
    </row>
    <row r="158" spans="1:2" x14ac:dyDescent="0.25">
      <c r="A158" s="46" t="s">
        <v>727</v>
      </c>
      <c r="B158">
        <v>117543</v>
      </c>
    </row>
    <row r="159" spans="1:2" x14ac:dyDescent="0.25">
      <c r="A159" s="46" t="s">
        <v>728</v>
      </c>
      <c r="B159">
        <v>37232</v>
      </c>
    </row>
    <row r="160" spans="1:2" x14ac:dyDescent="0.25">
      <c r="A160" s="46" t="s">
        <v>729</v>
      </c>
      <c r="B160">
        <v>47018</v>
      </c>
    </row>
    <row r="161" spans="1:2" x14ac:dyDescent="0.25">
      <c r="A161" s="46" t="s">
        <v>730</v>
      </c>
      <c r="B161">
        <v>74154</v>
      </c>
    </row>
    <row r="162" spans="1:2" x14ac:dyDescent="0.25">
      <c r="A162" s="46" t="s">
        <v>731</v>
      </c>
      <c r="B162">
        <v>62690</v>
      </c>
    </row>
    <row r="163" spans="1:2" x14ac:dyDescent="0.25">
      <c r="A163" s="46" t="s">
        <v>732</v>
      </c>
      <c r="B163">
        <v>159566</v>
      </c>
    </row>
    <row r="164" spans="1:2" x14ac:dyDescent="0.25">
      <c r="A164" s="46" t="s">
        <v>733</v>
      </c>
      <c r="B164">
        <v>141051</v>
      </c>
    </row>
    <row r="165" spans="1:2" x14ac:dyDescent="0.25">
      <c r="A165" s="46" t="s">
        <v>734</v>
      </c>
      <c r="B165">
        <v>148581</v>
      </c>
    </row>
    <row r="166" spans="1:2" x14ac:dyDescent="0.25">
      <c r="A166" s="46" t="s">
        <v>735</v>
      </c>
      <c r="B166">
        <v>59294</v>
      </c>
    </row>
    <row r="167" spans="1:2" x14ac:dyDescent="0.25">
      <c r="A167" s="46" t="s">
        <v>736</v>
      </c>
      <c r="B167">
        <v>45460</v>
      </c>
    </row>
    <row r="168" spans="1:2" x14ac:dyDescent="0.25">
      <c r="A168" s="46" t="s">
        <v>737</v>
      </c>
      <c r="B168">
        <v>94851</v>
      </c>
    </row>
    <row r="169" spans="1:2" x14ac:dyDescent="0.25">
      <c r="A169" s="46" t="s">
        <v>738</v>
      </c>
      <c r="B169">
        <v>117810</v>
      </c>
    </row>
    <row r="170" spans="1:2" x14ac:dyDescent="0.25">
      <c r="A170" s="46" t="s">
        <v>739</v>
      </c>
      <c r="B170">
        <v>79058</v>
      </c>
    </row>
    <row r="171" spans="1:2" x14ac:dyDescent="0.25">
      <c r="A171" s="46" t="s">
        <v>740</v>
      </c>
      <c r="B171">
        <v>29647</v>
      </c>
    </row>
    <row r="172" spans="1:2" x14ac:dyDescent="0.25">
      <c r="A172" s="46" t="s">
        <v>741</v>
      </c>
      <c r="B172">
        <v>148570</v>
      </c>
    </row>
    <row r="173" spans="1:2" x14ac:dyDescent="0.25">
      <c r="A173" s="46" t="s">
        <v>742</v>
      </c>
      <c r="B173">
        <v>43876</v>
      </c>
    </row>
    <row r="174" spans="1:2" x14ac:dyDescent="0.25">
      <c r="A174" s="46" t="s">
        <v>743</v>
      </c>
      <c r="B174">
        <v>117543</v>
      </c>
    </row>
    <row r="175" spans="1:2" x14ac:dyDescent="0.25">
      <c r="A175" s="46" t="s">
        <v>744</v>
      </c>
      <c r="B175">
        <v>43490</v>
      </c>
    </row>
    <row r="176" spans="1:2" x14ac:dyDescent="0.25">
      <c r="A176" s="46" t="s">
        <v>529</v>
      </c>
      <c r="B176">
        <v>61525</v>
      </c>
    </row>
    <row r="177" spans="1:2" x14ac:dyDescent="0.25">
      <c r="A177" s="46" t="s">
        <v>745</v>
      </c>
      <c r="B177">
        <v>62690</v>
      </c>
    </row>
    <row r="178" spans="1:2" x14ac:dyDescent="0.25">
      <c r="A178" s="46" t="s">
        <v>746</v>
      </c>
      <c r="B178">
        <v>62690</v>
      </c>
    </row>
    <row r="179" spans="1:2" x14ac:dyDescent="0.25">
      <c r="A179" s="46" t="s">
        <v>747</v>
      </c>
      <c r="B179">
        <v>79058</v>
      </c>
    </row>
    <row r="180" spans="1:2" x14ac:dyDescent="0.25">
      <c r="A180" s="46" t="s">
        <v>748</v>
      </c>
      <c r="B180">
        <v>59294</v>
      </c>
    </row>
    <row r="181" spans="1:2" x14ac:dyDescent="0.25">
      <c r="A181" s="46" t="s">
        <v>528</v>
      </c>
      <c r="B181">
        <v>61931</v>
      </c>
    </row>
    <row r="182" spans="1:2" x14ac:dyDescent="0.25">
      <c r="A182" s="46" t="s">
        <v>539</v>
      </c>
      <c r="B182">
        <v>130017</v>
      </c>
    </row>
    <row r="183" spans="1:2" x14ac:dyDescent="0.25">
      <c r="A183" s="46" t="s">
        <v>749</v>
      </c>
      <c r="B183">
        <v>62690</v>
      </c>
    </row>
    <row r="184" spans="1:2" x14ac:dyDescent="0.25">
      <c r="A184" s="46" t="s">
        <v>750</v>
      </c>
      <c r="B184">
        <v>40778</v>
      </c>
    </row>
    <row r="185" spans="1:2" x14ac:dyDescent="0.25">
      <c r="A185" s="46" t="s">
        <v>536</v>
      </c>
      <c r="B185">
        <v>15809</v>
      </c>
    </row>
    <row r="186" spans="1:2" x14ac:dyDescent="0.25">
      <c r="A186" s="46" t="s">
        <v>751</v>
      </c>
      <c r="B186">
        <v>47018</v>
      </c>
    </row>
    <row r="187" spans="1:2" x14ac:dyDescent="0.25">
      <c r="A187" s="46" t="s">
        <v>752</v>
      </c>
      <c r="B187">
        <v>58768</v>
      </c>
    </row>
    <row r="188" spans="1:2" x14ac:dyDescent="0.25">
      <c r="A188" s="46" t="s">
        <v>527</v>
      </c>
      <c r="B188">
        <v>49109</v>
      </c>
    </row>
    <row r="189" spans="1:2" x14ac:dyDescent="0.25">
      <c r="A189" s="46" t="s">
        <v>753</v>
      </c>
      <c r="B189">
        <v>94248</v>
      </c>
    </row>
    <row r="190" spans="1:2" x14ac:dyDescent="0.25">
      <c r="A190" s="46" t="s">
        <v>754</v>
      </c>
      <c r="B190">
        <v>56807</v>
      </c>
    </row>
    <row r="191" spans="1:2" x14ac:dyDescent="0.25">
      <c r="A191" s="46" t="s">
        <v>755</v>
      </c>
      <c r="B191">
        <v>222309</v>
      </c>
    </row>
    <row r="192" spans="1:2" x14ac:dyDescent="0.25">
      <c r="A192" s="46" t="s">
        <v>756</v>
      </c>
      <c r="B192">
        <v>192923</v>
      </c>
    </row>
    <row r="193" spans="1:2" x14ac:dyDescent="0.25">
      <c r="A193" s="46" t="s">
        <v>757</v>
      </c>
      <c r="B193">
        <v>116508</v>
      </c>
    </row>
    <row r="194" spans="1:2" x14ac:dyDescent="0.25">
      <c r="A194" s="46" t="s">
        <v>758</v>
      </c>
      <c r="B194">
        <v>117543</v>
      </c>
    </row>
    <row r="195" spans="1:2" x14ac:dyDescent="0.25">
      <c r="A195" s="46" t="s">
        <v>759</v>
      </c>
      <c r="B195">
        <v>78362</v>
      </c>
    </row>
    <row r="196" spans="1:2" x14ac:dyDescent="0.25">
      <c r="A196" s="46" t="s">
        <v>760</v>
      </c>
      <c r="B196">
        <v>89434</v>
      </c>
    </row>
    <row r="197" spans="1:2" x14ac:dyDescent="0.25">
      <c r="A197" s="46" t="s">
        <v>761</v>
      </c>
      <c r="B197">
        <v>222336</v>
      </c>
    </row>
    <row r="198" spans="1:2" x14ac:dyDescent="0.25">
      <c r="A198" s="46" t="s">
        <v>762</v>
      </c>
      <c r="B198">
        <v>78362</v>
      </c>
    </row>
    <row r="199" spans="1:2" x14ac:dyDescent="0.25">
      <c r="A199" s="46" t="s">
        <v>763</v>
      </c>
      <c r="B199">
        <v>117810</v>
      </c>
    </row>
    <row r="200" spans="1:2" x14ac:dyDescent="0.25">
      <c r="A200" s="46" t="s">
        <v>764</v>
      </c>
      <c r="B200">
        <v>78362</v>
      </c>
    </row>
    <row r="201" spans="1:2" x14ac:dyDescent="0.25">
      <c r="A201" s="46" t="s">
        <v>765</v>
      </c>
      <c r="B201">
        <v>62690</v>
      </c>
    </row>
    <row r="202" spans="1:2" x14ac:dyDescent="0.25">
      <c r="A202" s="46" t="s">
        <v>766</v>
      </c>
      <c r="B202">
        <v>59294</v>
      </c>
    </row>
    <row r="203" spans="1:2" x14ac:dyDescent="0.25">
      <c r="A203" s="46" t="s">
        <v>767</v>
      </c>
      <c r="B203">
        <v>62690</v>
      </c>
    </row>
    <row r="204" spans="1:2" x14ac:dyDescent="0.25">
      <c r="A204" s="46" t="s">
        <v>768</v>
      </c>
      <c r="B204">
        <v>141051</v>
      </c>
    </row>
    <row r="205" spans="1:2" x14ac:dyDescent="0.25">
      <c r="A205" s="46" t="s">
        <v>547</v>
      </c>
      <c r="B205">
        <v>31414</v>
      </c>
    </row>
    <row r="206" spans="1:2" x14ac:dyDescent="0.25">
      <c r="A206" s="46" t="s">
        <v>769</v>
      </c>
      <c r="B206">
        <v>62690</v>
      </c>
    </row>
    <row r="207" spans="1:2" x14ac:dyDescent="0.25">
      <c r="A207" s="46" t="s">
        <v>541</v>
      </c>
      <c r="B207">
        <v>62690</v>
      </c>
    </row>
    <row r="208" spans="1:2" x14ac:dyDescent="0.25">
      <c r="A208" s="46" t="s">
        <v>770</v>
      </c>
      <c r="B208">
        <v>37232</v>
      </c>
    </row>
    <row r="209" spans="1:2" x14ac:dyDescent="0.25">
      <c r="A209" s="46" t="s">
        <v>771</v>
      </c>
      <c r="B209">
        <v>50103</v>
      </c>
    </row>
    <row r="210" spans="1:2" x14ac:dyDescent="0.25">
      <c r="A210" s="46" t="s">
        <v>772</v>
      </c>
      <c r="B210">
        <v>47018</v>
      </c>
    </row>
    <row r="211" spans="1:2" x14ac:dyDescent="0.25">
      <c r="A211" s="46" t="s">
        <v>773</v>
      </c>
      <c r="B211">
        <v>29647</v>
      </c>
    </row>
    <row r="212" spans="1:2" x14ac:dyDescent="0.25">
      <c r="A212" s="46" t="s">
        <v>774</v>
      </c>
      <c r="B212">
        <v>62138</v>
      </c>
    </row>
    <row r="213" spans="1:2" x14ac:dyDescent="0.25">
      <c r="A213" s="46" t="s">
        <v>775</v>
      </c>
      <c r="B213">
        <v>46954</v>
      </c>
    </row>
    <row r="214" spans="1:2" x14ac:dyDescent="0.25">
      <c r="A214" s="46" t="s">
        <v>776</v>
      </c>
      <c r="B214">
        <v>78362</v>
      </c>
    </row>
    <row r="215" spans="1:2" x14ac:dyDescent="0.25">
      <c r="A215" s="46" t="s">
        <v>777</v>
      </c>
      <c r="B215">
        <v>87525</v>
      </c>
    </row>
    <row r="216" spans="1:2" x14ac:dyDescent="0.25">
      <c r="A216" s="46" t="s">
        <v>778</v>
      </c>
      <c r="B216">
        <v>118856</v>
      </c>
    </row>
    <row r="217" spans="1:2" x14ac:dyDescent="0.25">
      <c r="A217" s="46" t="s">
        <v>779</v>
      </c>
      <c r="B217">
        <v>78362</v>
      </c>
    </row>
    <row r="218" spans="1:2" x14ac:dyDescent="0.25">
      <c r="A218" s="46" t="s">
        <v>780</v>
      </c>
      <c r="B218">
        <v>79058</v>
      </c>
    </row>
    <row r="219" spans="1:2" x14ac:dyDescent="0.25">
      <c r="A219" s="46" t="s">
        <v>781</v>
      </c>
      <c r="B219">
        <v>20713</v>
      </c>
    </row>
    <row r="220" spans="1:2" x14ac:dyDescent="0.25">
      <c r="A220" s="46" t="s">
        <v>782</v>
      </c>
      <c r="B220">
        <v>148233</v>
      </c>
    </row>
    <row r="221" spans="1:2" x14ac:dyDescent="0.25">
      <c r="A221" s="46" t="s">
        <v>783</v>
      </c>
      <c r="B221">
        <v>117536</v>
      </c>
    </row>
    <row r="222" spans="1:2" x14ac:dyDescent="0.25">
      <c r="A222" s="46" t="s">
        <v>784</v>
      </c>
      <c r="B222">
        <v>4840</v>
      </c>
    </row>
    <row r="223" spans="1:2" x14ac:dyDescent="0.25">
      <c r="A223" s="46" t="s">
        <v>785</v>
      </c>
      <c r="B223">
        <v>203292</v>
      </c>
    </row>
    <row r="224" spans="1:2" x14ac:dyDescent="0.25">
      <c r="A224" s="46" t="s">
        <v>786</v>
      </c>
      <c r="B224">
        <v>172824</v>
      </c>
    </row>
    <row r="225" spans="1:2" x14ac:dyDescent="0.25">
      <c r="A225" s="46" t="s">
        <v>787</v>
      </c>
      <c r="B225">
        <v>62690</v>
      </c>
    </row>
    <row r="226" spans="1:2" x14ac:dyDescent="0.25">
      <c r="A226" s="46" t="s">
        <v>788</v>
      </c>
      <c r="B226">
        <v>117810</v>
      </c>
    </row>
    <row r="227" spans="1:2" x14ac:dyDescent="0.25">
      <c r="A227" s="46" t="s">
        <v>789</v>
      </c>
      <c r="B227">
        <v>176715</v>
      </c>
    </row>
    <row r="228" spans="1:2" x14ac:dyDescent="0.25">
      <c r="A228" s="46" t="s">
        <v>790</v>
      </c>
      <c r="B228">
        <v>50150</v>
      </c>
    </row>
    <row r="229" spans="1:2" x14ac:dyDescent="0.25">
      <c r="A229" s="46" t="s">
        <v>791</v>
      </c>
      <c r="B229">
        <v>62690</v>
      </c>
    </row>
    <row r="230" spans="1:2" x14ac:dyDescent="0.25">
      <c r="A230" s="46" t="s">
        <v>792</v>
      </c>
      <c r="B230">
        <v>62690</v>
      </c>
    </row>
    <row r="231" spans="1:2" x14ac:dyDescent="0.25">
      <c r="A231" s="46" t="s">
        <v>793</v>
      </c>
      <c r="B231">
        <v>62690</v>
      </c>
    </row>
    <row r="232" spans="1:2" x14ac:dyDescent="0.25">
      <c r="A232" s="46" t="s">
        <v>794</v>
      </c>
      <c r="B232">
        <v>88941</v>
      </c>
    </row>
    <row r="233" spans="1:2" x14ac:dyDescent="0.25">
      <c r="A233" s="46" t="s">
        <v>795</v>
      </c>
      <c r="B233">
        <v>203754</v>
      </c>
    </row>
    <row r="234" spans="1:2" x14ac:dyDescent="0.25">
      <c r="A234" s="46" t="s">
        <v>796</v>
      </c>
      <c r="B234">
        <v>77672</v>
      </c>
    </row>
    <row r="235" spans="1:2" x14ac:dyDescent="0.25">
      <c r="A235" s="46" t="s">
        <v>797</v>
      </c>
      <c r="B235">
        <v>49362</v>
      </c>
    </row>
    <row r="236" spans="1:2" x14ac:dyDescent="0.25">
      <c r="A236" s="46" t="s">
        <v>798</v>
      </c>
      <c r="B236">
        <v>62604</v>
      </c>
    </row>
    <row r="237" spans="1:2" x14ac:dyDescent="0.25">
      <c r="A237" s="46" t="s">
        <v>799</v>
      </c>
      <c r="B237">
        <v>117543</v>
      </c>
    </row>
    <row r="238" spans="1:2" x14ac:dyDescent="0.25">
      <c r="A238" s="46" t="s">
        <v>800</v>
      </c>
      <c r="B238">
        <v>53686</v>
      </c>
    </row>
    <row r="239" spans="1:2" x14ac:dyDescent="0.25">
      <c r="A239" s="46" t="s">
        <v>801</v>
      </c>
      <c r="B239">
        <v>222336</v>
      </c>
    </row>
    <row r="240" spans="1:2" x14ac:dyDescent="0.25">
      <c r="A240" s="46" t="s">
        <v>545</v>
      </c>
      <c r="B240">
        <v>148233</v>
      </c>
    </row>
    <row r="241" spans="1:2" x14ac:dyDescent="0.25">
      <c r="A241" s="46" t="s">
        <v>802</v>
      </c>
      <c r="B241">
        <v>176715</v>
      </c>
    </row>
    <row r="242" spans="1:2" x14ac:dyDescent="0.25">
      <c r="A242" s="46" t="s">
        <v>803</v>
      </c>
      <c r="B242">
        <v>79782</v>
      </c>
    </row>
    <row r="243" spans="1:2" x14ac:dyDescent="0.25">
      <c r="A243" s="46" t="s">
        <v>804</v>
      </c>
      <c r="B243">
        <v>43984</v>
      </c>
    </row>
    <row r="244" spans="1:2" x14ac:dyDescent="0.25">
      <c r="A244" s="46" t="s">
        <v>805</v>
      </c>
      <c r="B244">
        <v>58768</v>
      </c>
    </row>
    <row r="245" spans="1:2" x14ac:dyDescent="0.25">
      <c r="A245" s="46" t="s">
        <v>806</v>
      </c>
      <c r="B245">
        <v>79058</v>
      </c>
    </row>
    <row r="246" spans="1:2" x14ac:dyDescent="0.25">
      <c r="A246" s="46" t="s">
        <v>546</v>
      </c>
      <c r="B246">
        <v>176715</v>
      </c>
    </row>
    <row r="247" spans="1:2" x14ac:dyDescent="0.25">
      <c r="A247" s="46" t="s">
        <v>807</v>
      </c>
      <c r="B247">
        <v>178284</v>
      </c>
    </row>
    <row r="248" spans="1:2" x14ac:dyDescent="0.25">
      <c r="A248" s="46" t="s">
        <v>808</v>
      </c>
      <c r="B248">
        <v>65640</v>
      </c>
    </row>
    <row r="249" spans="1:2" x14ac:dyDescent="0.25">
      <c r="A249" s="46" t="s">
        <v>809</v>
      </c>
      <c r="B249">
        <v>94034</v>
      </c>
    </row>
    <row r="250" spans="1:2" x14ac:dyDescent="0.25">
      <c r="A250" s="46" t="s">
        <v>810</v>
      </c>
      <c r="B250">
        <v>99054</v>
      </c>
    </row>
    <row r="251" spans="1:2" x14ac:dyDescent="0.25">
      <c r="A251" s="46" t="s">
        <v>811</v>
      </c>
      <c r="B251">
        <v>100614</v>
      </c>
    </row>
    <row r="252" spans="1:2" x14ac:dyDescent="0.25">
      <c r="A252" s="46" t="s">
        <v>812</v>
      </c>
      <c r="B252">
        <v>62828</v>
      </c>
    </row>
    <row r="253" spans="1:2" x14ac:dyDescent="0.25">
      <c r="A253" s="46" t="s">
        <v>813</v>
      </c>
      <c r="B253">
        <v>99008</v>
      </c>
    </row>
    <row r="254" spans="1:2" x14ac:dyDescent="0.25">
      <c r="A254" s="46" t="s">
        <v>814</v>
      </c>
      <c r="B254">
        <v>59293</v>
      </c>
    </row>
    <row r="255" spans="1:2" x14ac:dyDescent="0.25">
      <c r="A255" s="46" t="s">
        <v>815</v>
      </c>
      <c r="B255">
        <v>26594</v>
      </c>
    </row>
    <row r="256" spans="1:2" x14ac:dyDescent="0.25">
      <c r="A256" s="46" t="s">
        <v>816</v>
      </c>
      <c r="B256">
        <v>132972</v>
      </c>
    </row>
    <row r="257" spans="1:2" x14ac:dyDescent="0.25">
      <c r="A257" s="46" t="s">
        <v>817</v>
      </c>
      <c r="B257">
        <v>117536</v>
      </c>
    </row>
    <row r="258" spans="1:2" x14ac:dyDescent="0.25">
      <c r="A258" s="46" t="s">
        <v>818</v>
      </c>
      <c r="B258">
        <v>53188</v>
      </c>
    </row>
    <row r="259" spans="1:2" x14ac:dyDescent="0.25">
      <c r="A259" s="46" t="s">
        <v>819</v>
      </c>
      <c r="B259">
        <v>176304</v>
      </c>
    </row>
    <row r="260" spans="1:2" x14ac:dyDescent="0.25">
      <c r="A260" s="46" t="s">
        <v>820</v>
      </c>
      <c r="B260">
        <v>117544</v>
      </c>
    </row>
    <row r="261" spans="1:2" x14ac:dyDescent="0.25">
      <c r="A261" s="46" t="s">
        <v>821</v>
      </c>
      <c r="B261">
        <v>47018</v>
      </c>
    </row>
    <row r="262" spans="1:2" x14ac:dyDescent="0.25">
      <c r="A262" s="46" t="s">
        <v>822</v>
      </c>
      <c r="B262">
        <v>99054</v>
      </c>
    </row>
    <row r="263" spans="1:2" x14ac:dyDescent="0.25">
      <c r="A263" s="46" t="s">
        <v>823</v>
      </c>
      <c r="B263">
        <v>59294</v>
      </c>
    </row>
    <row r="264" spans="1:2" x14ac:dyDescent="0.25">
      <c r="A264" s="46" t="s">
        <v>824</v>
      </c>
      <c r="B264">
        <v>78362</v>
      </c>
    </row>
    <row r="265" spans="1:2" x14ac:dyDescent="0.25">
      <c r="A265" s="46" t="s">
        <v>825</v>
      </c>
      <c r="B265">
        <v>62690</v>
      </c>
    </row>
    <row r="266" spans="1:2" x14ac:dyDescent="0.25">
      <c r="A266" s="46" t="s">
        <v>826</v>
      </c>
      <c r="B266">
        <v>94034</v>
      </c>
    </row>
    <row r="267" spans="1:2" x14ac:dyDescent="0.25">
      <c r="A267" s="46" t="s">
        <v>827</v>
      </c>
      <c r="B267">
        <v>24821</v>
      </c>
    </row>
    <row r="268" spans="1:2" x14ac:dyDescent="0.25">
      <c r="A268" s="46" t="s">
        <v>828</v>
      </c>
      <c r="B268">
        <v>176715</v>
      </c>
    </row>
    <row r="269" spans="1:2" x14ac:dyDescent="0.25">
      <c r="A269" s="46" t="s">
        <v>829</v>
      </c>
      <c r="B269">
        <v>94034</v>
      </c>
    </row>
    <row r="270" spans="1:2" x14ac:dyDescent="0.25">
      <c r="A270" s="46" t="s">
        <v>542</v>
      </c>
      <c r="B270">
        <v>220377</v>
      </c>
    </row>
    <row r="271" spans="1:2" x14ac:dyDescent="0.25">
      <c r="A271" s="46" t="s">
        <v>830</v>
      </c>
      <c r="B271">
        <v>141372</v>
      </c>
    </row>
    <row r="272" spans="1:2" x14ac:dyDescent="0.25">
      <c r="A272" s="46" t="s">
        <v>831</v>
      </c>
      <c r="B272">
        <v>117543</v>
      </c>
    </row>
    <row r="273" spans="1:2" x14ac:dyDescent="0.25">
      <c r="A273" s="46" t="s">
        <v>832</v>
      </c>
      <c r="B273">
        <v>148233</v>
      </c>
    </row>
    <row r="274" spans="1:2" x14ac:dyDescent="0.25">
      <c r="A274" s="46" t="s">
        <v>833</v>
      </c>
      <c r="B274">
        <v>59294</v>
      </c>
    </row>
    <row r="275" spans="1:2" x14ac:dyDescent="0.25">
      <c r="A275" s="46" t="s">
        <v>834</v>
      </c>
      <c r="B275">
        <v>42352</v>
      </c>
    </row>
    <row r="276" spans="1:2" x14ac:dyDescent="0.25">
      <c r="A276" s="46" t="s">
        <v>835</v>
      </c>
      <c r="B276">
        <v>141051</v>
      </c>
    </row>
    <row r="277" spans="1:2" x14ac:dyDescent="0.25">
      <c r="A277" s="46" t="s">
        <v>836</v>
      </c>
      <c r="B277">
        <v>44324</v>
      </c>
    </row>
    <row r="278" spans="1:2" x14ac:dyDescent="0.25">
      <c r="A278" s="46" t="s">
        <v>837</v>
      </c>
      <c r="B278">
        <v>98822</v>
      </c>
    </row>
    <row r="279" spans="1:2" x14ac:dyDescent="0.25">
      <c r="A279" s="46" t="s">
        <v>838</v>
      </c>
      <c r="B279">
        <v>49527</v>
      </c>
    </row>
    <row r="280" spans="1:2" x14ac:dyDescent="0.25">
      <c r="A280" s="46" t="s">
        <v>839</v>
      </c>
      <c r="B280">
        <v>62828</v>
      </c>
    </row>
    <row r="281" spans="1:2" x14ac:dyDescent="0.25">
      <c r="A281" s="46" t="s">
        <v>840</v>
      </c>
      <c r="B281">
        <v>62690</v>
      </c>
    </row>
    <row r="282" spans="1:2" x14ac:dyDescent="0.25">
      <c r="A282" s="46" t="s">
        <v>841</v>
      </c>
      <c r="B282">
        <v>41500</v>
      </c>
    </row>
    <row r="283" spans="1:2" x14ac:dyDescent="0.25">
      <c r="A283" s="46" t="s">
        <v>842</v>
      </c>
      <c r="B283">
        <v>54072</v>
      </c>
    </row>
    <row r="284" spans="1:2" x14ac:dyDescent="0.25">
      <c r="A284" s="46" t="s">
        <v>843</v>
      </c>
      <c r="B284">
        <v>70527</v>
      </c>
    </row>
    <row r="285" spans="1:2" x14ac:dyDescent="0.25">
      <c r="A285" s="46" t="s">
        <v>844</v>
      </c>
      <c r="B285">
        <v>79058</v>
      </c>
    </row>
    <row r="286" spans="1:2" x14ac:dyDescent="0.25">
      <c r="A286" s="46" t="s">
        <v>845</v>
      </c>
      <c r="B286">
        <v>59428</v>
      </c>
    </row>
    <row r="287" spans="1:2" x14ac:dyDescent="0.25">
      <c r="A287" s="46" t="s">
        <v>846</v>
      </c>
      <c r="B287">
        <v>222335</v>
      </c>
    </row>
    <row r="288" spans="1:2" x14ac:dyDescent="0.25">
      <c r="A288" s="46" t="s">
        <v>847</v>
      </c>
      <c r="B288">
        <v>39819</v>
      </c>
    </row>
    <row r="289" spans="1:2" x14ac:dyDescent="0.25">
      <c r="A289" s="46" t="s">
        <v>848</v>
      </c>
      <c r="B289">
        <v>150028</v>
      </c>
    </row>
    <row r="290" spans="1:2" x14ac:dyDescent="0.25">
      <c r="A290" s="46" t="s">
        <v>849</v>
      </c>
      <c r="B290">
        <v>88648</v>
      </c>
    </row>
    <row r="291" spans="1:2" x14ac:dyDescent="0.25">
      <c r="A291" s="46" t="s">
        <v>850</v>
      </c>
      <c r="B291">
        <v>136064</v>
      </c>
    </row>
    <row r="292" spans="1:2" x14ac:dyDescent="0.25">
      <c r="A292" s="46" t="s">
        <v>851</v>
      </c>
      <c r="B292">
        <v>148570</v>
      </c>
    </row>
    <row r="293" spans="1:2" x14ac:dyDescent="0.25">
      <c r="A293" s="46" t="s">
        <v>531</v>
      </c>
      <c r="B293">
        <v>49109</v>
      </c>
    </row>
    <row r="294" spans="1:2" x14ac:dyDescent="0.25">
      <c r="A294" s="46" t="s">
        <v>852</v>
      </c>
      <c r="B294">
        <v>94035</v>
      </c>
    </row>
    <row r="295" spans="1:2" x14ac:dyDescent="0.25">
      <c r="A295" s="46" t="s">
        <v>853</v>
      </c>
      <c r="B295">
        <v>235192</v>
      </c>
    </row>
    <row r="296" spans="1:2" x14ac:dyDescent="0.25">
      <c r="A296" s="46" t="s">
        <v>854</v>
      </c>
      <c r="B296">
        <v>176715</v>
      </c>
    </row>
    <row r="297" spans="1:2" x14ac:dyDescent="0.25">
      <c r="A297" s="46" t="s">
        <v>855</v>
      </c>
      <c r="B297">
        <v>45460</v>
      </c>
    </row>
    <row r="298" spans="1:2" x14ac:dyDescent="0.25">
      <c r="A298" s="46" t="s">
        <v>856</v>
      </c>
      <c r="B298">
        <v>43490</v>
      </c>
    </row>
    <row r="299" spans="1:2" x14ac:dyDescent="0.25">
      <c r="A299" s="46" t="s">
        <v>857</v>
      </c>
      <c r="B299">
        <v>101403</v>
      </c>
    </row>
    <row r="300" spans="1:2" x14ac:dyDescent="0.25">
      <c r="A300" s="46" t="s">
        <v>858</v>
      </c>
      <c r="B300">
        <v>105970</v>
      </c>
    </row>
    <row r="301" spans="1:2" x14ac:dyDescent="0.25">
      <c r="A301" s="46" t="s">
        <v>859</v>
      </c>
      <c r="B301">
        <v>42352</v>
      </c>
    </row>
    <row r="302" spans="1:2" x14ac:dyDescent="0.25">
      <c r="A302" s="46" t="s">
        <v>860</v>
      </c>
      <c r="B302">
        <v>149374</v>
      </c>
    </row>
    <row r="303" spans="1:2" x14ac:dyDescent="0.25">
      <c r="A303" s="46" t="s">
        <v>861</v>
      </c>
      <c r="B303">
        <v>94248</v>
      </c>
    </row>
    <row r="304" spans="1:2" x14ac:dyDescent="0.25">
      <c r="A304" s="46" t="s">
        <v>862</v>
      </c>
      <c r="B304">
        <v>176715</v>
      </c>
    </row>
    <row r="305" spans="1:2" x14ac:dyDescent="0.25">
      <c r="A305" s="46" t="s">
        <v>863</v>
      </c>
      <c r="B305">
        <v>62690</v>
      </c>
    </row>
    <row r="306" spans="1:2" x14ac:dyDescent="0.25">
      <c r="A306" s="46" t="s">
        <v>864</v>
      </c>
      <c r="B306">
        <v>42352</v>
      </c>
    </row>
    <row r="307" spans="1:2" x14ac:dyDescent="0.25">
      <c r="A307" s="46" t="s">
        <v>364</v>
      </c>
      <c r="B307">
        <v>47124</v>
      </c>
    </row>
    <row r="308" spans="1:2" x14ac:dyDescent="0.25">
      <c r="A308" s="46" t="s">
        <v>865</v>
      </c>
      <c r="B308">
        <v>176715</v>
      </c>
    </row>
    <row r="309" spans="1:2" x14ac:dyDescent="0.25">
      <c r="A309" s="46" t="s">
        <v>866</v>
      </c>
      <c r="B309">
        <v>58968</v>
      </c>
    </row>
    <row r="310" spans="1:2" x14ac:dyDescent="0.25">
      <c r="A310" s="46" t="s">
        <v>867</v>
      </c>
      <c r="B310">
        <v>176715</v>
      </c>
    </row>
    <row r="311" spans="1:2" x14ac:dyDescent="0.25">
      <c r="A311" s="46" t="s">
        <v>868</v>
      </c>
      <c r="B311">
        <v>176304</v>
      </c>
    </row>
    <row r="312" spans="1:2" x14ac:dyDescent="0.25">
      <c r="A312" s="46" t="s">
        <v>869</v>
      </c>
      <c r="B312">
        <v>126328</v>
      </c>
    </row>
    <row r="313" spans="1:2" x14ac:dyDescent="0.25">
      <c r="A313" s="46" t="s">
        <v>870</v>
      </c>
      <c r="B313">
        <v>159567</v>
      </c>
    </row>
    <row r="314" spans="1:2" x14ac:dyDescent="0.25">
      <c r="A314" s="46" t="s">
        <v>871</v>
      </c>
      <c r="B314">
        <v>38652</v>
      </c>
    </row>
    <row r="315" spans="1:2" x14ac:dyDescent="0.25">
      <c r="A315" s="46" t="s">
        <v>872</v>
      </c>
      <c r="B315">
        <v>189057</v>
      </c>
    </row>
    <row r="316" spans="1:2" x14ac:dyDescent="0.25">
      <c r="A316" s="46" t="s">
        <v>873</v>
      </c>
      <c r="B316">
        <v>276583</v>
      </c>
    </row>
    <row r="317" spans="1:2" x14ac:dyDescent="0.25">
      <c r="A317" s="46" t="s">
        <v>874</v>
      </c>
      <c r="B317">
        <v>78362</v>
      </c>
    </row>
    <row r="318" spans="1:2" x14ac:dyDescent="0.25">
      <c r="A318" s="46" t="s">
        <v>875</v>
      </c>
      <c r="B318">
        <v>117536</v>
      </c>
    </row>
    <row r="319" spans="1:2" x14ac:dyDescent="0.25">
      <c r="A319" s="46" t="s">
        <v>530</v>
      </c>
      <c r="B319">
        <v>222855</v>
      </c>
    </row>
    <row r="320" spans="1:2" x14ac:dyDescent="0.25">
      <c r="A320" s="46" t="s">
        <v>876</v>
      </c>
      <c r="B320">
        <v>62970</v>
      </c>
    </row>
    <row r="321" spans="1:2" x14ac:dyDescent="0.25">
      <c r="A321" s="46" t="s">
        <v>877</v>
      </c>
      <c r="B321">
        <v>117536</v>
      </c>
    </row>
    <row r="322" spans="1:2" x14ac:dyDescent="0.25">
      <c r="A322" s="46" t="s">
        <v>878</v>
      </c>
      <c r="B322">
        <v>148224</v>
      </c>
    </row>
    <row r="323" spans="1:2" x14ac:dyDescent="0.25">
      <c r="A323" s="46" t="s">
        <v>879</v>
      </c>
      <c r="B323">
        <v>148570</v>
      </c>
    </row>
    <row r="324" spans="1:2" x14ac:dyDescent="0.25">
      <c r="A324" s="46" t="s">
        <v>880</v>
      </c>
      <c r="B324">
        <v>148206</v>
      </c>
    </row>
    <row r="325" spans="1:2" x14ac:dyDescent="0.25">
      <c r="A325" s="46" t="s">
        <v>881</v>
      </c>
      <c r="B325">
        <v>140408</v>
      </c>
    </row>
    <row r="326" spans="1:2" x14ac:dyDescent="0.25">
      <c r="A326" s="46" t="s">
        <v>882</v>
      </c>
      <c r="B326">
        <v>145831</v>
      </c>
    </row>
    <row r="327" spans="1:2" x14ac:dyDescent="0.25">
      <c r="A327" s="46" t="s">
        <v>883</v>
      </c>
      <c r="B327">
        <v>139182</v>
      </c>
    </row>
    <row r="328" spans="1:2" x14ac:dyDescent="0.25">
      <c r="A328" s="46" t="s">
        <v>884</v>
      </c>
      <c r="B328">
        <v>58254</v>
      </c>
    </row>
    <row r="329" spans="1:2" x14ac:dyDescent="0.25">
      <c r="A329" s="46" t="s">
        <v>885</v>
      </c>
      <c r="B329">
        <v>118586</v>
      </c>
    </row>
    <row r="330" spans="1:2" x14ac:dyDescent="0.25">
      <c r="A330" s="46" t="s">
        <v>886</v>
      </c>
      <c r="B330">
        <v>58768</v>
      </c>
    </row>
    <row r="331" spans="1:2" x14ac:dyDescent="0.25">
      <c r="A331" s="46" t="s">
        <v>887</v>
      </c>
      <c r="B331">
        <v>5033</v>
      </c>
    </row>
    <row r="332" spans="1:2" x14ac:dyDescent="0.25">
      <c r="A332" s="46" t="s">
        <v>888</v>
      </c>
      <c r="B332">
        <v>171600</v>
      </c>
    </row>
    <row r="333" spans="1:2" x14ac:dyDescent="0.25">
      <c r="A333" s="46" t="s">
        <v>889</v>
      </c>
      <c r="B333">
        <v>170114</v>
      </c>
    </row>
    <row r="334" spans="1:2" x14ac:dyDescent="0.25">
      <c r="A334" s="46" t="s">
        <v>890</v>
      </c>
      <c r="B334">
        <v>171600</v>
      </c>
    </row>
    <row r="335" spans="1:2" x14ac:dyDescent="0.25">
      <c r="A335" s="46" t="s">
        <v>891</v>
      </c>
      <c r="B335">
        <v>139182</v>
      </c>
    </row>
    <row r="336" spans="1:2" x14ac:dyDescent="0.25">
      <c r="A336" s="46" t="s">
        <v>892</v>
      </c>
      <c r="B336">
        <v>103165</v>
      </c>
    </row>
    <row r="337" spans="1:2" x14ac:dyDescent="0.25">
      <c r="A337" s="46" t="s">
        <v>893</v>
      </c>
      <c r="B337">
        <v>140730</v>
      </c>
    </row>
    <row r="338" spans="1:2" x14ac:dyDescent="0.25">
      <c r="A338" s="46" t="s">
        <v>894</v>
      </c>
      <c r="B338">
        <v>71172</v>
      </c>
    </row>
    <row r="339" spans="1:2" x14ac:dyDescent="0.25">
      <c r="A339" s="46" t="s">
        <v>895</v>
      </c>
      <c r="B339">
        <v>186902</v>
      </c>
    </row>
    <row r="340" spans="1:2" x14ac:dyDescent="0.25">
      <c r="A340" s="46" t="s">
        <v>896</v>
      </c>
      <c r="B340">
        <v>186392</v>
      </c>
    </row>
    <row r="341" spans="1:2" x14ac:dyDescent="0.25">
      <c r="A341" s="46" t="s">
        <v>897</v>
      </c>
      <c r="B341">
        <v>117536</v>
      </c>
    </row>
    <row r="342" spans="1:2" x14ac:dyDescent="0.25">
      <c r="A342" s="46" t="s">
        <v>898</v>
      </c>
      <c r="B342">
        <v>117536</v>
      </c>
    </row>
    <row r="343" spans="1:2" x14ac:dyDescent="0.25">
      <c r="A343" s="46" t="s">
        <v>899</v>
      </c>
      <c r="B343">
        <v>222336</v>
      </c>
    </row>
    <row r="344" spans="1:2" x14ac:dyDescent="0.25">
      <c r="A344" s="46" t="s">
        <v>900</v>
      </c>
      <c r="B344">
        <v>117536</v>
      </c>
    </row>
    <row r="345" spans="1:2" x14ac:dyDescent="0.25">
      <c r="A345" s="46" t="s">
        <v>901</v>
      </c>
      <c r="B345">
        <v>296412</v>
      </c>
    </row>
    <row r="346" spans="1:2" x14ac:dyDescent="0.25">
      <c r="A346" s="46" t="s">
        <v>902</v>
      </c>
      <c r="B346">
        <v>210612</v>
      </c>
    </row>
    <row r="347" spans="1:2" x14ac:dyDescent="0.25">
      <c r="A347" s="46" t="s">
        <v>903</v>
      </c>
      <c r="B347">
        <v>62690</v>
      </c>
    </row>
    <row r="348" spans="1:2" x14ac:dyDescent="0.25">
      <c r="A348" s="46" t="s">
        <v>904</v>
      </c>
      <c r="B348">
        <v>62690</v>
      </c>
    </row>
    <row r="349" spans="1:2" x14ac:dyDescent="0.25">
      <c r="A349" s="46" t="s">
        <v>905</v>
      </c>
      <c r="B349">
        <v>94034</v>
      </c>
    </row>
    <row r="350" spans="1:2" x14ac:dyDescent="0.25">
      <c r="A350" s="46" t="s">
        <v>906</v>
      </c>
      <c r="B350">
        <v>118586</v>
      </c>
    </row>
    <row r="351" spans="1:2" x14ac:dyDescent="0.25">
      <c r="A351" s="46" t="s">
        <v>907</v>
      </c>
      <c r="B351">
        <v>93906</v>
      </c>
    </row>
    <row r="352" spans="1:2" x14ac:dyDescent="0.25">
      <c r="A352" s="46" t="s">
        <v>908</v>
      </c>
      <c r="B352">
        <v>94034</v>
      </c>
    </row>
    <row r="353" spans="1:2" x14ac:dyDescent="0.25">
      <c r="A353" s="46" t="s">
        <v>909</v>
      </c>
      <c r="B353">
        <v>58768</v>
      </c>
    </row>
    <row r="354" spans="1:2" x14ac:dyDescent="0.25">
      <c r="A354" s="46" t="s">
        <v>910</v>
      </c>
      <c r="B354">
        <v>61264</v>
      </c>
    </row>
    <row r="355" spans="1:2" x14ac:dyDescent="0.25">
      <c r="A355" s="46" t="s">
        <v>911</v>
      </c>
      <c r="B355">
        <v>258018</v>
      </c>
    </row>
    <row r="356" spans="1:2" x14ac:dyDescent="0.25">
      <c r="A356" s="46" t="s">
        <v>912</v>
      </c>
      <c r="B356">
        <v>148206</v>
      </c>
    </row>
    <row r="357" spans="1:2" x14ac:dyDescent="0.25">
      <c r="A357" s="46" t="s">
        <v>913</v>
      </c>
      <c r="B357">
        <v>141051</v>
      </c>
    </row>
    <row r="358" spans="1:2" x14ac:dyDescent="0.25">
      <c r="A358" s="46" t="s">
        <v>540</v>
      </c>
      <c r="B358">
        <v>90270</v>
      </c>
    </row>
    <row r="359" spans="1:2" x14ac:dyDescent="0.25">
      <c r="A359" s="46" t="s">
        <v>914</v>
      </c>
      <c r="B359">
        <v>257400</v>
      </c>
    </row>
    <row r="360" spans="1:2" x14ac:dyDescent="0.25">
      <c r="A360" s="46" t="s">
        <v>915</v>
      </c>
      <c r="B360">
        <v>94034</v>
      </c>
    </row>
    <row r="361" spans="1:2" x14ac:dyDescent="0.25">
      <c r="A361" s="46" t="s">
        <v>916</v>
      </c>
      <c r="B361">
        <v>141051</v>
      </c>
    </row>
    <row r="362" spans="1:2" x14ac:dyDescent="0.25">
      <c r="A362" s="46" t="s">
        <v>917</v>
      </c>
      <c r="B362">
        <v>169398</v>
      </c>
    </row>
    <row r="363" spans="1:2" x14ac:dyDescent="0.25">
      <c r="A363" s="46" t="s">
        <v>918</v>
      </c>
      <c r="B363">
        <v>116508</v>
      </c>
    </row>
    <row r="364" spans="1:2" x14ac:dyDescent="0.25">
      <c r="A364" s="46" t="s">
        <v>919</v>
      </c>
      <c r="B364">
        <v>222855</v>
      </c>
    </row>
    <row r="365" spans="1:2" x14ac:dyDescent="0.25">
      <c r="A365" s="46" t="s">
        <v>920</v>
      </c>
      <c r="B365">
        <v>17784</v>
      </c>
    </row>
    <row r="366" spans="1:2" x14ac:dyDescent="0.25">
      <c r="A366" s="46" t="s">
        <v>921</v>
      </c>
      <c r="B366">
        <v>171600</v>
      </c>
    </row>
    <row r="367" spans="1:2" x14ac:dyDescent="0.25">
      <c r="A367" s="46" t="s">
        <v>922</v>
      </c>
      <c r="B367">
        <v>59294</v>
      </c>
    </row>
    <row r="368" spans="1:2" x14ac:dyDescent="0.25">
      <c r="A368" s="46" t="s">
        <v>923</v>
      </c>
      <c r="B368">
        <v>148570</v>
      </c>
    </row>
    <row r="369" spans="1:2" x14ac:dyDescent="0.25">
      <c r="A369" s="46" t="s">
        <v>924</v>
      </c>
      <c r="B369">
        <v>265602</v>
      </c>
    </row>
    <row r="370" spans="1:2" x14ac:dyDescent="0.25">
      <c r="A370" s="46" t="s">
        <v>925</v>
      </c>
      <c r="B370">
        <v>203282</v>
      </c>
    </row>
    <row r="371" spans="1:2" x14ac:dyDescent="0.25">
      <c r="A371" s="46" t="s">
        <v>526</v>
      </c>
      <c r="B371">
        <v>148224</v>
      </c>
    </row>
    <row r="372" spans="1:2" x14ac:dyDescent="0.25">
      <c r="A372" s="46" t="s">
        <v>926</v>
      </c>
      <c r="B372">
        <v>94034</v>
      </c>
    </row>
    <row r="373" spans="1:2" x14ac:dyDescent="0.25">
      <c r="A373" s="46" t="s">
        <v>927</v>
      </c>
      <c r="B373">
        <v>175522</v>
      </c>
    </row>
    <row r="374" spans="1:2" x14ac:dyDescent="0.25">
      <c r="A374" s="46" t="s">
        <v>928</v>
      </c>
      <c r="B374">
        <v>67291</v>
      </c>
    </row>
    <row r="375" spans="1:2" x14ac:dyDescent="0.25">
      <c r="A375" s="46" t="s">
        <v>929</v>
      </c>
      <c r="B375">
        <v>45460</v>
      </c>
    </row>
    <row r="376" spans="1:2" x14ac:dyDescent="0.25">
      <c r="A376" s="46" t="s">
        <v>930</v>
      </c>
      <c r="B376">
        <v>70204</v>
      </c>
    </row>
    <row r="377" spans="1:2" x14ac:dyDescent="0.25">
      <c r="A377" s="46" t="s">
        <v>931</v>
      </c>
      <c r="B377">
        <v>67764</v>
      </c>
    </row>
    <row r="378" spans="1:2" x14ac:dyDescent="0.25">
      <c r="A378" s="46" t="s">
        <v>932</v>
      </c>
      <c r="B378">
        <v>47017</v>
      </c>
    </row>
    <row r="379" spans="1:2" x14ac:dyDescent="0.25">
      <c r="A379" s="46" t="s">
        <v>525</v>
      </c>
      <c r="B379">
        <v>176715</v>
      </c>
    </row>
    <row r="380" spans="1:2" x14ac:dyDescent="0.25">
      <c r="A380" s="46" t="s">
        <v>548</v>
      </c>
      <c r="B380">
        <v>48970</v>
      </c>
    </row>
    <row r="381" spans="1:2" x14ac:dyDescent="0.25">
      <c r="A381" s="46" t="s">
        <v>933</v>
      </c>
      <c r="B381">
        <v>58905</v>
      </c>
    </row>
    <row r="382" spans="1:2" x14ac:dyDescent="0.25">
      <c r="A382" s="46" t="s">
        <v>934</v>
      </c>
      <c r="B382">
        <v>121465</v>
      </c>
    </row>
    <row r="383" spans="1:2" x14ac:dyDescent="0.25">
      <c r="A383" s="46" t="s">
        <v>935</v>
      </c>
      <c r="B383">
        <v>58768</v>
      </c>
    </row>
    <row r="384" spans="1:2" x14ac:dyDescent="0.25">
      <c r="A384" s="46" t="s">
        <v>936</v>
      </c>
      <c r="B384">
        <v>14363</v>
      </c>
    </row>
    <row r="385" spans="1:2" x14ac:dyDescent="0.25">
      <c r="A385" s="46" t="s">
        <v>937</v>
      </c>
      <c r="B385">
        <v>321165</v>
      </c>
    </row>
    <row r="386" spans="1:2" x14ac:dyDescent="0.25">
      <c r="A386" s="46" t="s">
        <v>938</v>
      </c>
      <c r="B386">
        <v>47017</v>
      </c>
    </row>
    <row r="387" spans="1:2" x14ac:dyDescent="0.25">
      <c r="A387" s="46" t="s">
        <v>939</v>
      </c>
      <c r="B387">
        <v>49527</v>
      </c>
    </row>
    <row r="388" spans="1:2" x14ac:dyDescent="0.25">
      <c r="A388" s="46" t="s">
        <v>940</v>
      </c>
      <c r="B388">
        <v>94034</v>
      </c>
    </row>
    <row r="389" spans="1:2" x14ac:dyDescent="0.25">
      <c r="A389" s="46" t="s">
        <v>941</v>
      </c>
      <c r="B389">
        <v>75213</v>
      </c>
    </row>
    <row r="390" spans="1:2" x14ac:dyDescent="0.25">
      <c r="A390" s="46" t="s">
        <v>942</v>
      </c>
      <c r="B390">
        <v>148206</v>
      </c>
    </row>
    <row r="391" spans="1:2" x14ac:dyDescent="0.25">
      <c r="A391" s="46" t="s">
        <v>943</v>
      </c>
      <c r="B391">
        <v>61264</v>
      </c>
    </row>
    <row r="392" spans="1:2" x14ac:dyDescent="0.25">
      <c r="A392" s="46" t="s">
        <v>944</v>
      </c>
      <c r="B392">
        <v>324606</v>
      </c>
    </row>
    <row r="393" spans="1:2" x14ac:dyDescent="0.25">
      <c r="A393" s="46" t="s">
        <v>945</v>
      </c>
      <c r="B393">
        <v>56944</v>
      </c>
    </row>
    <row r="394" spans="1:2" x14ac:dyDescent="0.25">
      <c r="A394" s="46" t="s">
        <v>946</v>
      </c>
      <c r="B394">
        <v>98737</v>
      </c>
    </row>
    <row r="395" spans="1:2" x14ac:dyDescent="0.25">
      <c r="A395" s="46" t="s">
        <v>947</v>
      </c>
      <c r="B395">
        <v>94035</v>
      </c>
    </row>
    <row r="396" spans="1:2" x14ac:dyDescent="0.25">
      <c r="A396" s="46" t="s">
        <v>948</v>
      </c>
      <c r="B396">
        <v>98149</v>
      </c>
    </row>
    <row r="397" spans="1:2" x14ac:dyDescent="0.25">
      <c r="A397" s="46" t="s">
        <v>949</v>
      </c>
      <c r="B397">
        <v>117536</v>
      </c>
    </row>
    <row r="398" spans="1:2" x14ac:dyDescent="0.25">
      <c r="A398" s="46" t="s">
        <v>950</v>
      </c>
      <c r="B398">
        <v>117536</v>
      </c>
    </row>
    <row r="399" spans="1:2" x14ac:dyDescent="0.25">
      <c r="A399" s="46" t="s">
        <v>951</v>
      </c>
      <c r="B399">
        <v>117810</v>
      </c>
    </row>
    <row r="400" spans="1:2" x14ac:dyDescent="0.25">
      <c r="A400" s="46" t="s">
        <v>952</v>
      </c>
      <c r="B400">
        <v>112940</v>
      </c>
    </row>
    <row r="401" spans="1:2" x14ac:dyDescent="0.25">
      <c r="A401" s="46" t="s">
        <v>953</v>
      </c>
      <c r="B401">
        <v>148224</v>
      </c>
    </row>
    <row r="402" spans="1:2" x14ac:dyDescent="0.25">
      <c r="A402" s="46" t="s">
        <v>954</v>
      </c>
      <c r="B402">
        <v>117542</v>
      </c>
    </row>
    <row r="403" spans="1:2" x14ac:dyDescent="0.25">
      <c r="A403" s="46" t="s">
        <v>955</v>
      </c>
      <c r="B403">
        <v>98822</v>
      </c>
    </row>
    <row r="404" spans="1:2" x14ac:dyDescent="0.25">
      <c r="A404" s="46" t="s">
        <v>956</v>
      </c>
      <c r="B404">
        <v>41500</v>
      </c>
    </row>
    <row r="405" spans="1:2" x14ac:dyDescent="0.25">
      <c r="A405" s="46" t="s">
        <v>957</v>
      </c>
      <c r="B405">
        <v>186902</v>
      </c>
    </row>
    <row r="406" spans="1:2" x14ac:dyDescent="0.25">
      <c r="A406" s="46" t="s">
        <v>958</v>
      </c>
      <c r="B406">
        <v>55099</v>
      </c>
    </row>
    <row r="407" spans="1:2" x14ac:dyDescent="0.25">
      <c r="A407" s="46" t="s">
        <v>959</v>
      </c>
      <c r="B407">
        <v>512959</v>
      </c>
    </row>
    <row r="408" spans="1:2" x14ac:dyDescent="0.25">
      <c r="A408" s="46" t="s">
        <v>960</v>
      </c>
      <c r="B408">
        <v>229254</v>
      </c>
    </row>
    <row r="409" spans="1:2" x14ac:dyDescent="0.25">
      <c r="A409" s="46" t="s">
        <v>961</v>
      </c>
      <c r="B409">
        <v>282448</v>
      </c>
    </row>
    <row r="410" spans="1:2" x14ac:dyDescent="0.25">
      <c r="A410" s="46" t="s">
        <v>534</v>
      </c>
      <c r="B410">
        <v>135528</v>
      </c>
    </row>
    <row r="411" spans="1:2" x14ac:dyDescent="0.25">
      <c r="A411" s="46" t="s">
        <v>962</v>
      </c>
      <c r="B411">
        <v>117536</v>
      </c>
    </row>
    <row r="412" spans="1:2" x14ac:dyDescent="0.25">
      <c r="A412" s="46" t="s">
        <v>963</v>
      </c>
      <c r="B412">
        <v>136168</v>
      </c>
    </row>
    <row r="413" spans="1:2" x14ac:dyDescent="0.25">
      <c r="A413" s="46" t="s">
        <v>964</v>
      </c>
      <c r="B413">
        <v>117536</v>
      </c>
    </row>
    <row r="414" spans="1:2" x14ac:dyDescent="0.25">
      <c r="A414" s="46" t="s">
        <v>965</v>
      </c>
      <c r="B414">
        <v>258018</v>
      </c>
    </row>
    <row r="415" spans="1:2" x14ac:dyDescent="0.25">
      <c r="A415" s="46" t="s">
        <v>966</v>
      </c>
      <c r="B415">
        <v>176304</v>
      </c>
    </row>
    <row r="416" spans="1:2" x14ac:dyDescent="0.25">
      <c r="A416" s="46" t="s">
        <v>967</v>
      </c>
      <c r="B416">
        <v>74112</v>
      </c>
    </row>
    <row r="417" spans="1:2" x14ac:dyDescent="0.25">
      <c r="A417" s="46" t="s">
        <v>968</v>
      </c>
      <c r="B417">
        <v>265602</v>
      </c>
    </row>
    <row r="418" spans="1:2" x14ac:dyDescent="0.25">
      <c r="A418" s="46" t="s">
        <v>969</v>
      </c>
      <c r="B418">
        <v>146928</v>
      </c>
    </row>
    <row r="419" spans="1:2" x14ac:dyDescent="0.25">
      <c r="A419" s="46" t="s">
        <v>970</v>
      </c>
      <c r="B419">
        <v>176715</v>
      </c>
    </row>
    <row r="420" spans="1:2" x14ac:dyDescent="0.25">
      <c r="A420" s="46" t="s">
        <v>971</v>
      </c>
      <c r="B420">
        <v>74112</v>
      </c>
    </row>
    <row r="421" spans="1:2" x14ac:dyDescent="0.25">
      <c r="A421" s="46" t="s">
        <v>972</v>
      </c>
      <c r="B421">
        <v>169398</v>
      </c>
    </row>
    <row r="422" spans="1:2" x14ac:dyDescent="0.25">
      <c r="A422" s="46" t="s">
        <v>973</v>
      </c>
      <c r="B422">
        <v>254694</v>
      </c>
    </row>
    <row r="423" spans="1:2" x14ac:dyDescent="0.25">
      <c r="A423" s="46" t="s">
        <v>974</v>
      </c>
      <c r="B423">
        <v>140408</v>
      </c>
    </row>
    <row r="424" spans="1:2" x14ac:dyDescent="0.25">
      <c r="A424" s="46" t="s">
        <v>975</v>
      </c>
      <c r="B424">
        <v>93206</v>
      </c>
    </row>
    <row r="425" spans="1:2" x14ac:dyDescent="0.25">
      <c r="A425" s="46" t="s">
        <v>976</v>
      </c>
      <c r="B425">
        <v>135528</v>
      </c>
    </row>
    <row r="426" spans="1:2" x14ac:dyDescent="0.25">
      <c r="A426" s="46" t="s">
        <v>977</v>
      </c>
      <c r="B426">
        <v>63579</v>
      </c>
    </row>
    <row r="427" spans="1:2" x14ac:dyDescent="0.25">
      <c r="A427" s="46" t="s">
        <v>978</v>
      </c>
      <c r="B427">
        <v>174762</v>
      </c>
    </row>
    <row r="428" spans="1:2" x14ac:dyDescent="0.25">
      <c r="A428" s="46" t="s">
        <v>979</v>
      </c>
      <c r="B428">
        <v>148224</v>
      </c>
    </row>
    <row r="429" spans="1:2" x14ac:dyDescent="0.25">
      <c r="A429" s="46" t="s">
        <v>980</v>
      </c>
      <c r="B429">
        <v>61516</v>
      </c>
    </row>
    <row r="430" spans="1:2" x14ac:dyDescent="0.25">
      <c r="A430" s="46" t="s">
        <v>981</v>
      </c>
      <c r="B430">
        <v>222309</v>
      </c>
    </row>
    <row r="431" spans="1:2" x14ac:dyDescent="0.25">
      <c r="A431" s="46" t="s">
        <v>982</v>
      </c>
      <c r="B431">
        <v>222336</v>
      </c>
    </row>
    <row r="432" spans="1:2" x14ac:dyDescent="0.25">
      <c r="A432" s="46" t="s">
        <v>983</v>
      </c>
      <c r="B432">
        <v>62604</v>
      </c>
    </row>
    <row r="433" spans="1:2" x14ac:dyDescent="0.25">
      <c r="A433" s="46" t="s">
        <v>984</v>
      </c>
      <c r="B433">
        <v>67917</v>
      </c>
    </row>
    <row r="434" spans="1:2" x14ac:dyDescent="0.25">
      <c r="A434" s="46" t="s">
        <v>985</v>
      </c>
      <c r="B434">
        <v>229745</v>
      </c>
    </row>
    <row r="435" spans="1:2" x14ac:dyDescent="0.25">
      <c r="A435" s="46" t="s">
        <v>986</v>
      </c>
      <c r="B435">
        <v>94034</v>
      </c>
    </row>
    <row r="436" spans="1:2" x14ac:dyDescent="0.25">
      <c r="A436" s="46" t="s">
        <v>987</v>
      </c>
      <c r="B436">
        <v>62690</v>
      </c>
    </row>
    <row r="437" spans="1:2" x14ac:dyDescent="0.25">
      <c r="A437" s="46" t="s">
        <v>988</v>
      </c>
      <c r="B437">
        <v>38684</v>
      </c>
    </row>
    <row r="438" spans="1:2" x14ac:dyDescent="0.25">
      <c r="A438" s="46" t="s">
        <v>989</v>
      </c>
      <c r="B438">
        <v>658</v>
      </c>
    </row>
    <row r="439" spans="1:2" x14ac:dyDescent="0.25">
      <c r="A439" s="46" t="s">
        <v>990</v>
      </c>
      <c r="B439">
        <v>17040</v>
      </c>
    </row>
    <row r="440" spans="1:2" x14ac:dyDescent="0.25">
      <c r="A440" s="46" t="s">
        <v>991</v>
      </c>
      <c r="B440">
        <v>2537587</v>
      </c>
    </row>
    <row r="441" spans="1:2" x14ac:dyDescent="0.25">
      <c r="A441" s="46" t="s">
        <v>992</v>
      </c>
      <c r="B441">
        <v>10764</v>
      </c>
    </row>
    <row r="442" spans="1:2" x14ac:dyDescent="0.25">
      <c r="A442" s="46" t="s">
        <v>993</v>
      </c>
      <c r="B442">
        <v>94034</v>
      </c>
    </row>
    <row r="443" spans="1:2" x14ac:dyDescent="0.25">
      <c r="A443" s="46" t="s">
        <v>994</v>
      </c>
      <c r="B443">
        <v>92736</v>
      </c>
    </row>
    <row r="444" spans="1:2" x14ac:dyDescent="0.25">
      <c r="A444" s="46" t="s">
        <v>995</v>
      </c>
      <c r="B444">
        <v>363216</v>
      </c>
    </row>
    <row r="445" spans="1:2" x14ac:dyDescent="0.25">
      <c r="A445" s="46" t="s">
        <v>996</v>
      </c>
      <c r="B445">
        <v>3141</v>
      </c>
    </row>
    <row r="446" spans="1:2" x14ac:dyDescent="0.25">
      <c r="A446" s="46" t="s">
        <v>997</v>
      </c>
      <c r="B446">
        <v>353125</v>
      </c>
    </row>
    <row r="447" spans="1:2" x14ac:dyDescent="0.25">
      <c r="A447" s="46" t="s">
        <v>998</v>
      </c>
      <c r="B447">
        <v>331887</v>
      </c>
    </row>
    <row r="448" spans="1:2" x14ac:dyDescent="0.25">
      <c r="A448" s="46" t="s">
        <v>999</v>
      </c>
      <c r="B448">
        <v>230244</v>
      </c>
    </row>
    <row r="449" spans="1:2" x14ac:dyDescent="0.25">
      <c r="A449" s="46" t="s">
        <v>1000</v>
      </c>
      <c r="B449">
        <v>15870</v>
      </c>
    </row>
    <row r="450" spans="1:2" x14ac:dyDescent="0.25">
      <c r="A450" s="46" t="s">
        <v>1001</v>
      </c>
      <c r="B450">
        <v>911</v>
      </c>
    </row>
    <row r="451" spans="1:2" x14ac:dyDescent="0.25">
      <c r="A451" s="46" t="s">
        <v>1002</v>
      </c>
      <c r="B451">
        <v>60444</v>
      </c>
    </row>
    <row r="452" spans="1:2" x14ac:dyDescent="0.25">
      <c r="A452" s="46" t="s">
        <v>1003</v>
      </c>
      <c r="B452">
        <v>1027724</v>
      </c>
    </row>
    <row r="453" spans="1:2" x14ac:dyDescent="0.25">
      <c r="A453" s="46" t="s">
        <v>1004</v>
      </c>
      <c r="B453">
        <v>112940</v>
      </c>
    </row>
    <row r="454" spans="1:2" x14ac:dyDescent="0.25">
      <c r="A454" s="46" t="s">
        <v>1005</v>
      </c>
      <c r="B454">
        <v>235072</v>
      </c>
    </row>
    <row r="455" spans="1:2" x14ac:dyDescent="0.25">
      <c r="A455" s="46" t="s">
        <v>1006</v>
      </c>
      <c r="B455">
        <v>169796</v>
      </c>
    </row>
    <row r="456" spans="1:2" x14ac:dyDescent="0.25">
      <c r="A456" s="46" t="s">
        <v>1007</v>
      </c>
      <c r="B456">
        <v>0</v>
      </c>
    </row>
    <row r="457" spans="1:2" x14ac:dyDescent="0.25">
      <c r="A457" s="46" t="s">
        <v>1008</v>
      </c>
      <c r="B457">
        <v>48918000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5"/>
  <dimension ref="A3:B271"/>
  <sheetViews>
    <sheetView topLeftCell="A251" workbookViewId="0">
      <selection activeCell="A3" sqref="A3:B457"/>
    </sheetView>
  </sheetViews>
  <sheetFormatPr baseColWidth="10" defaultColWidth="11.42578125" defaultRowHeight="15" x14ac:dyDescent="0.25"/>
  <cols>
    <col min="1" max="1" width="17.5703125" bestFit="1" customWidth="1"/>
    <col min="2" max="2" width="13.85546875" bestFit="1" customWidth="1"/>
  </cols>
  <sheetData>
    <row r="3" spans="1:2" x14ac:dyDescent="0.25">
      <c r="A3" s="45" t="s">
        <v>578</v>
      </c>
      <c r="B3" t="s">
        <v>579</v>
      </c>
    </row>
    <row r="4" spans="1:2" x14ac:dyDescent="0.25">
      <c r="A4" s="46" t="s">
        <v>580</v>
      </c>
      <c r="B4">
        <v>2742</v>
      </c>
    </row>
    <row r="5" spans="1:2" x14ac:dyDescent="0.25">
      <c r="A5" s="46" t="s">
        <v>584</v>
      </c>
      <c r="B5">
        <v>20495</v>
      </c>
    </row>
    <row r="6" spans="1:2" x14ac:dyDescent="0.25">
      <c r="A6" s="46" t="s">
        <v>585</v>
      </c>
      <c r="B6">
        <v>20421</v>
      </c>
    </row>
    <row r="7" spans="1:2" x14ac:dyDescent="0.25">
      <c r="A7" s="46" t="s">
        <v>586</v>
      </c>
      <c r="B7">
        <v>9246</v>
      </c>
    </row>
    <row r="8" spans="1:2" x14ac:dyDescent="0.25">
      <c r="A8" s="46" t="s">
        <v>587</v>
      </c>
      <c r="B8">
        <v>7147</v>
      </c>
    </row>
    <row r="9" spans="1:2" x14ac:dyDescent="0.25">
      <c r="A9" s="46" t="s">
        <v>589</v>
      </c>
      <c r="B9">
        <v>68641</v>
      </c>
    </row>
    <row r="10" spans="1:2" x14ac:dyDescent="0.25">
      <c r="A10" s="46" t="s">
        <v>592</v>
      </c>
      <c r="B10">
        <v>8618</v>
      </c>
    </row>
    <row r="11" spans="1:2" x14ac:dyDescent="0.25">
      <c r="A11" s="46" t="s">
        <v>593</v>
      </c>
      <c r="B11">
        <v>20868</v>
      </c>
    </row>
    <row r="12" spans="1:2" x14ac:dyDescent="0.25">
      <c r="A12" s="46" t="s">
        <v>594</v>
      </c>
      <c r="B12">
        <v>48970</v>
      </c>
    </row>
    <row r="13" spans="1:2" x14ac:dyDescent="0.25">
      <c r="A13" s="46" t="s">
        <v>595</v>
      </c>
      <c r="B13">
        <v>25300</v>
      </c>
    </row>
    <row r="14" spans="1:2" x14ac:dyDescent="0.25">
      <c r="A14" s="46" t="s">
        <v>596</v>
      </c>
      <c r="B14">
        <v>33597</v>
      </c>
    </row>
    <row r="15" spans="1:2" x14ac:dyDescent="0.25">
      <c r="A15" s="46" t="s">
        <v>598</v>
      </c>
      <c r="B15">
        <v>25462</v>
      </c>
    </row>
    <row r="16" spans="1:2" x14ac:dyDescent="0.25">
      <c r="A16" s="46" t="s">
        <v>599</v>
      </c>
      <c r="B16">
        <v>11882</v>
      </c>
    </row>
    <row r="17" spans="1:2" x14ac:dyDescent="0.25">
      <c r="A17" s="46" t="s">
        <v>601</v>
      </c>
      <c r="B17">
        <v>7852</v>
      </c>
    </row>
    <row r="18" spans="1:2" x14ac:dyDescent="0.25">
      <c r="A18" s="46" t="s">
        <v>603</v>
      </c>
      <c r="B18">
        <v>10969</v>
      </c>
    </row>
    <row r="19" spans="1:2" x14ac:dyDescent="0.25">
      <c r="A19" s="46" t="s">
        <v>604</v>
      </c>
      <c r="B19">
        <v>8618</v>
      </c>
    </row>
    <row r="20" spans="1:2" x14ac:dyDescent="0.25">
      <c r="A20" s="46" t="s">
        <v>605</v>
      </c>
      <c r="B20">
        <v>21880</v>
      </c>
    </row>
    <row r="21" spans="1:2" x14ac:dyDescent="0.25">
      <c r="A21" s="46" t="s">
        <v>606</v>
      </c>
      <c r="B21">
        <v>15672</v>
      </c>
    </row>
    <row r="22" spans="1:2" x14ac:dyDescent="0.25">
      <c r="A22" s="46" t="s">
        <v>607</v>
      </c>
      <c r="B22">
        <v>19764</v>
      </c>
    </row>
    <row r="23" spans="1:2" x14ac:dyDescent="0.25">
      <c r="A23" s="46" t="s">
        <v>608</v>
      </c>
      <c r="B23">
        <v>21407</v>
      </c>
    </row>
    <row r="24" spans="1:2" x14ac:dyDescent="0.25">
      <c r="A24" s="46" t="s">
        <v>609</v>
      </c>
      <c r="B24">
        <v>23715</v>
      </c>
    </row>
    <row r="25" spans="1:2" x14ac:dyDescent="0.25">
      <c r="A25" s="46" t="s">
        <v>612</v>
      </c>
      <c r="B25">
        <v>5239</v>
      </c>
    </row>
    <row r="26" spans="1:2" x14ac:dyDescent="0.25">
      <c r="A26" s="46" t="s">
        <v>613</v>
      </c>
      <c r="B26">
        <v>20062</v>
      </c>
    </row>
    <row r="27" spans="1:2" x14ac:dyDescent="0.25">
      <c r="A27" s="46" t="s">
        <v>614</v>
      </c>
      <c r="B27">
        <v>6266</v>
      </c>
    </row>
    <row r="28" spans="1:2" x14ac:dyDescent="0.25">
      <c r="A28" s="46" t="s">
        <v>615</v>
      </c>
      <c r="B28">
        <v>7836</v>
      </c>
    </row>
    <row r="29" spans="1:2" x14ac:dyDescent="0.25">
      <c r="A29" s="46" t="s">
        <v>616</v>
      </c>
      <c r="B29">
        <v>10448</v>
      </c>
    </row>
    <row r="30" spans="1:2" x14ac:dyDescent="0.25">
      <c r="A30" s="46" t="s">
        <v>618</v>
      </c>
      <c r="B30">
        <v>10188</v>
      </c>
    </row>
    <row r="31" spans="1:2" x14ac:dyDescent="0.25">
      <c r="A31" s="46" t="s">
        <v>619</v>
      </c>
      <c r="B31">
        <v>7836</v>
      </c>
    </row>
    <row r="32" spans="1:2" x14ac:dyDescent="0.25">
      <c r="A32" s="46" t="s">
        <v>620</v>
      </c>
      <c r="B32">
        <v>18805</v>
      </c>
    </row>
    <row r="33" spans="1:2" x14ac:dyDescent="0.25">
      <c r="A33" s="46" t="s">
        <v>621</v>
      </c>
      <c r="B33">
        <v>5485</v>
      </c>
    </row>
    <row r="34" spans="1:2" x14ac:dyDescent="0.25">
      <c r="A34" s="46" t="s">
        <v>623</v>
      </c>
      <c r="B34">
        <v>7315</v>
      </c>
    </row>
    <row r="35" spans="1:2" x14ac:dyDescent="0.25">
      <c r="A35" s="46" t="s">
        <v>624</v>
      </c>
      <c r="B35">
        <v>13581</v>
      </c>
    </row>
    <row r="36" spans="1:2" x14ac:dyDescent="0.25">
      <c r="A36" s="46" t="s">
        <v>625</v>
      </c>
      <c r="B36">
        <v>8240</v>
      </c>
    </row>
    <row r="37" spans="1:2" x14ac:dyDescent="0.25">
      <c r="A37" s="46" t="s">
        <v>626</v>
      </c>
      <c r="B37">
        <v>14393</v>
      </c>
    </row>
    <row r="38" spans="1:2" x14ac:dyDescent="0.25">
      <c r="A38" s="46" t="s">
        <v>628</v>
      </c>
      <c r="B38">
        <v>13321</v>
      </c>
    </row>
    <row r="39" spans="1:2" x14ac:dyDescent="0.25">
      <c r="A39" s="46" t="s">
        <v>631</v>
      </c>
      <c r="B39">
        <v>9406</v>
      </c>
    </row>
    <row r="40" spans="1:2" x14ac:dyDescent="0.25">
      <c r="A40" s="46" t="s">
        <v>632</v>
      </c>
      <c r="B40">
        <v>21814</v>
      </c>
    </row>
    <row r="41" spans="1:2" x14ac:dyDescent="0.25">
      <c r="A41" s="46" t="s">
        <v>634</v>
      </c>
      <c r="B41">
        <v>10969</v>
      </c>
    </row>
    <row r="42" spans="1:2" x14ac:dyDescent="0.25">
      <c r="A42" s="46" t="s">
        <v>635</v>
      </c>
      <c r="B42">
        <v>6917</v>
      </c>
    </row>
    <row r="43" spans="1:2" x14ac:dyDescent="0.25">
      <c r="A43" s="46" t="s">
        <v>543</v>
      </c>
      <c r="B43">
        <v>5931</v>
      </c>
    </row>
    <row r="44" spans="1:2" x14ac:dyDescent="0.25">
      <c r="A44" s="46" t="s">
        <v>638</v>
      </c>
      <c r="B44">
        <v>19764</v>
      </c>
    </row>
    <row r="45" spans="1:2" x14ac:dyDescent="0.25">
      <c r="A45" s="46" t="s">
        <v>639</v>
      </c>
      <c r="B45">
        <v>2058</v>
      </c>
    </row>
    <row r="46" spans="1:2" x14ac:dyDescent="0.25">
      <c r="A46" s="46" t="s">
        <v>640</v>
      </c>
      <c r="B46">
        <v>2763</v>
      </c>
    </row>
    <row r="47" spans="1:2" x14ac:dyDescent="0.25">
      <c r="A47" s="46" t="s">
        <v>643</v>
      </c>
      <c r="B47">
        <v>26352</v>
      </c>
    </row>
    <row r="48" spans="1:2" x14ac:dyDescent="0.25">
      <c r="A48" s="46" t="s">
        <v>644</v>
      </c>
      <c r="B48">
        <v>17142</v>
      </c>
    </row>
    <row r="49" spans="1:2" x14ac:dyDescent="0.25">
      <c r="A49" s="46" t="s">
        <v>645</v>
      </c>
      <c r="B49">
        <v>8618</v>
      </c>
    </row>
    <row r="50" spans="1:2" x14ac:dyDescent="0.25">
      <c r="A50" s="46" t="s">
        <v>648</v>
      </c>
      <c r="B50">
        <v>13833</v>
      </c>
    </row>
    <row r="51" spans="1:2" x14ac:dyDescent="0.25">
      <c r="A51" s="46" t="s">
        <v>649</v>
      </c>
      <c r="B51">
        <v>23058</v>
      </c>
    </row>
    <row r="52" spans="1:2" x14ac:dyDescent="0.25">
      <c r="A52" s="46" t="s">
        <v>1009</v>
      </c>
      <c r="B52">
        <v>23532</v>
      </c>
    </row>
    <row r="53" spans="1:2" x14ac:dyDescent="0.25">
      <c r="A53" s="46" t="s">
        <v>1010</v>
      </c>
      <c r="B53">
        <v>44784</v>
      </c>
    </row>
    <row r="54" spans="1:2" x14ac:dyDescent="0.25">
      <c r="A54" s="46" t="s">
        <v>650</v>
      </c>
      <c r="B54">
        <v>13711</v>
      </c>
    </row>
    <row r="55" spans="1:2" x14ac:dyDescent="0.25">
      <c r="A55" s="46" t="s">
        <v>532</v>
      </c>
      <c r="B55">
        <v>6530</v>
      </c>
    </row>
    <row r="56" spans="1:2" x14ac:dyDescent="0.25">
      <c r="A56" s="46" t="s">
        <v>652</v>
      </c>
      <c r="B56">
        <v>44324</v>
      </c>
    </row>
    <row r="57" spans="1:2" x14ac:dyDescent="0.25">
      <c r="A57" s="46" t="s">
        <v>653</v>
      </c>
      <c r="B57">
        <v>21745</v>
      </c>
    </row>
    <row r="58" spans="1:2" x14ac:dyDescent="0.25">
      <c r="A58" s="46" t="s">
        <v>654</v>
      </c>
      <c r="B58">
        <v>27423</v>
      </c>
    </row>
    <row r="59" spans="1:2" x14ac:dyDescent="0.25">
      <c r="A59" s="46" t="s">
        <v>655</v>
      </c>
      <c r="B59">
        <v>17142</v>
      </c>
    </row>
    <row r="60" spans="1:2" x14ac:dyDescent="0.25">
      <c r="A60" s="46" t="s">
        <v>533</v>
      </c>
      <c r="B60">
        <v>23509</v>
      </c>
    </row>
    <row r="61" spans="1:2" x14ac:dyDescent="0.25">
      <c r="A61" s="46" t="s">
        <v>656</v>
      </c>
      <c r="B61">
        <v>7836</v>
      </c>
    </row>
    <row r="62" spans="1:2" x14ac:dyDescent="0.25">
      <c r="A62" s="46" t="s">
        <v>657</v>
      </c>
      <c r="B62">
        <v>13176</v>
      </c>
    </row>
    <row r="63" spans="1:2" x14ac:dyDescent="0.25">
      <c r="A63" s="46" t="s">
        <v>658</v>
      </c>
      <c r="B63">
        <v>3294</v>
      </c>
    </row>
    <row r="64" spans="1:2" x14ac:dyDescent="0.25">
      <c r="A64" s="46" t="s">
        <v>661</v>
      </c>
      <c r="B64">
        <v>5224</v>
      </c>
    </row>
    <row r="65" spans="1:2" x14ac:dyDescent="0.25">
      <c r="A65" s="46" t="s">
        <v>662</v>
      </c>
      <c r="B65">
        <v>13060</v>
      </c>
    </row>
    <row r="66" spans="1:2" x14ac:dyDescent="0.25">
      <c r="A66" s="46" t="s">
        <v>663</v>
      </c>
      <c r="B66">
        <v>3951</v>
      </c>
    </row>
    <row r="67" spans="1:2" x14ac:dyDescent="0.25">
      <c r="A67" s="46" t="s">
        <v>665</v>
      </c>
      <c r="B67">
        <v>16316</v>
      </c>
    </row>
    <row r="68" spans="1:2" x14ac:dyDescent="0.25">
      <c r="A68" s="46" t="s">
        <v>670</v>
      </c>
      <c r="B68">
        <v>12355</v>
      </c>
    </row>
    <row r="69" spans="1:2" x14ac:dyDescent="0.25">
      <c r="A69" s="46" t="s">
        <v>671</v>
      </c>
      <c r="B69">
        <v>24507</v>
      </c>
    </row>
    <row r="70" spans="1:2" x14ac:dyDescent="0.25">
      <c r="A70" s="46" t="s">
        <v>680</v>
      </c>
      <c r="B70">
        <v>7147</v>
      </c>
    </row>
    <row r="71" spans="1:2" x14ac:dyDescent="0.25">
      <c r="A71" s="46" t="s">
        <v>681</v>
      </c>
      <c r="B71">
        <v>10969</v>
      </c>
    </row>
    <row r="72" spans="1:2" x14ac:dyDescent="0.25">
      <c r="A72" s="46" t="s">
        <v>682</v>
      </c>
      <c r="B72">
        <v>1647</v>
      </c>
    </row>
    <row r="73" spans="1:2" x14ac:dyDescent="0.25">
      <c r="A73" s="46" t="s">
        <v>544</v>
      </c>
      <c r="B73">
        <v>18284</v>
      </c>
    </row>
    <row r="74" spans="1:2" x14ac:dyDescent="0.25">
      <c r="A74" s="46" t="s">
        <v>683</v>
      </c>
      <c r="B74">
        <v>31345</v>
      </c>
    </row>
    <row r="75" spans="1:2" x14ac:dyDescent="0.25">
      <c r="A75" s="46" t="s">
        <v>685</v>
      </c>
      <c r="B75">
        <v>26121</v>
      </c>
    </row>
    <row r="76" spans="1:2" x14ac:dyDescent="0.25">
      <c r="A76" s="46" t="s">
        <v>686</v>
      </c>
      <c r="B76">
        <v>13717</v>
      </c>
    </row>
    <row r="77" spans="1:2" x14ac:dyDescent="0.25">
      <c r="A77" s="46" t="s">
        <v>687</v>
      </c>
      <c r="B77">
        <v>18805</v>
      </c>
    </row>
    <row r="78" spans="1:2" x14ac:dyDescent="0.25">
      <c r="A78" s="46" t="s">
        <v>689</v>
      </c>
      <c r="B78">
        <v>15672</v>
      </c>
    </row>
    <row r="79" spans="1:2" x14ac:dyDescent="0.25">
      <c r="A79" s="46" t="s">
        <v>690</v>
      </c>
      <c r="B79">
        <v>27492</v>
      </c>
    </row>
    <row r="80" spans="1:2" x14ac:dyDescent="0.25">
      <c r="A80" s="46" t="s">
        <v>691</v>
      </c>
      <c r="B80">
        <v>23509</v>
      </c>
    </row>
    <row r="81" spans="1:2" x14ac:dyDescent="0.25">
      <c r="A81" s="46" t="s">
        <v>693</v>
      </c>
      <c r="B81">
        <v>13060</v>
      </c>
    </row>
    <row r="82" spans="1:2" x14ac:dyDescent="0.25">
      <c r="A82" s="46" t="s">
        <v>694</v>
      </c>
      <c r="B82">
        <v>11524</v>
      </c>
    </row>
    <row r="83" spans="1:2" x14ac:dyDescent="0.25">
      <c r="A83" s="46" t="s">
        <v>695</v>
      </c>
      <c r="B83">
        <v>10188</v>
      </c>
    </row>
    <row r="84" spans="1:2" x14ac:dyDescent="0.25">
      <c r="A84" s="46" t="s">
        <v>697</v>
      </c>
      <c r="B84">
        <v>7902</v>
      </c>
    </row>
    <row r="85" spans="1:2" x14ac:dyDescent="0.25">
      <c r="A85" s="46" t="s">
        <v>699</v>
      </c>
      <c r="B85">
        <v>6266</v>
      </c>
    </row>
    <row r="86" spans="1:2" x14ac:dyDescent="0.25">
      <c r="A86" s="46" t="s">
        <v>700</v>
      </c>
      <c r="B86">
        <v>14490</v>
      </c>
    </row>
    <row r="87" spans="1:2" x14ac:dyDescent="0.25">
      <c r="A87" s="46" t="s">
        <v>701</v>
      </c>
      <c r="B87">
        <v>11413</v>
      </c>
    </row>
    <row r="88" spans="1:2" x14ac:dyDescent="0.25">
      <c r="A88" s="46" t="s">
        <v>702</v>
      </c>
      <c r="B88">
        <v>6588</v>
      </c>
    </row>
    <row r="89" spans="1:2" x14ac:dyDescent="0.25">
      <c r="A89" s="46" t="s">
        <v>703</v>
      </c>
      <c r="B89">
        <v>3922</v>
      </c>
    </row>
    <row r="90" spans="1:2" x14ac:dyDescent="0.25">
      <c r="A90" s="46" t="s">
        <v>705</v>
      </c>
      <c r="B90">
        <v>13581</v>
      </c>
    </row>
    <row r="91" spans="1:2" x14ac:dyDescent="0.25">
      <c r="A91" s="46" t="s">
        <v>706</v>
      </c>
      <c r="B91">
        <v>11756</v>
      </c>
    </row>
    <row r="92" spans="1:2" x14ac:dyDescent="0.25">
      <c r="A92" s="46" t="s">
        <v>708</v>
      </c>
      <c r="B92">
        <v>7147</v>
      </c>
    </row>
    <row r="93" spans="1:2" x14ac:dyDescent="0.25">
      <c r="A93" s="46" t="s">
        <v>709</v>
      </c>
      <c r="B93">
        <v>46054</v>
      </c>
    </row>
    <row r="94" spans="1:2" x14ac:dyDescent="0.25">
      <c r="A94" s="46" t="s">
        <v>710</v>
      </c>
      <c r="B94">
        <v>8298</v>
      </c>
    </row>
    <row r="95" spans="1:2" x14ac:dyDescent="0.25">
      <c r="A95" s="46" t="s">
        <v>538</v>
      </c>
      <c r="B95">
        <v>30295</v>
      </c>
    </row>
    <row r="96" spans="1:2" x14ac:dyDescent="0.25">
      <c r="A96" s="46" t="s">
        <v>711</v>
      </c>
      <c r="B96">
        <v>4182</v>
      </c>
    </row>
    <row r="97" spans="1:2" x14ac:dyDescent="0.25">
      <c r="A97" s="46" t="s">
        <v>712</v>
      </c>
      <c r="B97">
        <v>17142</v>
      </c>
    </row>
    <row r="98" spans="1:2" x14ac:dyDescent="0.25">
      <c r="A98" s="46" t="s">
        <v>713</v>
      </c>
      <c r="B98">
        <v>17142</v>
      </c>
    </row>
    <row r="99" spans="1:2" x14ac:dyDescent="0.25">
      <c r="A99" s="46" t="s">
        <v>714</v>
      </c>
      <c r="B99">
        <v>9406</v>
      </c>
    </row>
    <row r="100" spans="1:2" x14ac:dyDescent="0.25">
      <c r="A100" s="46" t="s">
        <v>717</v>
      </c>
      <c r="B100">
        <v>20570</v>
      </c>
    </row>
    <row r="101" spans="1:2" x14ac:dyDescent="0.25">
      <c r="A101" s="46" t="s">
        <v>718</v>
      </c>
      <c r="B101">
        <v>25029</v>
      </c>
    </row>
    <row r="102" spans="1:2" x14ac:dyDescent="0.25">
      <c r="A102" s="46" t="s">
        <v>720</v>
      </c>
      <c r="B102">
        <v>36937</v>
      </c>
    </row>
    <row r="103" spans="1:2" x14ac:dyDescent="0.25">
      <c r="A103" s="46" t="s">
        <v>722</v>
      </c>
      <c r="B103">
        <v>17523</v>
      </c>
    </row>
    <row r="104" spans="1:2" x14ac:dyDescent="0.25">
      <c r="A104" s="46" t="s">
        <v>723</v>
      </c>
      <c r="B104">
        <v>6588</v>
      </c>
    </row>
    <row r="105" spans="1:2" x14ac:dyDescent="0.25">
      <c r="A105" s="46" t="s">
        <v>724</v>
      </c>
      <c r="B105">
        <v>8541</v>
      </c>
    </row>
    <row r="106" spans="1:2" x14ac:dyDescent="0.25">
      <c r="A106" s="46" t="s">
        <v>728</v>
      </c>
      <c r="B106">
        <v>1647</v>
      </c>
    </row>
    <row r="107" spans="1:2" x14ac:dyDescent="0.25">
      <c r="A107" s="46" t="s">
        <v>729</v>
      </c>
      <c r="B107">
        <v>5485</v>
      </c>
    </row>
    <row r="108" spans="1:2" x14ac:dyDescent="0.25">
      <c r="A108" s="46" t="s">
        <v>730</v>
      </c>
      <c r="B108">
        <v>11999</v>
      </c>
    </row>
    <row r="109" spans="1:2" x14ac:dyDescent="0.25">
      <c r="A109" s="46" t="s">
        <v>731</v>
      </c>
      <c r="B109">
        <v>7315</v>
      </c>
    </row>
    <row r="110" spans="1:2" x14ac:dyDescent="0.25">
      <c r="A110" s="46" t="s">
        <v>732</v>
      </c>
      <c r="B110">
        <v>32907</v>
      </c>
    </row>
    <row r="111" spans="1:2" x14ac:dyDescent="0.25">
      <c r="A111" s="46" t="s">
        <v>733</v>
      </c>
      <c r="B111">
        <v>21938</v>
      </c>
    </row>
    <row r="112" spans="1:2" x14ac:dyDescent="0.25">
      <c r="A112" s="46" t="s">
        <v>734</v>
      </c>
      <c r="B112">
        <v>21465</v>
      </c>
    </row>
    <row r="113" spans="1:2" x14ac:dyDescent="0.25">
      <c r="A113" s="46" t="s">
        <v>737</v>
      </c>
      <c r="B113">
        <v>21427</v>
      </c>
    </row>
    <row r="114" spans="1:2" x14ac:dyDescent="0.25">
      <c r="A114" s="46" t="s">
        <v>741</v>
      </c>
      <c r="B114">
        <v>14857</v>
      </c>
    </row>
    <row r="115" spans="1:2" x14ac:dyDescent="0.25">
      <c r="A115" s="46" t="s">
        <v>743</v>
      </c>
      <c r="B115">
        <v>31345</v>
      </c>
    </row>
    <row r="116" spans="1:2" x14ac:dyDescent="0.25">
      <c r="A116" s="46" t="s">
        <v>744</v>
      </c>
      <c r="B116">
        <v>12317</v>
      </c>
    </row>
    <row r="117" spans="1:2" x14ac:dyDescent="0.25">
      <c r="A117" s="46" t="s">
        <v>529</v>
      </c>
      <c r="B117">
        <v>13091</v>
      </c>
    </row>
    <row r="118" spans="1:2" x14ac:dyDescent="0.25">
      <c r="A118" s="46" t="s">
        <v>747</v>
      </c>
      <c r="B118">
        <v>6588</v>
      </c>
    </row>
    <row r="119" spans="1:2" x14ac:dyDescent="0.25">
      <c r="A119" s="46" t="s">
        <v>748</v>
      </c>
      <c r="B119">
        <v>13833</v>
      </c>
    </row>
    <row r="120" spans="1:2" x14ac:dyDescent="0.25">
      <c r="A120" s="46" t="s">
        <v>539</v>
      </c>
      <c r="B120">
        <v>8865</v>
      </c>
    </row>
    <row r="121" spans="1:2" x14ac:dyDescent="0.25">
      <c r="A121" s="46" t="s">
        <v>750</v>
      </c>
      <c r="B121">
        <v>6796</v>
      </c>
    </row>
    <row r="122" spans="1:2" x14ac:dyDescent="0.25">
      <c r="A122" s="46" t="s">
        <v>752</v>
      </c>
      <c r="B122">
        <v>19998</v>
      </c>
    </row>
    <row r="123" spans="1:2" x14ac:dyDescent="0.25">
      <c r="A123" s="46" t="s">
        <v>527</v>
      </c>
      <c r="B123">
        <v>11490</v>
      </c>
    </row>
    <row r="124" spans="1:2" x14ac:dyDescent="0.25">
      <c r="A124" s="46" t="s">
        <v>753</v>
      </c>
      <c r="B124">
        <v>21992</v>
      </c>
    </row>
    <row r="125" spans="1:2" x14ac:dyDescent="0.25">
      <c r="A125" s="46" t="s">
        <v>754</v>
      </c>
      <c r="B125">
        <v>19587</v>
      </c>
    </row>
    <row r="126" spans="1:2" x14ac:dyDescent="0.25">
      <c r="A126" s="46" t="s">
        <v>757</v>
      </c>
      <c r="B126">
        <v>9713</v>
      </c>
    </row>
    <row r="127" spans="1:2" x14ac:dyDescent="0.25">
      <c r="A127" s="46" t="s">
        <v>758</v>
      </c>
      <c r="B127">
        <v>32647</v>
      </c>
    </row>
    <row r="128" spans="1:2" x14ac:dyDescent="0.25">
      <c r="A128" s="46" t="s">
        <v>760</v>
      </c>
      <c r="B128">
        <v>9225</v>
      </c>
    </row>
    <row r="129" spans="1:2" x14ac:dyDescent="0.25">
      <c r="A129" s="46" t="s">
        <v>763</v>
      </c>
      <c r="B129">
        <v>25523</v>
      </c>
    </row>
    <row r="130" spans="1:2" x14ac:dyDescent="0.25">
      <c r="A130" s="46" t="s">
        <v>764</v>
      </c>
      <c r="B130">
        <v>3922</v>
      </c>
    </row>
    <row r="131" spans="1:2" x14ac:dyDescent="0.25">
      <c r="A131" s="46" t="s">
        <v>765</v>
      </c>
      <c r="B131">
        <v>5224</v>
      </c>
    </row>
    <row r="132" spans="1:2" x14ac:dyDescent="0.25">
      <c r="A132" s="46" t="s">
        <v>547</v>
      </c>
      <c r="B132">
        <v>17802</v>
      </c>
    </row>
    <row r="133" spans="1:2" x14ac:dyDescent="0.25">
      <c r="A133" s="46" t="s">
        <v>541</v>
      </c>
      <c r="B133">
        <v>12539</v>
      </c>
    </row>
    <row r="134" spans="1:2" x14ac:dyDescent="0.25">
      <c r="A134" s="46" t="s">
        <v>770</v>
      </c>
      <c r="B134">
        <v>1647</v>
      </c>
    </row>
    <row r="135" spans="1:2" x14ac:dyDescent="0.25">
      <c r="A135" s="46" t="s">
        <v>772</v>
      </c>
      <c r="B135">
        <v>7836</v>
      </c>
    </row>
    <row r="136" spans="1:2" x14ac:dyDescent="0.25">
      <c r="A136" s="46" t="s">
        <v>774</v>
      </c>
      <c r="B136">
        <v>14623</v>
      </c>
    </row>
    <row r="137" spans="1:2" x14ac:dyDescent="0.25">
      <c r="A137" s="46" t="s">
        <v>775</v>
      </c>
      <c r="B137">
        <v>2077</v>
      </c>
    </row>
    <row r="138" spans="1:2" x14ac:dyDescent="0.25">
      <c r="A138" s="46" t="s">
        <v>1011</v>
      </c>
      <c r="B138">
        <v>15147</v>
      </c>
    </row>
    <row r="139" spans="1:2" x14ac:dyDescent="0.25">
      <c r="A139" s="46" t="s">
        <v>776</v>
      </c>
      <c r="B139">
        <v>18284</v>
      </c>
    </row>
    <row r="140" spans="1:2" x14ac:dyDescent="0.25">
      <c r="A140" s="46" t="s">
        <v>778</v>
      </c>
      <c r="B140">
        <v>13862</v>
      </c>
    </row>
    <row r="141" spans="1:2" x14ac:dyDescent="0.25">
      <c r="A141" s="46" t="s">
        <v>782</v>
      </c>
      <c r="B141">
        <v>8240</v>
      </c>
    </row>
    <row r="142" spans="1:2" x14ac:dyDescent="0.25">
      <c r="A142" s="46" t="s">
        <v>784</v>
      </c>
      <c r="B142">
        <v>13833</v>
      </c>
    </row>
    <row r="143" spans="1:2" x14ac:dyDescent="0.25">
      <c r="A143" s="46" t="s">
        <v>787</v>
      </c>
      <c r="B143">
        <v>6266</v>
      </c>
    </row>
    <row r="144" spans="1:2" x14ac:dyDescent="0.25">
      <c r="A144" s="46" t="s">
        <v>788</v>
      </c>
      <c r="B144">
        <v>13742</v>
      </c>
    </row>
    <row r="145" spans="1:2" x14ac:dyDescent="0.25">
      <c r="A145" s="46" t="s">
        <v>789</v>
      </c>
      <c r="B145">
        <v>9820</v>
      </c>
    </row>
    <row r="146" spans="1:2" x14ac:dyDescent="0.25">
      <c r="A146" s="46" t="s">
        <v>792</v>
      </c>
      <c r="B146">
        <v>14623</v>
      </c>
    </row>
    <row r="147" spans="1:2" x14ac:dyDescent="0.25">
      <c r="A147" s="46" t="s">
        <v>794</v>
      </c>
      <c r="B147">
        <v>19764</v>
      </c>
    </row>
    <row r="148" spans="1:2" x14ac:dyDescent="0.25">
      <c r="A148" s="46" t="s">
        <v>795</v>
      </c>
      <c r="B148">
        <v>29433</v>
      </c>
    </row>
    <row r="149" spans="1:2" x14ac:dyDescent="0.25">
      <c r="A149" s="46" t="s">
        <v>796</v>
      </c>
      <c r="B149">
        <v>5178</v>
      </c>
    </row>
    <row r="150" spans="1:2" x14ac:dyDescent="0.25">
      <c r="A150" s="46" t="s">
        <v>797</v>
      </c>
      <c r="B150">
        <v>7675</v>
      </c>
    </row>
    <row r="151" spans="1:2" x14ac:dyDescent="0.25">
      <c r="A151" s="46" t="s">
        <v>798</v>
      </c>
      <c r="B151">
        <v>11477</v>
      </c>
    </row>
    <row r="152" spans="1:2" x14ac:dyDescent="0.25">
      <c r="A152" s="46" t="s">
        <v>799</v>
      </c>
      <c r="B152">
        <v>36937</v>
      </c>
    </row>
    <row r="153" spans="1:2" x14ac:dyDescent="0.25">
      <c r="A153" s="46" t="s">
        <v>800</v>
      </c>
      <c r="B153">
        <v>8687</v>
      </c>
    </row>
    <row r="154" spans="1:2" x14ac:dyDescent="0.25">
      <c r="A154" s="46" t="s">
        <v>545</v>
      </c>
      <c r="B154">
        <v>41171</v>
      </c>
    </row>
    <row r="155" spans="1:2" x14ac:dyDescent="0.25">
      <c r="A155" s="46" t="s">
        <v>803</v>
      </c>
      <c r="B155">
        <v>15060</v>
      </c>
    </row>
    <row r="156" spans="1:2" x14ac:dyDescent="0.25">
      <c r="A156" s="46" t="s">
        <v>805</v>
      </c>
      <c r="B156">
        <v>5875</v>
      </c>
    </row>
    <row r="157" spans="1:2" x14ac:dyDescent="0.25">
      <c r="A157" s="46" t="s">
        <v>808</v>
      </c>
      <c r="B157">
        <v>9481</v>
      </c>
    </row>
    <row r="158" spans="1:2" x14ac:dyDescent="0.25">
      <c r="A158" s="46" t="s">
        <v>809</v>
      </c>
      <c r="B158">
        <v>20376</v>
      </c>
    </row>
    <row r="159" spans="1:2" x14ac:dyDescent="0.25">
      <c r="A159" s="46" t="s">
        <v>811</v>
      </c>
      <c r="B159">
        <v>15651</v>
      </c>
    </row>
    <row r="160" spans="1:2" x14ac:dyDescent="0.25">
      <c r="A160" s="46" t="s">
        <v>813</v>
      </c>
      <c r="B160">
        <v>23849</v>
      </c>
    </row>
    <row r="161" spans="1:2" x14ac:dyDescent="0.25">
      <c r="A161" s="46" t="s">
        <v>815</v>
      </c>
      <c r="B161">
        <v>7767</v>
      </c>
    </row>
    <row r="162" spans="1:2" x14ac:dyDescent="0.25">
      <c r="A162" s="46" t="s">
        <v>816</v>
      </c>
      <c r="B162">
        <v>31027</v>
      </c>
    </row>
    <row r="163" spans="1:2" x14ac:dyDescent="0.25">
      <c r="A163" s="46" t="s">
        <v>817</v>
      </c>
      <c r="B163">
        <v>5875</v>
      </c>
    </row>
    <row r="164" spans="1:2" x14ac:dyDescent="0.25">
      <c r="A164" s="46" t="s">
        <v>819</v>
      </c>
      <c r="B164">
        <v>27423</v>
      </c>
    </row>
    <row r="165" spans="1:2" x14ac:dyDescent="0.25">
      <c r="A165" s="46" t="s">
        <v>821</v>
      </c>
      <c r="B165">
        <v>9406</v>
      </c>
    </row>
    <row r="166" spans="1:2" x14ac:dyDescent="0.25">
      <c r="A166" s="46" t="s">
        <v>1012</v>
      </c>
      <c r="B166">
        <v>14152</v>
      </c>
    </row>
    <row r="167" spans="1:2" x14ac:dyDescent="0.25">
      <c r="A167" s="46" t="s">
        <v>828</v>
      </c>
      <c r="B167">
        <v>21601</v>
      </c>
    </row>
    <row r="168" spans="1:2" x14ac:dyDescent="0.25">
      <c r="A168" s="46" t="s">
        <v>542</v>
      </c>
      <c r="B168">
        <v>34738</v>
      </c>
    </row>
    <row r="169" spans="1:2" x14ac:dyDescent="0.25">
      <c r="A169" s="46" t="s">
        <v>830</v>
      </c>
      <c r="B169">
        <v>24821</v>
      </c>
    </row>
    <row r="170" spans="1:2" x14ac:dyDescent="0.25">
      <c r="A170" s="46" t="s">
        <v>832</v>
      </c>
      <c r="B170">
        <v>18113</v>
      </c>
    </row>
    <row r="171" spans="1:2" x14ac:dyDescent="0.25">
      <c r="A171" s="46" t="s">
        <v>833</v>
      </c>
      <c r="B171">
        <v>9882</v>
      </c>
    </row>
    <row r="172" spans="1:2" x14ac:dyDescent="0.25">
      <c r="A172" s="46" t="s">
        <v>836</v>
      </c>
      <c r="B172">
        <v>17730</v>
      </c>
    </row>
    <row r="173" spans="1:2" x14ac:dyDescent="0.25">
      <c r="A173" s="46" t="s">
        <v>839</v>
      </c>
      <c r="B173">
        <v>13612</v>
      </c>
    </row>
    <row r="174" spans="1:2" x14ac:dyDescent="0.25">
      <c r="A174" s="46" t="s">
        <v>841</v>
      </c>
      <c r="B174">
        <v>4154</v>
      </c>
    </row>
    <row r="175" spans="1:2" x14ac:dyDescent="0.25">
      <c r="A175" s="46" t="s">
        <v>842</v>
      </c>
      <c r="B175">
        <v>10211</v>
      </c>
    </row>
    <row r="176" spans="1:2" x14ac:dyDescent="0.25">
      <c r="A176" s="46" t="s">
        <v>843</v>
      </c>
      <c r="B176">
        <v>13321</v>
      </c>
    </row>
    <row r="177" spans="1:2" x14ac:dyDescent="0.25">
      <c r="A177" s="46" t="s">
        <v>844</v>
      </c>
      <c r="B177">
        <v>22402</v>
      </c>
    </row>
    <row r="178" spans="1:2" x14ac:dyDescent="0.25">
      <c r="A178" s="46" t="s">
        <v>845</v>
      </c>
      <c r="B178">
        <v>13862</v>
      </c>
    </row>
    <row r="179" spans="1:2" x14ac:dyDescent="0.25">
      <c r="A179" s="46" t="s">
        <v>848</v>
      </c>
      <c r="B179">
        <v>32509</v>
      </c>
    </row>
    <row r="180" spans="1:2" x14ac:dyDescent="0.25">
      <c r="A180" s="46" t="s">
        <v>849</v>
      </c>
      <c r="B180">
        <v>35459</v>
      </c>
    </row>
    <row r="181" spans="1:2" x14ac:dyDescent="0.25">
      <c r="A181" s="46" t="s">
        <v>531</v>
      </c>
      <c r="B181">
        <v>30153</v>
      </c>
    </row>
    <row r="182" spans="1:2" x14ac:dyDescent="0.25">
      <c r="A182" s="46" t="s">
        <v>852</v>
      </c>
      <c r="B182">
        <v>20896</v>
      </c>
    </row>
    <row r="183" spans="1:2" x14ac:dyDescent="0.25">
      <c r="A183" s="46" t="s">
        <v>854</v>
      </c>
      <c r="B183">
        <v>11750</v>
      </c>
    </row>
    <row r="184" spans="1:2" x14ac:dyDescent="0.25">
      <c r="A184" s="46" t="s">
        <v>855</v>
      </c>
      <c r="B184">
        <v>15147</v>
      </c>
    </row>
    <row r="185" spans="1:2" x14ac:dyDescent="0.25">
      <c r="A185" s="46" t="s">
        <v>856</v>
      </c>
      <c r="B185">
        <v>10143</v>
      </c>
    </row>
    <row r="186" spans="1:2" x14ac:dyDescent="0.25">
      <c r="A186" s="46" t="s">
        <v>861</v>
      </c>
      <c r="B186">
        <v>9422</v>
      </c>
    </row>
    <row r="187" spans="1:2" x14ac:dyDescent="0.25">
      <c r="A187" s="46" t="s">
        <v>862</v>
      </c>
      <c r="B187">
        <v>9820</v>
      </c>
    </row>
    <row r="188" spans="1:2" x14ac:dyDescent="0.25">
      <c r="A188" s="46" t="s">
        <v>863</v>
      </c>
      <c r="B188">
        <v>4182</v>
      </c>
    </row>
    <row r="189" spans="1:2" x14ac:dyDescent="0.25">
      <c r="A189" s="46" t="s">
        <v>864</v>
      </c>
      <c r="B189">
        <v>11524</v>
      </c>
    </row>
    <row r="190" spans="1:2" x14ac:dyDescent="0.25">
      <c r="A190" s="46" t="s">
        <v>865</v>
      </c>
      <c r="B190">
        <v>21601</v>
      </c>
    </row>
    <row r="191" spans="1:2" x14ac:dyDescent="0.25">
      <c r="A191" s="46" t="s">
        <v>866</v>
      </c>
      <c r="B191">
        <v>18441</v>
      </c>
    </row>
    <row r="192" spans="1:2" x14ac:dyDescent="0.25">
      <c r="A192" s="46" t="s">
        <v>870</v>
      </c>
      <c r="B192">
        <v>10969</v>
      </c>
    </row>
    <row r="193" spans="1:2" x14ac:dyDescent="0.25">
      <c r="A193" s="46" t="s">
        <v>876</v>
      </c>
      <c r="B193">
        <v>12594</v>
      </c>
    </row>
    <row r="194" spans="1:2" x14ac:dyDescent="0.25">
      <c r="A194" s="46" t="s">
        <v>877</v>
      </c>
      <c r="B194">
        <v>59293</v>
      </c>
    </row>
    <row r="195" spans="1:2" x14ac:dyDescent="0.25">
      <c r="A195" s="46" t="s">
        <v>878</v>
      </c>
      <c r="B195">
        <v>34583</v>
      </c>
    </row>
    <row r="196" spans="1:2" x14ac:dyDescent="0.25">
      <c r="A196" s="46" t="s">
        <v>883</v>
      </c>
      <c r="B196">
        <v>13980</v>
      </c>
    </row>
    <row r="197" spans="1:2" x14ac:dyDescent="0.25">
      <c r="A197" s="46" t="s">
        <v>886</v>
      </c>
      <c r="B197">
        <v>23509</v>
      </c>
    </row>
    <row r="198" spans="1:2" x14ac:dyDescent="0.25">
      <c r="A198" s="46" t="s">
        <v>888</v>
      </c>
      <c r="B198">
        <v>11490</v>
      </c>
    </row>
    <row r="199" spans="1:2" x14ac:dyDescent="0.25">
      <c r="A199" s="46" t="s">
        <v>889</v>
      </c>
      <c r="B199">
        <v>22753</v>
      </c>
    </row>
    <row r="200" spans="1:2" x14ac:dyDescent="0.25">
      <c r="A200" s="46" t="s">
        <v>890</v>
      </c>
      <c r="B200">
        <v>31605</v>
      </c>
    </row>
    <row r="201" spans="1:2" x14ac:dyDescent="0.25">
      <c r="A201" s="46" t="s">
        <v>891</v>
      </c>
      <c r="B201">
        <v>27967</v>
      </c>
    </row>
    <row r="202" spans="1:2" x14ac:dyDescent="0.25">
      <c r="A202" s="46" t="s">
        <v>892</v>
      </c>
      <c r="B202">
        <v>17919</v>
      </c>
    </row>
    <row r="203" spans="1:2" x14ac:dyDescent="0.25">
      <c r="A203" s="46" t="s">
        <v>895</v>
      </c>
      <c r="B203">
        <v>18779</v>
      </c>
    </row>
    <row r="204" spans="1:2" x14ac:dyDescent="0.25">
      <c r="A204" s="46" t="s">
        <v>896</v>
      </c>
      <c r="B204">
        <v>102154</v>
      </c>
    </row>
    <row r="205" spans="1:2" x14ac:dyDescent="0.25">
      <c r="A205" s="46" t="s">
        <v>897</v>
      </c>
      <c r="B205">
        <v>54885</v>
      </c>
    </row>
    <row r="206" spans="1:2" x14ac:dyDescent="0.25">
      <c r="A206" s="46" t="s">
        <v>899</v>
      </c>
      <c r="B206">
        <v>41992</v>
      </c>
    </row>
    <row r="207" spans="1:2" x14ac:dyDescent="0.25">
      <c r="A207" s="46" t="s">
        <v>902</v>
      </c>
      <c r="B207">
        <v>11750</v>
      </c>
    </row>
    <row r="208" spans="1:2" x14ac:dyDescent="0.25">
      <c r="A208" s="46" t="s">
        <v>903</v>
      </c>
      <c r="B208">
        <v>27423</v>
      </c>
    </row>
    <row r="209" spans="1:2" x14ac:dyDescent="0.25">
      <c r="A209" s="46" t="s">
        <v>904</v>
      </c>
      <c r="B209">
        <v>3133</v>
      </c>
    </row>
    <row r="210" spans="1:2" x14ac:dyDescent="0.25">
      <c r="A210" s="46" t="s">
        <v>905</v>
      </c>
      <c r="B210">
        <v>37611</v>
      </c>
    </row>
    <row r="211" spans="1:2" x14ac:dyDescent="0.25">
      <c r="A211" s="46" t="s">
        <v>907</v>
      </c>
      <c r="B211">
        <v>20868</v>
      </c>
    </row>
    <row r="212" spans="1:2" x14ac:dyDescent="0.25">
      <c r="A212" s="46" t="s">
        <v>908</v>
      </c>
      <c r="B212">
        <v>20376</v>
      </c>
    </row>
    <row r="213" spans="1:2" x14ac:dyDescent="0.25">
      <c r="A213" s="46" t="s">
        <v>909</v>
      </c>
      <c r="B213">
        <v>39181</v>
      </c>
    </row>
    <row r="214" spans="1:2" x14ac:dyDescent="0.25">
      <c r="A214" s="46" t="s">
        <v>910</v>
      </c>
      <c r="B214">
        <v>20421</v>
      </c>
    </row>
    <row r="215" spans="1:2" x14ac:dyDescent="0.25">
      <c r="A215" s="46" t="s">
        <v>913</v>
      </c>
      <c r="B215">
        <v>20376</v>
      </c>
    </row>
    <row r="216" spans="1:2" x14ac:dyDescent="0.25">
      <c r="A216" s="46" t="s">
        <v>540</v>
      </c>
      <c r="B216">
        <v>20868</v>
      </c>
    </row>
    <row r="217" spans="1:2" x14ac:dyDescent="0.25">
      <c r="A217" s="46" t="s">
        <v>914</v>
      </c>
      <c r="B217">
        <v>71498</v>
      </c>
    </row>
    <row r="218" spans="1:2" x14ac:dyDescent="0.25">
      <c r="A218" s="46" t="s">
        <v>918</v>
      </c>
      <c r="B218">
        <v>11081</v>
      </c>
    </row>
    <row r="219" spans="1:2" x14ac:dyDescent="0.25">
      <c r="A219" s="46" t="s">
        <v>919</v>
      </c>
      <c r="B219">
        <v>17330</v>
      </c>
    </row>
    <row r="220" spans="1:2" x14ac:dyDescent="0.25">
      <c r="A220" s="46" t="s">
        <v>921</v>
      </c>
      <c r="B220">
        <v>174551</v>
      </c>
    </row>
    <row r="221" spans="1:2" x14ac:dyDescent="0.25">
      <c r="A221" s="46" t="s">
        <v>922</v>
      </c>
      <c r="B221">
        <v>18779</v>
      </c>
    </row>
    <row r="222" spans="1:2" x14ac:dyDescent="0.25">
      <c r="A222" s="46" t="s">
        <v>923</v>
      </c>
      <c r="B222">
        <v>7429</v>
      </c>
    </row>
    <row r="223" spans="1:2" x14ac:dyDescent="0.25">
      <c r="A223" s="46" t="s">
        <v>924</v>
      </c>
      <c r="B223">
        <v>20750</v>
      </c>
    </row>
    <row r="224" spans="1:2" x14ac:dyDescent="0.25">
      <c r="A224" s="46" t="s">
        <v>925</v>
      </c>
      <c r="B224">
        <v>34033</v>
      </c>
    </row>
    <row r="225" spans="1:2" x14ac:dyDescent="0.25">
      <c r="A225" s="46" t="s">
        <v>526</v>
      </c>
      <c r="B225">
        <v>29647</v>
      </c>
    </row>
    <row r="226" spans="1:2" x14ac:dyDescent="0.25">
      <c r="A226" s="46" t="s">
        <v>927</v>
      </c>
      <c r="B226">
        <v>11756</v>
      </c>
    </row>
    <row r="227" spans="1:2" x14ac:dyDescent="0.25">
      <c r="A227" s="46" t="s">
        <v>928</v>
      </c>
      <c r="B227">
        <v>26641</v>
      </c>
    </row>
    <row r="228" spans="1:2" x14ac:dyDescent="0.25">
      <c r="A228" s="46" t="s">
        <v>932</v>
      </c>
      <c r="B228">
        <v>20376</v>
      </c>
    </row>
    <row r="229" spans="1:2" x14ac:dyDescent="0.25">
      <c r="A229" s="46" t="s">
        <v>548</v>
      </c>
      <c r="B229">
        <v>13711</v>
      </c>
    </row>
    <row r="230" spans="1:2" x14ac:dyDescent="0.25">
      <c r="A230" s="46" t="s">
        <v>938</v>
      </c>
      <c r="B230">
        <v>10969</v>
      </c>
    </row>
    <row r="231" spans="1:2" x14ac:dyDescent="0.25">
      <c r="A231" s="46" t="s">
        <v>940</v>
      </c>
      <c r="B231">
        <v>21938</v>
      </c>
    </row>
    <row r="232" spans="1:2" x14ac:dyDescent="0.25">
      <c r="A232" s="46" t="s">
        <v>941</v>
      </c>
      <c r="B232">
        <v>4182</v>
      </c>
    </row>
    <row r="233" spans="1:2" x14ac:dyDescent="0.25">
      <c r="A233" s="46" t="s">
        <v>944</v>
      </c>
      <c r="B233">
        <v>72469</v>
      </c>
    </row>
    <row r="234" spans="1:2" x14ac:dyDescent="0.25">
      <c r="A234" s="46" t="s">
        <v>947</v>
      </c>
      <c r="B234">
        <v>5224</v>
      </c>
    </row>
    <row r="235" spans="1:2" x14ac:dyDescent="0.25">
      <c r="A235" s="46" t="s">
        <v>948</v>
      </c>
      <c r="B235">
        <v>18805</v>
      </c>
    </row>
    <row r="236" spans="1:2" x14ac:dyDescent="0.25">
      <c r="A236" s="46" t="s">
        <v>950</v>
      </c>
      <c r="B236">
        <v>37220</v>
      </c>
    </row>
    <row r="237" spans="1:2" x14ac:dyDescent="0.25">
      <c r="A237" s="46" t="s">
        <v>953</v>
      </c>
      <c r="B237">
        <v>55897</v>
      </c>
    </row>
    <row r="238" spans="1:2" x14ac:dyDescent="0.25">
      <c r="A238" s="46" t="s">
        <v>954</v>
      </c>
      <c r="B238">
        <v>25473</v>
      </c>
    </row>
    <row r="239" spans="1:2" x14ac:dyDescent="0.25">
      <c r="A239" s="46" t="s">
        <v>955</v>
      </c>
      <c r="B239">
        <v>21407</v>
      </c>
    </row>
    <row r="240" spans="1:2" x14ac:dyDescent="0.25">
      <c r="A240" s="46" t="s">
        <v>956</v>
      </c>
      <c r="B240">
        <v>4840</v>
      </c>
    </row>
    <row r="241" spans="1:2" x14ac:dyDescent="0.25">
      <c r="A241" s="46" t="s">
        <v>957</v>
      </c>
      <c r="B241">
        <v>9390</v>
      </c>
    </row>
    <row r="242" spans="1:2" x14ac:dyDescent="0.25">
      <c r="A242" s="46" t="s">
        <v>1013</v>
      </c>
      <c r="B242">
        <v>29812</v>
      </c>
    </row>
    <row r="243" spans="1:2" x14ac:dyDescent="0.25">
      <c r="A243" s="46" t="s">
        <v>959</v>
      </c>
      <c r="B243">
        <v>48541</v>
      </c>
    </row>
    <row r="244" spans="1:2" x14ac:dyDescent="0.25">
      <c r="A244" s="46" t="s">
        <v>961</v>
      </c>
      <c r="B244">
        <v>97396</v>
      </c>
    </row>
    <row r="245" spans="1:2" x14ac:dyDescent="0.25">
      <c r="A245" s="46" t="s">
        <v>534</v>
      </c>
      <c r="B245">
        <v>27103</v>
      </c>
    </row>
    <row r="246" spans="1:2" x14ac:dyDescent="0.25">
      <c r="A246" s="46" t="s">
        <v>962</v>
      </c>
      <c r="B246">
        <v>11750</v>
      </c>
    </row>
    <row r="247" spans="1:2" x14ac:dyDescent="0.25">
      <c r="A247" s="46" t="s">
        <v>964</v>
      </c>
      <c r="B247">
        <v>9797</v>
      </c>
    </row>
    <row r="248" spans="1:2" x14ac:dyDescent="0.25">
      <c r="A248" s="46" t="s">
        <v>965</v>
      </c>
      <c r="B248">
        <v>48840</v>
      </c>
    </row>
    <row r="249" spans="1:2" x14ac:dyDescent="0.25">
      <c r="A249" s="46" t="s">
        <v>968</v>
      </c>
      <c r="B249">
        <v>20750</v>
      </c>
    </row>
    <row r="250" spans="1:2" x14ac:dyDescent="0.25">
      <c r="A250" s="46" t="s">
        <v>969</v>
      </c>
      <c r="B250">
        <v>11428</v>
      </c>
    </row>
    <row r="251" spans="1:2" x14ac:dyDescent="0.25">
      <c r="A251" s="46" t="s">
        <v>970</v>
      </c>
      <c r="B251">
        <v>19633</v>
      </c>
    </row>
    <row r="252" spans="1:2" x14ac:dyDescent="0.25">
      <c r="A252" s="46" t="s">
        <v>976</v>
      </c>
      <c r="B252">
        <v>15809</v>
      </c>
    </row>
    <row r="253" spans="1:2" x14ac:dyDescent="0.25">
      <c r="A253" s="46" t="s">
        <v>1014</v>
      </c>
      <c r="B253">
        <v>55980</v>
      </c>
    </row>
    <row r="254" spans="1:2" x14ac:dyDescent="0.25">
      <c r="A254" s="46" t="s">
        <v>980</v>
      </c>
      <c r="B254">
        <v>4182</v>
      </c>
    </row>
    <row r="255" spans="1:2" x14ac:dyDescent="0.25">
      <c r="A255" s="46" t="s">
        <v>981</v>
      </c>
      <c r="B255">
        <v>17365</v>
      </c>
    </row>
    <row r="256" spans="1:2" x14ac:dyDescent="0.25">
      <c r="A256" s="46" t="s">
        <v>983</v>
      </c>
      <c r="B256">
        <v>20868</v>
      </c>
    </row>
    <row r="257" spans="1:2" x14ac:dyDescent="0.25">
      <c r="A257" s="46" t="s">
        <v>984</v>
      </c>
      <c r="B257">
        <v>15287</v>
      </c>
    </row>
    <row r="258" spans="1:2" x14ac:dyDescent="0.25">
      <c r="A258" s="46" t="s">
        <v>1015</v>
      </c>
      <c r="B258">
        <v>13415</v>
      </c>
    </row>
    <row r="259" spans="1:2" x14ac:dyDescent="0.25">
      <c r="A259" s="46" t="s">
        <v>986</v>
      </c>
      <c r="B259">
        <v>21938</v>
      </c>
    </row>
    <row r="260" spans="1:2" x14ac:dyDescent="0.25">
      <c r="A260" s="46" t="s">
        <v>987</v>
      </c>
      <c r="B260">
        <v>10448</v>
      </c>
    </row>
    <row r="261" spans="1:2" x14ac:dyDescent="0.25">
      <c r="A261" s="46" t="s">
        <v>991</v>
      </c>
      <c r="B261">
        <v>1199924</v>
      </c>
    </row>
    <row r="262" spans="1:2" x14ac:dyDescent="0.25">
      <c r="A262" s="46" t="s">
        <v>994</v>
      </c>
      <c r="B262">
        <v>32819</v>
      </c>
    </row>
    <row r="263" spans="1:2" x14ac:dyDescent="0.25">
      <c r="A263" s="46" t="s">
        <v>997</v>
      </c>
      <c r="B263">
        <v>615</v>
      </c>
    </row>
    <row r="264" spans="1:2" x14ac:dyDescent="0.25">
      <c r="A264" s="46" t="s">
        <v>998</v>
      </c>
      <c r="B264">
        <v>133092</v>
      </c>
    </row>
    <row r="265" spans="1:2" x14ac:dyDescent="0.25">
      <c r="A265" s="46" t="s">
        <v>1016</v>
      </c>
      <c r="B265">
        <v>333</v>
      </c>
    </row>
    <row r="266" spans="1:2" x14ac:dyDescent="0.25">
      <c r="A266" s="46" t="s">
        <v>1001</v>
      </c>
      <c r="B266">
        <v>911</v>
      </c>
    </row>
    <row r="267" spans="1:2" x14ac:dyDescent="0.25">
      <c r="A267" s="46" t="s">
        <v>1004</v>
      </c>
      <c r="B267">
        <v>11294</v>
      </c>
    </row>
    <row r="268" spans="1:2" x14ac:dyDescent="0.25">
      <c r="A268" s="46" t="s">
        <v>1005</v>
      </c>
      <c r="B268">
        <v>5875</v>
      </c>
    </row>
    <row r="269" spans="1:2" x14ac:dyDescent="0.25">
      <c r="A269" s="46" t="s">
        <v>1006</v>
      </c>
      <c r="B269">
        <v>33959</v>
      </c>
    </row>
    <row r="270" spans="1:2" x14ac:dyDescent="0.25">
      <c r="A270" s="46" t="s">
        <v>1017</v>
      </c>
      <c r="B270">
        <v>18866</v>
      </c>
    </row>
    <row r="271" spans="1:2" x14ac:dyDescent="0.25">
      <c r="A271" s="46" t="s">
        <v>1008</v>
      </c>
      <c r="B271">
        <v>6366777</v>
      </c>
    </row>
  </sheetData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5964d9f2-aeb6-48d9-a53d-7ab5cb1d07e8}" enabled="0" method="" siteId="{5964d9f2-aeb6-48d9-a53d-7ab5cb1d07e8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23</vt:i4>
      </vt:variant>
    </vt:vector>
  </HeadingPairs>
  <TitlesOfParts>
    <vt:vector size="23" baseType="lpstr">
      <vt:lpstr>MOCOA</vt:lpstr>
      <vt:lpstr>ARAUCA</vt:lpstr>
      <vt:lpstr>INIRIA</vt:lpstr>
      <vt:lpstr>PUERTO CARREÑO</vt:lpstr>
      <vt:lpstr>TUNJA</vt:lpstr>
      <vt:lpstr>original</vt:lpstr>
      <vt:lpstr> BARRANCABERMEJA</vt:lpstr>
      <vt:lpstr>SARAVENA</vt:lpstr>
      <vt:lpstr>CAQUETA.</vt:lpstr>
      <vt:lpstr>Cen y Aux caqueta</vt:lpstr>
      <vt:lpstr>CONCILIACION RETEICA</vt:lpstr>
      <vt:lpstr>Formato </vt:lpstr>
      <vt:lpstr>Instrucciones</vt:lpstr>
      <vt:lpstr>Control de Cambios</vt:lpstr>
      <vt:lpstr>Hoja4</vt:lpstr>
      <vt:lpstr>POPAYAN</vt:lpstr>
      <vt:lpstr>SOLEDAD</vt:lpstr>
      <vt:lpstr>SANTAMARTA</vt:lpstr>
      <vt:lpstr>PATIA </vt:lpstr>
      <vt:lpstr>BARRANQUILLA</vt:lpstr>
      <vt:lpstr>RIOHACHA</vt:lpstr>
      <vt:lpstr>Hoja6</vt:lpstr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Stephanie Fernanda Herrera Niño</dc:creator>
  <cp:keywords/>
  <dc:description/>
  <cp:lastModifiedBy>Cesar Eduardo Estrada Narvaez</cp:lastModifiedBy>
  <cp:revision/>
  <cp:lastPrinted>2024-01-26T13:00:31Z</cp:lastPrinted>
  <dcterms:created xsi:type="dcterms:W3CDTF">2022-01-12T19:41:35Z</dcterms:created>
  <dcterms:modified xsi:type="dcterms:W3CDTF">2025-04-10T17:07:50Z</dcterms:modified>
  <cp:category/>
  <cp:contentStatus/>
</cp:coreProperties>
</file>