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unidadvictimas-my.sharepoint.com/personal/javier_huertas_unidadvictimas_gov_co/Documents/Documentos/UARIV 2024/Versiones finales/"/>
    </mc:Choice>
  </mc:AlternateContent>
  <xr:revisionPtr revIDLastSave="35" documentId="13_ncr:1_{87D36A4D-B537-47F1-AB79-A91A2BC1BBEE}" xr6:coauthVersionLast="47" xr6:coauthVersionMax="47" xr10:uidLastSave="{D2E6E75D-970A-49AA-BF16-EFC0D5C74E5C}"/>
  <workbookProtection workbookAlgorithmName="SHA-512" workbookHashValue="F10WvoNet0kDV52EzQ2v6sd8/3cs96Yn5GpbHAx2gR5HWXsJVVCW8+V+oBst553Q+WphYcopR1R3Awv57bWTzA==" workbookSaltValue="rugfhJcHxt04mOohEn86ng==" workbookSpinCount="100000" lockStructure="1"/>
  <bookViews>
    <workbookView showSheetTabs="0" xWindow="-120" yWindow="-120" windowWidth="29040" windowHeight="15840" xr2:uid="{00000000-000D-0000-FFFF-FFFF00000000}"/>
  </bookViews>
  <sheets>
    <sheet name="Mapa de Riesgos" sheetId="1" r:id="rId1"/>
    <sheet name="Control de Cambios" sheetId="8" r:id="rId2"/>
    <sheet name="Hoja2" sheetId="2" r:id="rId3"/>
    <sheet name="Hoja3" sheetId="3" r:id="rId4"/>
    <sheet name="Hoja4" sheetId="4" r:id="rId5"/>
    <sheet name="Hoja5" sheetId="5" r:id="rId6"/>
    <sheet name="Hoja6" sheetId="6" r:id="rId7"/>
    <sheet name="Hoja 7" sheetId="7" r:id="rId8"/>
    <sheet name="Hoja8"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 l="1"/>
  <c r="AE157" i="1"/>
  <c r="AJ157" i="1"/>
  <c r="AK183" i="1" l="1"/>
  <c r="AJ183" i="1"/>
  <c r="AF183" i="1"/>
  <c r="AE183" i="1"/>
  <c r="AK182" i="1"/>
  <c r="AJ182" i="1"/>
  <c r="AF182" i="1"/>
  <c r="AE182" i="1"/>
  <c r="AK181" i="1"/>
  <c r="AJ181" i="1"/>
  <c r="AF181" i="1"/>
  <c r="AE181" i="1"/>
  <c r="AK180" i="1"/>
  <c r="AJ180" i="1"/>
  <c r="AF180" i="1"/>
  <c r="AE180" i="1"/>
  <c r="AK179" i="1"/>
  <c r="AJ179" i="1"/>
  <c r="AF179" i="1"/>
  <c r="AE179" i="1"/>
  <c r="AK178" i="1"/>
  <c r="AJ178" i="1"/>
  <c r="AF178" i="1"/>
  <c r="AE178" i="1"/>
  <c r="AK177" i="1"/>
  <c r="AJ177" i="1"/>
  <c r="AF177" i="1"/>
  <c r="AE177" i="1"/>
  <c r="AK176" i="1"/>
  <c r="AJ176" i="1"/>
  <c r="AF176" i="1"/>
  <c r="AE176" i="1"/>
  <c r="AK175" i="1"/>
  <c r="AJ175" i="1"/>
  <c r="AF175" i="1"/>
  <c r="AE175" i="1"/>
  <c r="AK174" i="1"/>
  <c r="AJ174" i="1"/>
  <c r="AF174" i="1"/>
  <c r="AE174" i="1"/>
  <c r="AK173" i="1"/>
  <c r="AJ173" i="1"/>
  <c r="AF173" i="1"/>
  <c r="AE173" i="1"/>
  <c r="AK172" i="1"/>
  <c r="AJ172" i="1"/>
  <c r="AF172" i="1"/>
  <c r="AE172" i="1"/>
  <c r="AK171" i="1"/>
  <c r="AJ171" i="1"/>
  <c r="AF171" i="1"/>
  <c r="AE171" i="1"/>
  <c r="AK170" i="1"/>
  <c r="AJ170" i="1"/>
  <c r="AF170" i="1"/>
  <c r="AE170" i="1"/>
  <c r="AK169" i="1"/>
  <c r="AJ169" i="1"/>
  <c r="AF169" i="1"/>
  <c r="AE169" i="1"/>
  <c r="AK168" i="1"/>
  <c r="AJ168" i="1"/>
  <c r="AF168" i="1"/>
  <c r="AE168" i="1"/>
  <c r="AK167" i="1"/>
  <c r="AJ167" i="1"/>
  <c r="AF167" i="1"/>
  <c r="AE167" i="1"/>
  <c r="AK166" i="1"/>
  <c r="AJ166" i="1"/>
  <c r="AF166" i="1"/>
  <c r="AE166" i="1"/>
  <c r="AK156" i="1"/>
  <c r="AJ156" i="1"/>
  <c r="AF156" i="1"/>
  <c r="AE156" i="1"/>
  <c r="AK155" i="1"/>
  <c r="AJ155" i="1"/>
  <c r="AF155" i="1"/>
  <c r="AE155" i="1"/>
  <c r="AK154" i="1"/>
  <c r="AJ154" i="1"/>
  <c r="AF154" i="1"/>
  <c r="AE154" i="1"/>
  <c r="AK153" i="1"/>
  <c r="AJ153" i="1"/>
  <c r="AF153" i="1"/>
  <c r="AE153" i="1"/>
  <c r="AK152" i="1"/>
  <c r="AJ152" i="1"/>
  <c r="AF152" i="1"/>
  <c r="AE152" i="1"/>
  <c r="AK151" i="1"/>
  <c r="AJ151" i="1"/>
  <c r="AF151" i="1"/>
  <c r="AE151" i="1"/>
  <c r="AK150" i="1"/>
  <c r="AJ150" i="1"/>
  <c r="AF150" i="1"/>
  <c r="AE150" i="1"/>
  <c r="AK149" i="1"/>
  <c r="AJ149" i="1"/>
  <c r="AF149" i="1"/>
  <c r="AE149" i="1"/>
  <c r="AK148" i="1"/>
  <c r="AJ148" i="1"/>
  <c r="AF148" i="1"/>
  <c r="AE148" i="1"/>
  <c r="AK147" i="1"/>
  <c r="AJ147" i="1"/>
  <c r="AF147" i="1"/>
  <c r="AE147" i="1"/>
  <c r="AK146" i="1"/>
  <c r="AJ146" i="1"/>
  <c r="AF146" i="1"/>
  <c r="AE146" i="1"/>
  <c r="AK145" i="1"/>
  <c r="AJ145" i="1"/>
  <c r="AF145" i="1"/>
  <c r="AE145" i="1"/>
  <c r="AK144" i="1"/>
  <c r="AJ144" i="1"/>
  <c r="AF144" i="1"/>
  <c r="AE144" i="1"/>
  <c r="AK143" i="1"/>
  <c r="AJ143" i="1"/>
  <c r="AF143" i="1"/>
  <c r="AE143" i="1"/>
  <c r="AK142" i="1"/>
  <c r="AJ142" i="1"/>
  <c r="AF142" i="1"/>
  <c r="AE142" i="1"/>
  <c r="AK141" i="1"/>
  <c r="AJ141" i="1"/>
  <c r="AF141" i="1"/>
  <c r="AE141" i="1"/>
  <c r="AK140" i="1"/>
  <c r="AJ140" i="1"/>
  <c r="AF140" i="1"/>
  <c r="AE140" i="1"/>
  <c r="AK139" i="1"/>
  <c r="AJ139" i="1"/>
  <c r="AF139" i="1"/>
  <c r="AE139" i="1"/>
  <c r="AK138" i="1"/>
  <c r="AJ138" i="1"/>
  <c r="AF138" i="1"/>
  <c r="AE138" i="1"/>
  <c r="AK137" i="1"/>
  <c r="AJ137" i="1"/>
  <c r="AF137" i="1"/>
  <c r="AE137" i="1"/>
  <c r="AK136" i="1"/>
  <c r="AJ136" i="1"/>
  <c r="AF136" i="1"/>
  <c r="AE136" i="1"/>
  <c r="AK135" i="1"/>
  <c r="AJ135" i="1"/>
  <c r="AF135" i="1"/>
  <c r="AE135" i="1"/>
  <c r="AK134" i="1"/>
  <c r="AJ134" i="1"/>
  <c r="AF134" i="1"/>
  <c r="AE134" i="1"/>
  <c r="AK133" i="1"/>
  <c r="AJ133" i="1"/>
  <c r="AF133" i="1"/>
  <c r="AE133" i="1"/>
  <c r="AK132" i="1"/>
  <c r="AJ132" i="1"/>
  <c r="AF132" i="1"/>
  <c r="AE132" i="1"/>
  <c r="AK131" i="1"/>
  <c r="AJ131" i="1"/>
  <c r="AF131" i="1"/>
  <c r="AE131" i="1"/>
  <c r="AK130" i="1"/>
  <c r="AJ130" i="1"/>
  <c r="AF130" i="1"/>
  <c r="AE130" i="1"/>
  <c r="AK129" i="1"/>
  <c r="AJ129" i="1"/>
  <c r="AF129" i="1"/>
  <c r="AE129" i="1"/>
  <c r="AK128" i="1"/>
  <c r="AJ128" i="1"/>
  <c r="AF128" i="1"/>
  <c r="AE128" i="1"/>
  <c r="AK127" i="1"/>
  <c r="AJ127" i="1"/>
  <c r="AF127" i="1"/>
  <c r="AE127" i="1"/>
  <c r="AK126" i="1"/>
  <c r="AJ126" i="1"/>
  <c r="AF126" i="1"/>
  <c r="AE126" i="1"/>
  <c r="AK125" i="1"/>
  <c r="AJ125" i="1"/>
  <c r="AF125" i="1"/>
  <c r="AE125" i="1"/>
  <c r="AK124" i="1"/>
  <c r="AJ124" i="1"/>
  <c r="AF124" i="1"/>
  <c r="AE124" i="1"/>
  <c r="AK123" i="1"/>
  <c r="AJ123" i="1"/>
  <c r="AF123" i="1"/>
  <c r="AE123" i="1"/>
  <c r="AK122" i="1"/>
  <c r="AJ122" i="1"/>
  <c r="AF122" i="1"/>
  <c r="AE122" i="1"/>
  <c r="AK121" i="1"/>
  <c r="AJ121" i="1"/>
  <c r="AF121" i="1"/>
  <c r="AE121" i="1"/>
  <c r="AK120" i="1"/>
  <c r="AJ120" i="1"/>
  <c r="AF120" i="1"/>
  <c r="AE120" i="1"/>
  <c r="AK119" i="1"/>
  <c r="AJ119" i="1"/>
  <c r="AF119" i="1"/>
  <c r="AE119" i="1"/>
  <c r="AK118" i="1"/>
  <c r="AJ118" i="1"/>
  <c r="AF118" i="1"/>
  <c r="AE118" i="1"/>
  <c r="AK117" i="1"/>
  <c r="AJ117" i="1"/>
  <c r="AF117" i="1"/>
  <c r="AE117" i="1"/>
  <c r="AK116" i="1"/>
  <c r="AJ116" i="1"/>
  <c r="AF116" i="1"/>
  <c r="AE116" i="1"/>
  <c r="AK115" i="1"/>
  <c r="AJ115" i="1"/>
  <c r="AF115" i="1"/>
  <c r="AE115" i="1"/>
  <c r="AK114" i="1"/>
  <c r="AJ114" i="1"/>
  <c r="AF114" i="1"/>
  <c r="AE114" i="1"/>
  <c r="AK113" i="1"/>
  <c r="AJ113" i="1"/>
  <c r="AF113" i="1"/>
  <c r="AE113" i="1"/>
  <c r="AK112" i="1"/>
  <c r="AJ112" i="1"/>
  <c r="AF112" i="1"/>
  <c r="AE112" i="1"/>
  <c r="AK111" i="1"/>
  <c r="AJ111" i="1"/>
  <c r="AF111" i="1"/>
  <c r="AE111" i="1"/>
  <c r="AK110" i="1"/>
  <c r="AJ110" i="1"/>
  <c r="AF110" i="1"/>
  <c r="AE110" i="1"/>
  <c r="AK109" i="1"/>
  <c r="AJ109" i="1"/>
  <c r="AF109" i="1"/>
  <c r="AE109" i="1"/>
  <c r="AK108" i="1"/>
  <c r="AJ108" i="1"/>
  <c r="AF108" i="1"/>
  <c r="AE108" i="1"/>
  <c r="AK107" i="1"/>
  <c r="AJ107" i="1"/>
  <c r="AF107" i="1"/>
  <c r="AE107" i="1"/>
  <c r="AK106" i="1"/>
  <c r="AJ106" i="1"/>
  <c r="AF106" i="1"/>
  <c r="AE106" i="1"/>
  <c r="AK105" i="1"/>
  <c r="AJ105" i="1"/>
  <c r="AF105" i="1"/>
  <c r="AE105" i="1"/>
  <c r="AK104" i="1"/>
  <c r="AJ104" i="1"/>
  <c r="AF104" i="1"/>
  <c r="AE104" i="1"/>
  <c r="AK103" i="1"/>
  <c r="AJ103" i="1"/>
  <c r="AF103" i="1"/>
  <c r="AE103" i="1"/>
  <c r="AK102" i="1"/>
  <c r="AJ102" i="1"/>
  <c r="AF102" i="1"/>
  <c r="AE102" i="1"/>
  <c r="AK101" i="1"/>
  <c r="AJ101" i="1"/>
  <c r="AF101" i="1"/>
  <c r="AE101" i="1"/>
  <c r="AK100" i="1"/>
  <c r="AJ100" i="1"/>
  <c r="AF100" i="1"/>
  <c r="AE100" i="1"/>
  <c r="AK99" i="1"/>
  <c r="AJ99" i="1"/>
  <c r="AF99" i="1"/>
  <c r="AE99" i="1"/>
  <c r="AK98" i="1"/>
  <c r="AJ98" i="1"/>
  <c r="AF98" i="1"/>
  <c r="AE98" i="1"/>
  <c r="AK97" i="1"/>
  <c r="AJ97" i="1"/>
  <c r="AF97" i="1"/>
  <c r="AE97" i="1"/>
  <c r="AK96" i="1"/>
  <c r="AJ96" i="1"/>
  <c r="AF96" i="1"/>
  <c r="AE96" i="1"/>
  <c r="AK95" i="1"/>
  <c r="AJ95" i="1"/>
  <c r="AF95" i="1"/>
  <c r="AE95" i="1"/>
  <c r="AK94" i="1"/>
  <c r="AJ94" i="1"/>
  <c r="AF94" i="1"/>
  <c r="AE94" i="1"/>
  <c r="AK93" i="1"/>
  <c r="AJ93" i="1"/>
  <c r="AF93" i="1"/>
  <c r="AE93" i="1"/>
  <c r="AK92" i="1"/>
  <c r="AJ92" i="1"/>
  <c r="AF92" i="1"/>
  <c r="AE92" i="1"/>
  <c r="AK91" i="1"/>
  <c r="AJ91" i="1"/>
  <c r="AF91" i="1"/>
  <c r="AE91" i="1"/>
  <c r="AK90" i="1"/>
  <c r="AJ90" i="1"/>
  <c r="AF90" i="1"/>
  <c r="AE90" i="1"/>
  <c r="AL182" i="1" l="1"/>
  <c r="AM182" i="1" s="1"/>
  <c r="AL183" i="1" s="1"/>
  <c r="AM183" i="1" s="1"/>
  <c r="AG144" i="1"/>
  <c r="AH144" i="1" s="1"/>
  <c r="AG145" i="1" s="1"/>
  <c r="AH145" i="1" s="1"/>
  <c r="AD144" i="1" s="1"/>
  <c r="AG114" i="1"/>
  <c r="AH114" i="1" s="1"/>
  <c r="AG115" i="1" s="1"/>
  <c r="AH115" i="1" s="1"/>
  <c r="AG120" i="1"/>
  <c r="AH120" i="1" s="1"/>
  <c r="AG121" i="1" s="1"/>
  <c r="AH121" i="1" s="1"/>
  <c r="AL140" i="1"/>
  <c r="AM140" i="1" s="1"/>
  <c r="AL141" i="1" s="1"/>
  <c r="AM141" i="1" s="1"/>
  <c r="AG148" i="1"/>
  <c r="AH148" i="1" s="1"/>
  <c r="AD148" i="1" s="1"/>
  <c r="AG153" i="1"/>
  <c r="AH153" i="1" s="1"/>
  <c r="AG154" i="1" s="1"/>
  <c r="AH154" i="1" s="1"/>
  <c r="AL131" i="1"/>
  <c r="AM131" i="1" s="1"/>
  <c r="AL132" i="1" s="1"/>
  <c r="AM132" i="1" s="1"/>
  <c r="AG137" i="1"/>
  <c r="AH137" i="1" s="1"/>
  <c r="AG138" i="1" s="1"/>
  <c r="AH138" i="1" s="1"/>
  <c r="AL168" i="1"/>
  <c r="AM168" i="1" s="1"/>
  <c r="AL169" i="1" s="1"/>
  <c r="AM169" i="1" s="1"/>
  <c r="AG109" i="1"/>
  <c r="AH109" i="1" s="1"/>
  <c r="AG110" i="1" s="1"/>
  <c r="AH110" i="1" s="1"/>
  <c r="AG150" i="1"/>
  <c r="AH150" i="1" s="1"/>
  <c r="AG151" i="1" s="1"/>
  <c r="AG90" i="1"/>
  <c r="AH90" i="1" s="1"/>
  <c r="AG91" i="1" s="1"/>
  <c r="AH91" i="1" s="1"/>
  <c r="AL149" i="1"/>
  <c r="AM149" i="1" s="1"/>
  <c r="AI149" i="1" s="1"/>
  <c r="AL98" i="1"/>
  <c r="AM98" i="1" s="1"/>
  <c r="AL99" i="1" s="1"/>
  <c r="AM99" i="1" s="1"/>
  <c r="AI98" i="1" s="1"/>
  <c r="AL109" i="1"/>
  <c r="AM109" i="1" s="1"/>
  <c r="AL110" i="1" s="1"/>
  <c r="AM110" i="1" s="1"/>
  <c r="AL114" i="1"/>
  <c r="AM114" i="1" s="1"/>
  <c r="AL115" i="1" s="1"/>
  <c r="AM115" i="1" s="1"/>
  <c r="AL153" i="1"/>
  <c r="AM153" i="1" s="1"/>
  <c r="AL154" i="1" s="1"/>
  <c r="AM154" i="1" s="1"/>
  <c r="AG173" i="1"/>
  <c r="AH173" i="1" s="1"/>
  <c r="AG174" i="1" s="1"/>
  <c r="AH174" i="1" s="1"/>
  <c r="AD173" i="1" s="1"/>
  <c r="AL90" i="1"/>
  <c r="AM90" i="1" s="1"/>
  <c r="AL91" i="1" s="1"/>
  <c r="AM91" i="1" s="1"/>
  <c r="AL93" i="1"/>
  <c r="AM93" i="1" s="1"/>
  <c r="AL94" i="1" s="1"/>
  <c r="AM94" i="1" s="1"/>
  <c r="AG103" i="1"/>
  <c r="AH103" i="1" s="1"/>
  <c r="AD103" i="1" s="1"/>
  <c r="AG134" i="1"/>
  <c r="AH134" i="1" s="1"/>
  <c r="AG135" i="1" s="1"/>
  <c r="AH135" i="1" s="1"/>
  <c r="AL137" i="1"/>
  <c r="AM137" i="1" s="1"/>
  <c r="AL138" i="1" s="1"/>
  <c r="AM138" i="1" s="1"/>
  <c r="AL144" i="1"/>
  <c r="AM144" i="1" s="1"/>
  <c r="AL145" i="1" s="1"/>
  <c r="AM145" i="1" s="1"/>
  <c r="AI144" i="1" s="1"/>
  <c r="AL176" i="1"/>
  <c r="AM176" i="1" s="1"/>
  <c r="AL177" i="1" s="1"/>
  <c r="AG107" i="1"/>
  <c r="AH107" i="1" s="1"/>
  <c r="AG108" i="1" s="1"/>
  <c r="AH108" i="1" s="1"/>
  <c r="AD107" i="1" s="1"/>
  <c r="AG102" i="1"/>
  <c r="AH102" i="1" s="1"/>
  <c r="AL124" i="1"/>
  <c r="AM124" i="1" s="1"/>
  <c r="AL125" i="1" s="1"/>
  <c r="AM125" i="1" s="1"/>
  <c r="AG131" i="1"/>
  <c r="AH131" i="1" s="1"/>
  <c r="AG132" i="1" s="1"/>
  <c r="AH132" i="1" s="1"/>
  <c r="AG140" i="1"/>
  <c r="AH140" i="1" s="1"/>
  <c r="AG141" i="1" s="1"/>
  <c r="AH141" i="1" s="1"/>
  <c r="AL143" i="1"/>
  <c r="AM143" i="1" s="1"/>
  <c r="AI143" i="1" s="1"/>
  <c r="AG146" i="1"/>
  <c r="AH146" i="1" s="1"/>
  <c r="AG147" i="1" s="1"/>
  <c r="AH147" i="1" s="1"/>
  <c r="AD146" i="1" s="1"/>
  <c r="AL166" i="1"/>
  <c r="AM166" i="1" s="1"/>
  <c r="AL167" i="1" s="1"/>
  <c r="AM167" i="1" s="1"/>
  <c r="AI166" i="1" s="1"/>
  <c r="AL175" i="1"/>
  <c r="AM175" i="1" s="1"/>
  <c r="AI175" i="1" s="1"/>
  <c r="AG179" i="1"/>
  <c r="AH179" i="1" s="1"/>
  <c r="AG180" i="1" s="1"/>
  <c r="AH180" i="1" s="1"/>
  <c r="AG182" i="1"/>
  <c r="AH182" i="1" s="1"/>
  <c r="AG183" i="1" s="1"/>
  <c r="AG96" i="1"/>
  <c r="AH96" i="1" s="1"/>
  <c r="AG97" i="1" s="1"/>
  <c r="AH97" i="1" s="1"/>
  <c r="AD96" i="1" s="1"/>
  <c r="AG100" i="1"/>
  <c r="AH100" i="1" s="1"/>
  <c r="AG101" i="1" s="1"/>
  <c r="AH101" i="1" s="1"/>
  <c r="AD100" i="1" s="1"/>
  <c r="AG104" i="1"/>
  <c r="AH104" i="1" s="1"/>
  <c r="AG105" i="1" s="1"/>
  <c r="AH105" i="1" s="1"/>
  <c r="AG112" i="1"/>
  <c r="AH112" i="1" s="1"/>
  <c r="AG113" i="1" s="1"/>
  <c r="AH113" i="1" s="1"/>
  <c r="AD112" i="1" s="1"/>
  <c r="AG124" i="1"/>
  <c r="AH124" i="1" s="1"/>
  <c r="AG125" i="1" s="1"/>
  <c r="AL127" i="1"/>
  <c r="AM127" i="1" s="1"/>
  <c r="AL128" i="1" s="1"/>
  <c r="AM128" i="1" s="1"/>
  <c r="AI127" i="1" s="1"/>
  <c r="AG129" i="1"/>
  <c r="AH129" i="1" s="1"/>
  <c r="AG130" i="1" s="1"/>
  <c r="AH130" i="1" s="1"/>
  <c r="AD129" i="1" s="1"/>
  <c r="AG168" i="1"/>
  <c r="AH168" i="1" s="1"/>
  <c r="AG169" i="1" s="1"/>
  <c r="AL171" i="1"/>
  <c r="AM171" i="1" s="1"/>
  <c r="AL172" i="1" s="1"/>
  <c r="AM172" i="1" s="1"/>
  <c r="AI171" i="1" s="1"/>
  <c r="AG175" i="1"/>
  <c r="AH175" i="1" s="1"/>
  <c r="AD175" i="1" s="1"/>
  <c r="AG176" i="1"/>
  <c r="AH176" i="1" s="1"/>
  <c r="AG93" i="1"/>
  <c r="AH93" i="1" s="1"/>
  <c r="AG94" i="1" s="1"/>
  <c r="AH94" i="1" s="1"/>
  <c r="AL100" i="1"/>
  <c r="AM100" i="1" s="1"/>
  <c r="AL107" i="1"/>
  <c r="AM107" i="1" s="1"/>
  <c r="AL120" i="1"/>
  <c r="AM120" i="1" s="1"/>
  <c r="AL121" i="1" s="1"/>
  <c r="AM121" i="1" s="1"/>
  <c r="AL129" i="1"/>
  <c r="AM129" i="1" s="1"/>
  <c r="AL130" i="1" s="1"/>
  <c r="AM130" i="1" s="1"/>
  <c r="AI129" i="1" s="1"/>
  <c r="AG143" i="1"/>
  <c r="AH143" i="1" s="1"/>
  <c r="AD143" i="1" s="1"/>
  <c r="AL146" i="1"/>
  <c r="AM146" i="1" s="1"/>
  <c r="AL147" i="1" s="1"/>
  <c r="AM147" i="1" s="1"/>
  <c r="AI146" i="1" s="1"/>
  <c r="AG166" i="1"/>
  <c r="AH166" i="1" s="1"/>
  <c r="AG167" i="1" s="1"/>
  <c r="AL96" i="1"/>
  <c r="AM96" i="1" s="1"/>
  <c r="AG98" i="1"/>
  <c r="AH98" i="1" s="1"/>
  <c r="AG99" i="1" s="1"/>
  <c r="AH99" i="1" s="1"/>
  <c r="AD98" i="1" s="1"/>
  <c r="AL102" i="1"/>
  <c r="AM102" i="1" s="1"/>
  <c r="AI102" i="1" s="1"/>
  <c r="AL103" i="1"/>
  <c r="AM103" i="1" s="1"/>
  <c r="AI103" i="1" s="1"/>
  <c r="AL104" i="1"/>
  <c r="AM104" i="1" s="1"/>
  <c r="AL105" i="1" s="1"/>
  <c r="AM105" i="1" s="1"/>
  <c r="AL112" i="1"/>
  <c r="AM112" i="1" s="1"/>
  <c r="AL113" i="1" s="1"/>
  <c r="AM113" i="1" s="1"/>
  <c r="AI112" i="1" s="1"/>
  <c r="AG127" i="1"/>
  <c r="AH127" i="1" s="1"/>
  <c r="AG128" i="1" s="1"/>
  <c r="AH128" i="1" s="1"/>
  <c r="AD127" i="1" s="1"/>
  <c r="AL134" i="1"/>
  <c r="AM134" i="1" s="1"/>
  <c r="AL135" i="1" s="1"/>
  <c r="AM135" i="1" s="1"/>
  <c r="AG171" i="1"/>
  <c r="AH171" i="1" s="1"/>
  <c r="AG172" i="1" s="1"/>
  <c r="AG149" i="1"/>
  <c r="AH149" i="1" s="1"/>
  <c r="AD149" i="1" s="1"/>
  <c r="AL148" i="1"/>
  <c r="AM148" i="1" s="1"/>
  <c r="AI148" i="1" s="1"/>
  <c r="AL150" i="1"/>
  <c r="AM150" i="1" s="1"/>
  <c r="AL173" i="1"/>
  <c r="AM173" i="1" s="1"/>
  <c r="AL179" i="1"/>
  <c r="AM179" i="1" s="1"/>
  <c r="U78" i="1"/>
  <c r="U75" i="1"/>
  <c r="AH151" i="1" l="1"/>
  <c r="AG152" i="1" s="1"/>
  <c r="AH152" i="1" s="1"/>
  <c r="AD150" i="1" s="1"/>
  <c r="AH169" i="1"/>
  <c r="AG170" i="1" s="1"/>
  <c r="AH170" i="1" s="1"/>
  <c r="AD168" i="1" s="1"/>
  <c r="AM177" i="1"/>
  <c r="AL178" i="1" s="1"/>
  <c r="AM178" i="1" s="1"/>
  <c r="AI176" i="1" s="1"/>
  <c r="AD102" i="1"/>
  <c r="AH167" i="1"/>
  <c r="AD166" i="1" s="1"/>
  <c r="AG177" i="1"/>
  <c r="AH177" i="1" s="1"/>
  <c r="AG178" i="1" s="1"/>
  <c r="AH178" i="1" s="1"/>
  <c r="AD176" i="1" s="1"/>
  <c r="AL101" i="1"/>
  <c r="AM101" i="1" s="1"/>
  <c r="AI100" i="1" s="1"/>
  <c r="AH183" i="1"/>
  <c r="AD182" i="1" s="1"/>
  <c r="AL97" i="1"/>
  <c r="AM97" i="1" s="1"/>
  <c r="AI96" i="1" s="1"/>
  <c r="AH172" i="1"/>
  <c r="AD171" i="1" s="1"/>
  <c r="AH125" i="1"/>
  <c r="AG126" i="1" s="1"/>
  <c r="AH126" i="1" s="1"/>
  <c r="AD124" i="1" s="1"/>
  <c r="AI182" i="1"/>
  <c r="AL108" i="1"/>
  <c r="AM108" i="1" s="1"/>
  <c r="AI107" i="1" s="1"/>
  <c r="AL155" i="1"/>
  <c r="AM155" i="1" s="1"/>
  <c r="AL136" i="1"/>
  <c r="AM136" i="1" s="1"/>
  <c r="AI134" i="1" s="1"/>
  <c r="AL122" i="1"/>
  <c r="AM122" i="1" s="1"/>
  <c r="AG155" i="1"/>
  <c r="AH155" i="1" s="1"/>
  <c r="AG142" i="1"/>
  <c r="AH142" i="1" s="1"/>
  <c r="AD140" i="1" s="1"/>
  <c r="AL116" i="1"/>
  <c r="AM116" i="1" s="1"/>
  <c r="AG95" i="1"/>
  <c r="AH95" i="1" s="1"/>
  <c r="AD93" i="1" s="1"/>
  <c r="AL139" i="1"/>
  <c r="AM139" i="1" s="1"/>
  <c r="AI137" i="1" s="1"/>
  <c r="AG139" i="1"/>
  <c r="AH139" i="1" s="1"/>
  <c r="AD137" i="1" s="1"/>
  <c r="AL92" i="1"/>
  <c r="AM92" i="1" s="1"/>
  <c r="AI90" i="1" s="1"/>
  <c r="AG136" i="1"/>
  <c r="AH136" i="1" s="1"/>
  <c r="AD134" i="1" s="1"/>
  <c r="AL133" i="1"/>
  <c r="AM133" i="1" s="1"/>
  <c r="AI131" i="1" s="1"/>
  <c r="AG181" i="1"/>
  <c r="AH181" i="1" s="1"/>
  <c r="AD179" i="1" s="1"/>
  <c r="AL142" i="1"/>
  <c r="AM142" i="1" s="1"/>
  <c r="AI140" i="1" s="1"/>
  <c r="AG133" i="1"/>
  <c r="AH133" i="1" s="1"/>
  <c r="AD131" i="1" s="1"/>
  <c r="AL180" i="1"/>
  <c r="AM180" i="1" s="1"/>
  <c r="AG111" i="1"/>
  <c r="AH111" i="1" s="1"/>
  <c r="AD109" i="1" s="1"/>
  <c r="AL106" i="1"/>
  <c r="AM106" i="1" s="1"/>
  <c r="AI104" i="1" s="1"/>
  <c r="AL174" i="1"/>
  <c r="AM174" i="1" s="1"/>
  <c r="AI173" i="1" s="1"/>
  <c r="AL151" i="1"/>
  <c r="AM151" i="1" s="1"/>
  <c r="AG116" i="1"/>
  <c r="AH116" i="1" s="1"/>
  <c r="AL111" i="1"/>
  <c r="AM111" i="1" s="1"/>
  <c r="AI109" i="1" s="1"/>
  <c r="AL126" i="1"/>
  <c r="AM126" i="1" s="1"/>
  <c r="AI124" i="1" s="1"/>
  <c r="AG122" i="1"/>
  <c r="AH122" i="1" s="1"/>
  <c r="AL170" i="1"/>
  <c r="AM170" i="1" s="1"/>
  <c r="AI168" i="1" s="1"/>
  <c r="AG92" i="1"/>
  <c r="AH92" i="1" s="1"/>
  <c r="AD90" i="1" s="1"/>
  <c r="AG106" i="1"/>
  <c r="AH106" i="1" s="1"/>
  <c r="AD104" i="1" s="1"/>
  <c r="AL95" i="1"/>
  <c r="AM95" i="1" s="1"/>
  <c r="AI93" i="1" s="1"/>
  <c r="L72" i="1"/>
  <c r="AG123" i="1" l="1"/>
  <c r="AH123" i="1" s="1"/>
  <c r="AD120" i="1" s="1"/>
  <c r="AL123" i="1"/>
  <c r="AM123" i="1" s="1"/>
  <c r="AI120" i="1" s="1"/>
  <c r="AG156" i="1"/>
  <c r="AH156" i="1" s="1"/>
  <c r="AD153" i="1" s="1"/>
  <c r="AL156" i="1"/>
  <c r="AM156" i="1" s="1"/>
  <c r="AI153" i="1" s="1"/>
  <c r="AG117" i="1"/>
  <c r="AH117" i="1" s="1"/>
  <c r="AL152" i="1"/>
  <c r="AM152" i="1" s="1"/>
  <c r="AI150" i="1" s="1"/>
  <c r="AL117" i="1"/>
  <c r="AM117" i="1" s="1"/>
  <c r="AL181" i="1"/>
  <c r="AM181" i="1" s="1"/>
  <c r="AI179" i="1" s="1"/>
  <c r="L20" i="1"/>
  <c r="S20" i="1"/>
  <c r="U20" i="1"/>
  <c r="X20" i="1"/>
  <c r="AK20" i="1" s="1"/>
  <c r="AE20" i="1"/>
  <c r="AF20" i="1"/>
  <c r="AJ20" i="1"/>
  <c r="X18" i="1"/>
  <c r="AK18" i="1" s="1"/>
  <c r="AJ18" i="1"/>
  <c r="AJ19" i="1"/>
  <c r="AF18" i="1"/>
  <c r="AE18" i="1"/>
  <c r="AL118" i="1" l="1"/>
  <c r="AM118" i="1" s="1"/>
  <c r="AG118" i="1"/>
  <c r="AH118" i="1" s="1"/>
  <c r="AG20" i="1"/>
  <c r="AH20" i="1" s="1"/>
  <c r="AD20" i="1" s="1"/>
  <c r="AL20" i="1"/>
  <c r="AM20" i="1" s="1"/>
  <c r="AI20" i="1" s="1"/>
  <c r="AL119" i="1" l="1"/>
  <c r="AM119" i="1" s="1"/>
  <c r="AI114" i="1" s="1"/>
  <c r="AG119" i="1"/>
  <c r="AH119" i="1" s="1"/>
  <c r="AD114" i="1" s="1"/>
  <c r="L11" i="1"/>
  <c r="S11" i="1"/>
  <c r="U11" i="1"/>
  <c r="X11" i="1"/>
  <c r="AK11" i="1" s="1"/>
  <c r="AE11" i="1"/>
  <c r="AF11" i="1"/>
  <c r="AJ11" i="1"/>
  <c r="X12" i="1"/>
  <c r="AK12" i="1" s="1"/>
  <c r="AE12" i="1"/>
  <c r="AF12" i="1"/>
  <c r="AJ12" i="1"/>
  <c r="X13" i="1"/>
  <c r="AK13" i="1" s="1"/>
  <c r="AE13" i="1"/>
  <c r="AF13" i="1"/>
  <c r="AJ13" i="1"/>
  <c r="AL11" i="1" l="1"/>
  <c r="AM11" i="1" s="1"/>
  <c r="AG11" i="1"/>
  <c r="AH11" i="1" s="1"/>
  <c r="AG12" i="1" s="1"/>
  <c r="AH12" i="1" l="1"/>
  <c r="AG13" i="1" s="1"/>
  <c r="AH13" i="1" s="1"/>
  <c r="AD11" i="1" s="1"/>
  <c r="AL12" i="1"/>
  <c r="AM12" i="1" s="1"/>
  <c r="AL13" i="1" l="1"/>
  <c r="AM13" i="1" s="1"/>
  <c r="AI11" i="1" s="1"/>
  <c r="L26" i="1" l="1"/>
  <c r="S26" i="1"/>
  <c r="U26" i="1"/>
  <c r="X26" i="1"/>
  <c r="AK26" i="1" s="1"/>
  <c r="AE26" i="1"/>
  <c r="AF26" i="1"/>
  <c r="AJ26" i="1"/>
  <c r="X28" i="1"/>
  <c r="AK28" i="1" s="1"/>
  <c r="AE28" i="1"/>
  <c r="AF28" i="1"/>
  <c r="AJ28" i="1"/>
  <c r="X29" i="1"/>
  <c r="AK29" i="1" s="1"/>
  <c r="AE29" i="1"/>
  <c r="AF29" i="1"/>
  <c r="AJ29" i="1"/>
  <c r="L30" i="1"/>
  <c r="S30" i="1"/>
  <c r="U30" i="1"/>
  <c r="X30" i="1"/>
  <c r="AK30" i="1" s="1"/>
  <c r="AE30" i="1"/>
  <c r="AF30" i="1"/>
  <c r="AJ30" i="1"/>
  <c r="X32" i="1"/>
  <c r="AK32" i="1" s="1"/>
  <c r="AE32" i="1"/>
  <c r="AF32" i="1"/>
  <c r="AJ32" i="1"/>
  <c r="X33" i="1"/>
  <c r="AK33" i="1" s="1"/>
  <c r="AE33" i="1"/>
  <c r="AF33" i="1"/>
  <c r="AJ33" i="1"/>
  <c r="S34" i="1"/>
  <c r="U34" i="1"/>
  <c r="X34" i="1"/>
  <c r="AK34" i="1" s="1"/>
  <c r="AE34" i="1"/>
  <c r="AF34" i="1"/>
  <c r="AJ34" i="1"/>
  <c r="X36" i="1"/>
  <c r="AK36" i="1" s="1"/>
  <c r="AE36" i="1"/>
  <c r="AF36" i="1"/>
  <c r="AJ36" i="1"/>
  <c r="X37" i="1"/>
  <c r="AK37" i="1" s="1"/>
  <c r="AE37" i="1"/>
  <c r="AF37" i="1"/>
  <c r="AJ37" i="1"/>
  <c r="L38" i="1"/>
  <c r="S38" i="1"/>
  <c r="U38" i="1"/>
  <c r="X38" i="1"/>
  <c r="AK38" i="1" s="1"/>
  <c r="AE38" i="1"/>
  <c r="AF38" i="1"/>
  <c r="AJ38" i="1"/>
  <c r="X39" i="1"/>
  <c r="AK39" i="1" s="1"/>
  <c r="AE39" i="1"/>
  <c r="AF39" i="1"/>
  <c r="AJ39" i="1"/>
  <c r="L40" i="1"/>
  <c r="S40" i="1"/>
  <c r="U40" i="1"/>
  <c r="X40" i="1"/>
  <c r="AK40" i="1" s="1"/>
  <c r="AE40" i="1"/>
  <c r="AF40" i="1"/>
  <c r="AJ40" i="1"/>
  <c r="L42" i="1"/>
  <c r="S42" i="1"/>
  <c r="U42" i="1"/>
  <c r="X42" i="1"/>
  <c r="AK42" i="1" s="1"/>
  <c r="AE42" i="1"/>
  <c r="AF42" i="1"/>
  <c r="AJ42" i="1"/>
  <c r="X43" i="1"/>
  <c r="AK43" i="1" s="1"/>
  <c r="AE43" i="1"/>
  <c r="AF43" i="1"/>
  <c r="AJ43" i="1"/>
  <c r="X44" i="1"/>
  <c r="AK44" i="1" s="1"/>
  <c r="AE44" i="1"/>
  <c r="AF44" i="1"/>
  <c r="AJ44" i="1"/>
  <c r="L45" i="1"/>
  <c r="S45" i="1"/>
  <c r="U45" i="1"/>
  <c r="X45" i="1"/>
  <c r="AK45" i="1" s="1"/>
  <c r="AE45" i="1"/>
  <c r="AF45" i="1"/>
  <c r="AJ45" i="1"/>
  <c r="X46" i="1"/>
  <c r="AK46" i="1" s="1"/>
  <c r="AE46" i="1"/>
  <c r="AF46" i="1"/>
  <c r="AJ46" i="1"/>
  <c r="L47" i="1"/>
  <c r="S47" i="1"/>
  <c r="U47" i="1"/>
  <c r="X47" i="1"/>
  <c r="AK47" i="1" s="1"/>
  <c r="AE47" i="1"/>
  <c r="AF47" i="1"/>
  <c r="AJ47" i="1"/>
  <c r="L48" i="1"/>
  <c r="S48" i="1"/>
  <c r="U48" i="1"/>
  <c r="X48" i="1"/>
  <c r="AK48" i="1" s="1"/>
  <c r="AE48" i="1"/>
  <c r="AF48" i="1"/>
  <c r="AJ48" i="1"/>
  <c r="S49" i="1"/>
  <c r="U49" i="1"/>
  <c r="X49" i="1"/>
  <c r="AK49" i="1" s="1"/>
  <c r="AE49" i="1"/>
  <c r="AF49" i="1"/>
  <c r="AJ49" i="1"/>
  <c r="L50" i="1"/>
  <c r="S50" i="1"/>
  <c r="U50" i="1"/>
  <c r="X50" i="1"/>
  <c r="AK50" i="1" s="1"/>
  <c r="AE50" i="1"/>
  <c r="AF50" i="1"/>
  <c r="AJ50" i="1"/>
  <c r="X52" i="1"/>
  <c r="AK52" i="1" s="1"/>
  <c r="AE52" i="1"/>
  <c r="AF52" i="1"/>
  <c r="AJ52" i="1"/>
  <c r="X53" i="1"/>
  <c r="AK53" i="1" s="1"/>
  <c r="AE53" i="1"/>
  <c r="AF53" i="1"/>
  <c r="AJ53" i="1"/>
  <c r="L54" i="1"/>
  <c r="S54" i="1"/>
  <c r="U54" i="1"/>
  <c r="X54" i="1"/>
  <c r="AK54" i="1" s="1"/>
  <c r="AE54" i="1"/>
  <c r="AF54" i="1"/>
  <c r="AJ54" i="1"/>
  <c r="X55" i="1"/>
  <c r="AK55" i="1" s="1"/>
  <c r="AE55" i="1"/>
  <c r="AF55" i="1"/>
  <c r="AJ55" i="1"/>
  <c r="S56" i="1"/>
  <c r="U56" i="1"/>
  <c r="X56" i="1"/>
  <c r="AK56" i="1" s="1"/>
  <c r="AE56" i="1"/>
  <c r="AF56" i="1"/>
  <c r="AJ56" i="1"/>
  <c r="X57" i="1"/>
  <c r="AK57" i="1" s="1"/>
  <c r="AE57" i="1"/>
  <c r="AF57" i="1"/>
  <c r="AJ57" i="1"/>
  <c r="X59" i="1"/>
  <c r="AK59" i="1" s="1"/>
  <c r="AE59" i="1"/>
  <c r="AF59" i="1"/>
  <c r="AJ59" i="1"/>
  <c r="S60" i="1"/>
  <c r="U60" i="1"/>
  <c r="X60" i="1"/>
  <c r="AK60" i="1" s="1"/>
  <c r="AE60" i="1"/>
  <c r="AF60" i="1"/>
  <c r="AJ60" i="1"/>
  <c r="X61" i="1"/>
  <c r="AK61" i="1" s="1"/>
  <c r="AE61" i="1"/>
  <c r="AF61" i="1"/>
  <c r="AJ61" i="1"/>
  <c r="X62" i="1"/>
  <c r="AK62" i="1" s="1"/>
  <c r="AE62" i="1"/>
  <c r="AF62" i="1"/>
  <c r="AJ62" i="1"/>
  <c r="S63" i="1"/>
  <c r="U63" i="1"/>
  <c r="X63" i="1"/>
  <c r="AK63" i="1" s="1"/>
  <c r="AE63" i="1"/>
  <c r="AF63" i="1"/>
  <c r="AJ63" i="1"/>
  <c r="X64" i="1"/>
  <c r="AK64" i="1" s="1"/>
  <c r="AE64" i="1"/>
  <c r="AF64" i="1"/>
  <c r="AJ64" i="1"/>
  <c r="X65" i="1"/>
  <c r="AK65" i="1" s="1"/>
  <c r="AE65" i="1"/>
  <c r="AF65" i="1"/>
  <c r="AJ65" i="1"/>
  <c r="S66" i="1"/>
  <c r="U66" i="1"/>
  <c r="X66" i="1"/>
  <c r="AK66" i="1" s="1"/>
  <c r="AE66" i="1"/>
  <c r="AF66" i="1"/>
  <c r="AJ66" i="1"/>
  <c r="X67" i="1"/>
  <c r="AK67" i="1" s="1"/>
  <c r="AE67" i="1"/>
  <c r="AF67" i="1"/>
  <c r="AJ67" i="1"/>
  <c r="S68" i="1"/>
  <c r="U68" i="1"/>
  <c r="X68" i="1"/>
  <c r="AK68" i="1" s="1"/>
  <c r="AE68" i="1"/>
  <c r="AF68" i="1"/>
  <c r="AJ68" i="1"/>
  <c r="X69" i="1"/>
  <c r="AK69" i="1" s="1"/>
  <c r="AE69" i="1"/>
  <c r="AF69" i="1"/>
  <c r="AJ69" i="1"/>
  <c r="S70" i="1"/>
  <c r="U70" i="1"/>
  <c r="X70" i="1"/>
  <c r="AK70" i="1" s="1"/>
  <c r="AE70" i="1"/>
  <c r="AF70" i="1"/>
  <c r="AJ70" i="1"/>
  <c r="X71" i="1"/>
  <c r="AK71" i="1" s="1"/>
  <c r="AE71" i="1"/>
  <c r="AF71" i="1"/>
  <c r="AJ71" i="1"/>
  <c r="U72" i="1"/>
  <c r="L75" i="1"/>
  <c r="X72" i="1"/>
  <c r="AK72" i="1" s="1"/>
  <c r="AE72" i="1"/>
  <c r="AF72" i="1"/>
  <c r="AJ72" i="1"/>
  <c r="X73" i="1"/>
  <c r="AK73" i="1" s="1"/>
  <c r="AE73" i="1"/>
  <c r="AF73" i="1"/>
  <c r="AJ73" i="1"/>
  <c r="X74" i="1"/>
  <c r="AK74" i="1" s="1"/>
  <c r="AE74" i="1"/>
  <c r="AF74" i="1"/>
  <c r="AJ74" i="1"/>
  <c r="L78" i="1"/>
  <c r="X75" i="1"/>
  <c r="AK75" i="1" s="1"/>
  <c r="AE75" i="1"/>
  <c r="AF75" i="1"/>
  <c r="AJ75" i="1"/>
  <c r="X76" i="1"/>
  <c r="AK76" i="1" s="1"/>
  <c r="AE76" i="1"/>
  <c r="AF76" i="1"/>
  <c r="AJ76" i="1"/>
  <c r="X77" i="1"/>
  <c r="AK77" i="1" s="1"/>
  <c r="AE77" i="1"/>
  <c r="AF77" i="1"/>
  <c r="AJ77" i="1"/>
  <c r="L81" i="1"/>
  <c r="U81" i="1"/>
  <c r="X78" i="1"/>
  <c r="AK78" i="1" s="1"/>
  <c r="AE78" i="1"/>
  <c r="AF78" i="1"/>
  <c r="AJ78" i="1"/>
  <c r="X79" i="1"/>
  <c r="AK79" i="1" s="1"/>
  <c r="AE79" i="1"/>
  <c r="AF79" i="1"/>
  <c r="AJ79" i="1"/>
  <c r="X80" i="1"/>
  <c r="AK80" i="1" s="1"/>
  <c r="AE80" i="1"/>
  <c r="AF80" i="1"/>
  <c r="AJ80" i="1"/>
  <c r="L84" i="1"/>
  <c r="S84" i="1"/>
  <c r="U84" i="1"/>
  <c r="X84" i="1"/>
  <c r="AK84" i="1" s="1"/>
  <c r="AE84" i="1"/>
  <c r="AF84" i="1"/>
  <c r="AJ84" i="1"/>
  <c r="X85" i="1"/>
  <c r="AK85" i="1" s="1"/>
  <c r="AE85" i="1"/>
  <c r="AF85" i="1"/>
  <c r="AJ85" i="1"/>
  <c r="X86" i="1"/>
  <c r="AK86" i="1" s="1"/>
  <c r="AE86" i="1"/>
  <c r="AF86" i="1"/>
  <c r="AJ86" i="1"/>
  <c r="L87" i="1"/>
  <c r="S87" i="1"/>
  <c r="U87" i="1"/>
  <c r="X87" i="1"/>
  <c r="AK87" i="1" s="1"/>
  <c r="AE87" i="1"/>
  <c r="AF87" i="1"/>
  <c r="AJ87" i="1"/>
  <c r="X88" i="1"/>
  <c r="AK88" i="1" s="1"/>
  <c r="AE88" i="1"/>
  <c r="AF88" i="1"/>
  <c r="AJ88" i="1"/>
  <c r="X89" i="1"/>
  <c r="AK89" i="1" s="1"/>
  <c r="AE89" i="1"/>
  <c r="AF89" i="1"/>
  <c r="AJ89" i="1"/>
  <c r="L24" i="1"/>
  <c r="S24" i="1"/>
  <c r="U24" i="1"/>
  <c r="X24" i="1"/>
  <c r="AK24" i="1" s="1"/>
  <c r="AE24" i="1"/>
  <c r="AF24" i="1"/>
  <c r="AJ24" i="1"/>
  <c r="X25" i="1"/>
  <c r="AK25" i="1" s="1"/>
  <c r="AE25" i="1"/>
  <c r="AF25" i="1"/>
  <c r="AJ25" i="1"/>
  <c r="S14" i="1" l="1"/>
  <c r="S15" i="1"/>
  <c r="S16" i="1"/>
  <c r="S21" i="1"/>
  <c r="S9" i="1"/>
  <c r="L14" i="1"/>
  <c r="L15" i="1"/>
  <c r="L16" i="1"/>
  <c r="L21" i="1"/>
  <c r="X9" i="1"/>
  <c r="X10" i="1"/>
  <c r="X14" i="1"/>
  <c r="X15" i="1"/>
  <c r="X16" i="1"/>
  <c r="X17" i="1"/>
  <c r="X19" i="1"/>
  <c r="AK19" i="1" s="1"/>
  <c r="X21" i="1"/>
  <c r="X22" i="1"/>
  <c r="X23" i="1"/>
  <c r="AG56" i="1" l="1"/>
  <c r="AH56" i="1" s="1"/>
  <c r="AG66" i="1"/>
  <c r="AH66" i="1" s="1"/>
  <c r="AG40" i="1"/>
  <c r="AH40" i="1" s="1"/>
  <c r="AG47" i="1"/>
  <c r="AH47" i="1" s="1"/>
  <c r="AG87" i="1"/>
  <c r="AH87" i="1" s="1"/>
  <c r="AG24" i="1"/>
  <c r="AH24" i="1" s="1"/>
  <c r="AG68" i="1"/>
  <c r="AH68" i="1" s="1"/>
  <c r="AG75" i="1"/>
  <c r="AH75" i="1" s="1"/>
  <c r="AG78" i="1"/>
  <c r="AH78" i="1" s="1"/>
  <c r="AG60" i="1"/>
  <c r="AH60" i="1" s="1"/>
  <c r="AG63" i="1"/>
  <c r="AH63" i="1" s="1"/>
  <c r="AG54" i="1"/>
  <c r="AH54" i="1" s="1"/>
  <c r="AG45" i="1"/>
  <c r="AH45" i="1" s="1"/>
  <c r="AG49" i="1"/>
  <c r="AH49" i="1" s="1"/>
  <c r="AG30" i="1"/>
  <c r="AH30" i="1" s="1"/>
  <c r="AG70" i="1"/>
  <c r="AH70" i="1" s="1"/>
  <c r="AG50" i="1"/>
  <c r="AH50" i="1" s="1"/>
  <c r="AG72" i="1"/>
  <c r="AH72" i="1" s="1"/>
  <c r="AG48" i="1"/>
  <c r="AH48" i="1" s="1"/>
  <c r="AG26" i="1"/>
  <c r="AH26" i="1" s="1"/>
  <c r="AG38" i="1"/>
  <c r="AH38" i="1" s="1"/>
  <c r="AG42" i="1"/>
  <c r="AH42" i="1" s="1"/>
  <c r="AG84" i="1"/>
  <c r="AH84" i="1" s="1"/>
  <c r="AG34" i="1"/>
  <c r="AH34" i="1" s="1"/>
  <c r="AK10" i="1"/>
  <c r="AK14" i="1"/>
  <c r="AK15" i="1"/>
  <c r="AK16" i="1"/>
  <c r="AK17" i="1"/>
  <c r="AK21" i="1"/>
  <c r="AK22" i="1"/>
  <c r="AK23" i="1"/>
  <c r="AK9" i="1"/>
  <c r="AJ10" i="1"/>
  <c r="AJ14" i="1"/>
  <c r="AJ15" i="1"/>
  <c r="AJ16" i="1"/>
  <c r="AJ17" i="1"/>
  <c r="AJ21" i="1"/>
  <c r="AJ22" i="1"/>
  <c r="AJ23" i="1"/>
  <c r="AJ9" i="1"/>
  <c r="AF10" i="1"/>
  <c r="AF14" i="1"/>
  <c r="AF15" i="1"/>
  <c r="AF16" i="1"/>
  <c r="AF17" i="1"/>
  <c r="AF19" i="1"/>
  <c r="AF21" i="1"/>
  <c r="AF22" i="1"/>
  <c r="AF23" i="1"/>
  <c r="AF9" i="1"/>
  <c r="AE10" i="1"/>
  <c r="AE14" i="1"/>
  <c r="AE15" i="1"/>
  <c r="AE16" i="1"/>
  <c r="AE17" i="1"/>
  <c r="AE19" i="1"/>
  <c r="AE21" i="1"/>
  <c r="AE22" i="1"/>
  <c r="AE23" i="1"/>
  <c r="AE9" i="1"/>
  <c r="U14" i="1"/>
  <c r="U15" i="1"/>
  <c r="U16" i="1"/>
  <c r="U21" i="1"/>
  <c r="U9" i="1"/>
  <c r="AL78" i="1" l="1"/>
  <c r="AM78" i="1" s="1"/>
  <c r="AL60" i="1"/>
  <c r="AM60" i="1" s="1"/>
  <c r="AL34" i="1"/>
  <c r="AM34" i="1" s="1"/>
  <c r="AL47" i="1"/>
  <c r="AM47" i="1" s="1"/>
  <c r="AL50" i="1"/>
  <c r="AM50" i="1" s="1"/>
  <c r="AL68" i="1"/>
  <c r="AM68" i="1" s="1"/>
  <c r="AL87" i="1"/>
  <c r="AM87" i="1" s="1"/>
  <c r="AL84" i="1"/>
  <c r="AM84" i="1" s="1"/>
  <c r="AL40" i="1"/>
  <c r="AM40" i="1" s="1"/>
  <c r="AL66" i="1"/>
  <c r="AM66" i="1" s="1"/>
  <c r="AL72" i="1"/>
  <c r="AM72" i="1" s="1"/>
  <c r="AL70" i="1"/>
  <c r="AM70" i="1" s="1"/>
  <c r="AL24" i="1"/>
  <c r="AM24" i="1" s="1"/>
  <c r="AL75" i="1"/>
  <c r="AM75" i="1" s="1"/>
  <c r="AL48" i="1"/>
  <c r="AM48" i="1" s="1"/>
  <c r="AL30" i="1"/>
  <c r="AM30" i="1" s="1"/>
  <c r="AL63" i="1"/>
  <c r="AM63" i="1" s="1"/>
  <c r="AL42" i="1"/>
  <c r="AM42" i="1" s="1"/>
  <c r="AL54" i="1"/>
  <c r="AM54" i="1" s="1"/>
  <c r="AL56" i="1"/>
  <c r="AM56" i="1" s="1"/>
  <c r="AL38" i="1"/>
  <c r="AM38" i="1" s="1"/>
  <c r="AL49" i="1"/>
  <c r="AM49" i="1" s="1"/>
  <c r="AL26" i="1"/>
  <c r="AM26" i="1" s="1"/>
  <c r="AL45" i="1"/>
  <c r="AM45" i="1" s="1"/>
  <c r="AG16" i="1"/>
  <c r="AL21" i="1"/>
  <c r="AL14" i="1"/>
  <c r="AG21" i="1"/>
  <c r="AL16" i="1"/>
  <c r="AL15" i="1"/>
  <c r="AG14" i="1"/>
  <c r="AG15" i="1"/>
  <c r="AL9" i="1"/>
  <c r="AG9" i="1"/>
  <c r="AM15" i="1" l="1"/>
  <c r="AI15" i="1" s="1"/>
  <c r="AM14" i="1"/>
  <c r="AI14" i="1" s="1"/>
  <c r="AH15" i="1"/>
  <c r="AD15" i="1" s="1"/>
  <c r="AM16" i="1"/>
  <c r="AL17" i="1" s="1"/>
  <c r="AM21" i="1"/>
  <c r="AL22" i="1" s="1"/>
  <c r="AH16" i="1"/>
  <c r="AG17" i="1" s="1"/>
  <c r="AH14" i="1"/>
  <c r="AD14" i="1" s="1"/>
  <c r="AH21" i="1"/>
  <c r="AG22" i="1" s="1"/>
  <c r="AM9" i="1"/>
  <c r="AL10" i="1" s="1"/>
  <c r="AH9" i="1"/>
  <c r="AG10" i="1" s="1"/>
  <c r="AL55" i="1" l="1"/>
  <c r="AM55" i="1" s="1"/>
  <c r="AL46" i="1"/>
  <c r="AM46" i="1" s="1"/>
  <c r="AL52" i="1"/>
  <c r="AM52" i="1" s="1"/>
  <c r="AL88" i="1"/>
  <c r="AM88" i="1" s="1"/>
  <c r="AL39" i="1"/>
  <c r="AM39" i="1" s="1"/>
  <c r="AL36" i="1"/>
  <c r="AM36" i="1" s="1"/>
  <c r="AL76" i="1"/>
  <c r="AM76" i="1" s="1"/>
  <c r="AL57" i="1"/>
  <c r="AM57" i="1" s="1"/>
  <c r="AL69" i="1"/>
  <c r="AM69" i="1" s="1"/>
  <c r="AL85" i="1"/>
  <c r="AM85" i="1" s="1"/>
  <c r="AL64" i="1"/>
  <c r="AM64" i="1" s="1"/>
  <c r="AL67" i="1"/>
  <c r="AM67" i="1" s="1"/>
  <c r="AL79" i="1"/>
  <c r="AM79" i="1" s="1"/>
  <c r="AL32" i="1"/>
  <c r="AM32" i="1" s="1"/>
  <c r="AL73" i="1"/>
  <c r="AM73" i="1" s="1"/>
  <c r="AL43" i="1"/>
  <c r="AM43" i="1" s="1"/>
  <c r="AL25" i="1"/>
  <c r="AM25" i="1" s="1"/>
  <c r="AL71" i="1"/>
  <c r="AM71" i="1" s="1"/>
  <c r="AL61" i="1"/>
  <c r="AM61" i="1" s="1"/>
  <c r="AL28" i="1"/>
  <c r="AM28" i="1" s="1"/>
  <c r="AG79" i="1"/>
  <c r="AH79" i="1" s="1"/>
  <c r="AG61" i="1"/>
  <c r="AH61" i="1" s="1"/>
  <c r="AG43" i="1"/>
  <c r="AH43" i="1" s="1"/>
  <c r="AG32" i="1"/>
  <c r="AH32" i="1" s="1"/>
  <c r="AG64" i="1"/>
  <c r="AH64" i="1" s="1"/>
  <c r="AG25" i="1"/>
  <c r="AH25" i="1" s="1"/>
  <c r="AG67" i="1"/>
  <c r="AH67" i="1" s="1"/>
  <c r="AG52" i="1"/>
  <c r="AH52" i="1" s="1"/>
  <c r="AG71" i="1"/>
  <c r="AH71" i="1" s="1"/>
  <c r="AG36" i="1"/>
  <c r="AH36" i="1" s="1"/>
  <c r="AG28" i="1"/>
  <c r="AH28" i="1" s="1"/>
  <c r="AG55" i="1"/>
  <c r="AH55" i="1" s="1"/>
  <c r="AG88" i="1"/>
  <c r="AH88" i="1" s="1"/>
  <c r="AG73" i="1"/>
  <c r="AH73" i="1" s="1"/>
  <c r="AG85" i="1"/>
  <c r="AH85" i="1" s="1"/>
  <c r="AG76" i="1"/>
  <c r="AH76" i="1" s="1"/>
  <c r="AG57" i="1"/>
  <c r="AH57" i="1" s="1"/>
  <c r="AG39" i="1"/>
  <c r="AH39" i="1" s="1"/>
  <c r="AG69" i="1"/>
  <c r="AH69" i="1" s="1"/>
  <c r="AG46" i="1"/>
  <c r="AH46" i="1" s="1"/>
  <c r="AM17" i="1"/>
  <c r="AM22" i="1"/>
  <c r="AL23" i="1" s="1"/>
  <c r="AH22" i="1"/>
  <c r="AG23" i="1" s="1"/>
  <c r="AH17" i="1"/>
  <c r="AG18" i="1" s="1"/>
  <c r="AH18" i="1" s="1"/>
  <c r="AM10" i="1"/>
  <c r="AI9" i="1" s="1"/>
  <c r="AH10" i="1"/>
  <c r="AD9" i="1" s="1"/>
  <c r="AG19" i="1" l="1"/>
  <c r="AH19" i="1" s="1"/>
  <c r="AD16" i="1" s="1"/>
  <c r="AL18" i="1"/>
  <c r="AM18" i="1" s="1"/>
  <c r="AI68" i="1"/>
  <c r="AI24" i="1"/>
  <c r="AL74" i="1"/>
  <c r="AM74" i="1" s="1"/>
  <c r="AI72" i="1" s="1"/>
  <c r="AL86" i="1"/>
  <c r="AM86" i="1" s="1"/>
  <c r="AI84" i="1" s="1"/>
  <c r="AI40" i="1"/>
  <c r="AL77" i="1"/>
  <c r="AM77" i="1" s="1"/>
  <c r="AI75" i="1" s="1"/>
  <c r="AI38" i="1"/>
  <c r="AI70" i="1"/>
  <c r="AL59" i="1"/>
  <c r="AI48" i="1"/>
  <c r="AI49" i="1"/>
  <c r="AL62" i="1"/>
  <c r="AM62" i="1" s="1"/>
  <c r="AI60" i="1" s="1"/>
  <c r="AL65" i="1"/>
  <c r="AM65" i="1" s="1"/>
  <c r="AI63" i="1" s="1"/>
  <c r="AL37" i="1"/>
  <c r="AM37" i="1" s="1"/>
  <c r="AI34" i="1" s="1"/>
  <c r="AL33" i="1"/>
  <c r="AM33" i="1" s="1"/>
  <c r="AI30" i="1" s="1"/>
  <c r="AL44" i="1"/>
  <c r="AM44" i="1" s="1"/>
  <c r="AI42" i="1" s="1"/>
  <c r="AL80" i="1"/>
  <c r="AM80" i="1" s="1"/>
  <c r="AI78" i="1" s="1"/>
  <c r="AL89" i="1"/>
  <c r="AM89" i="1" s="1"/>
  <c r="AI87" i="1" s="1"/>
  <c r="AI66" i="1"/>
  <c r="AI54" i="1"/>
  <c r="AL53" i="1"/>
  <c r="AM53" i="1" s="1"/>
  <c r="AI50" i="1" s="1"/>
  <c r="AI47" i="1"/>
  <c r="AL29" i="1"/>
  <c r="AM29" i="1" s="1"/>
  <c r="AI26" i="1" s="1"/>
  <c r="AI45" i="1"/>
  <c r="AM59" i="1"/>
  <c r="AI56" i="1" s="1"/>
  <c r="AG89" i="1"/>
  <c r="AH89" i="1" s="1"/>
  <c r="AD87" i="1" s="1"/>
  <c r="AG59" i="1"/>
  <c r="AH59" i="1" s="1"/>
  <c r="AD56" i="1" s="1"/>
  <c r="AD40" i="1"/>
  <c r="AG77" i="1"/>
  <c r="AH77" i="1" s="1"/>
  <c r="AD75" i="1" s="1"/>
  <c r="AD54" i="1"/>
  <c r="AD24" i="1"/>
  <c r="AD66" i="1"/>
  <c r="AD45" i="1"/>
  <c r="AG29" i="1"/>
  <c r="AH29" i="1" s="1"/>
  <c r="AD26" i="1" s="1"/>
  <c r="AG44" i="1"/>
  <c r="AH44" i="1" s="1"/>
  <c r="AD42" i="1" s="1"/>
  <c r="AG53" i="1"/>
  <c r="AH53" i="1" s="1"/>
  <c r="AD50" i="1" s="1"/>
  <c r="AG62" i="1"/>
  <c r="AH62" i="1" s="1"/>
  <c r="AD60" i="1" s="1"/>
  <c r="AD38" i="1"/>
  <c r="AG33" i="1"/>
  <c r="AH33" i="1" s="1"/>
  <c r="AD30" i="1" s="1"/>
  <c r="AD70" i="1"/>
  <c r="AD47" i="1"/>
  <c r="AG86" i="1"/>
  <c r="AH86" i="1" s="1"/>
  <c r="AD84" i="1" s="1"/>
  <c r="AD49" i="1"/>
  <c r="AG37" i="1"/>
  <c r="AH37" i="1" s="1"/>
  <c r="AD34" i="1" s="1"/>
  <c r="AG65" i="1"/>
  <c r="AH65" i="1" s="1"/>
  <c r="AD63" i="1" s="1"/>
  <c r="AG74" i="1"/>
  <c r="AH74" i="1" s="1"/>
  <c r="AD72" i="1" s="1"/>
  <c r="AD68" i="1"/>
  <c r="AG80" i="1"/>
  <c r="AH80" i="1" s="1"/>
  <c r="AD78" i="1" s="1"/>
  <c r="AD48" i="1"/>
  <c r="AM23" i="1"/>
  <c r="AI21" i="1" s="1"/>
  <c r="AH23" i="1"/>
  <c r="AD21" i="1" s="1"/>
  <c r="AL19" i="1" l="1"/>
  <c r="AM19" i="1" s="1"/>
  <c r="AI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Alexander Hernandez Zorro</author>
    <author>Alexander</author>
  </authors>
  <commentList>
    <comment ref="C7" authorId="0" shapeId="0" xr:uid="{CC045A62-3A34-4114-BE10-AC45939B05FE}">
      <text>
        <r>
          <rPr>
            <sz val="9"/>
            <color indexed="81"/>
            <rFont val="Tahoma"/>
            <family val="2"/>
          </rPr>
          <t xml:space="preserve">Propósito para el cual fue creado el proceso y sus sistemas de gestión implementados
</t>
        </r>
      </text>
    </comment>
    <comment ref="D7" authorId="1" shapeId="0" xr:uid="{5FD9C9DB-7BA5-41AD-AD60-0FFB9DCDF41D}">
      <text>
        <r>
          <rPr>
            <sz val="9"/>
            <color indexed="81"/>
            <rFont val="Tahoma"/>
            <family val="2"/>
          </rPr>
          <t xml:space="preserve">Actividades claves que permiten alcanzar el objetivo del proceso
</t>
        </r>
      </text>
    </comment>
    <comment ref="L7" authorId="0" shapeId="0" xr:uid="{7E42C980-2040-4354-B866-FD694BF6D3A9}">
      <text>
        <r>
          <rPr>
            <sz val="9"/>
            <color indexed="81"/>
            <rFont val="Tahoma"/>
            <family val="2"/>
          </rPr>
          <t>Permite entender la 
forma como se puede manifestar el riesgo</t>
        </r>
      </text>
    </comment>
    <comment ref="M7" authorId="0" shapeId="0" xr:uid="{68321B3C-8C81-4D2F-AFC3-EFC065DAD0C5}">
      <text>
        <r>
          <rPr>
            <sz val="9"/>
            <color indexed="81"/>
            <rFont val="Tahoma"/>
            <family val="2"/>
          </rPr>
          <t>Agrupación de riesgos de acuerdo a sus características</t>
        </r>
        <r>
          <rPr>
            <sz val="9"/>
            <color indexed="81"/>
            <rFont val="Tahoma"/>
            <family val="2"/>
          </rPr>
          <t xml:space="preserve">
</t>
        </r>
      </text>
    </comment>
    <comment ref="N7" authorId="1" shapeId="0" xr:uid="{B7D5458B-A315-45C9-866F-995018FCD606}">
      <text>
        <r>
          <rPr>
            <sz val="9"/>
            <color indexed="81"/>
            <rFont val="Tahoma"/>
            <family val="2"/>
          </rPr>
          <t xml:space="preserve">Se asocian los activos de información críticos de acuerdo al inventario de activos de información asociados al proceso
</t>
        </r>
      </text>
    </comment>
    <comment ref="O7" authorId="1" shapeId="0" xr:uid="{CCA5A59C-325C-4E9E-8B51-A71F1DA0E845}">
      <text>
        <r>
          <rPr>
            <sz val="9"/>
            <color indexed="81"/>
            <rFont val="Tahoma"/>
            <family val="2"/>
          </rPr>
          <t xml:space="preserve">Fuentes generadoras del riesgo
</t>
        </r>
      </text>
    </comment>
    <comment ref="P7" authorId="0" shapeId="0" xr:uid="{DB2DB821-FA3F-48B2-A75A-2577E8A732D2}">
      <text>
        <r>
          <rPr>
            <sz val="9"/>
            <color indexed="81"/>
            <rFont val="Tahoma"/>
            <family val="2"/>
          </rPr>
          <t xml:space="preserve">Agrupación del riesgo de acuerdo al factor generador del riesgo
</t>
        </r>
      </text>
    </comment>
    <comment ref="Q7" authorId="1" shapeId="0" xr:uid="{2716193D-4EFB-43FF-B5C7-28532D282EE1}">
      <text>
        <r>
          <rPr>
            <sz val="9"/>
            <color indexed="81"/>
            <rFont val="Tahoma"/>
            <family val="2"/>
          </rPr>
          <t xml:space="preserve">Número de veces que se realiza la actividad al año
</t>
        </r>
      </text>
    </comment>
    <comment ref="R7" authorId="0" shapeId="0" xr:uid="{59A92E8B-EB21-4434-A8B1-3FF1BAE69532}">
      <text>
        <r>
          <rPr>
            <sz val="9"/>
            <color indexed="81"/>
            <rFont val="Tahoma"/>
            <family val="2"/>
          </rPr>
          <t>posibilidad de ocurrencia 
del riesgo sin tener en cuenta controles</t>
        </r>
      </text>
    </comment>
    <comment ref="T7" authorId="0" shapeId="0" xr:uid="{869A5023-7DEA-4FD4-9988-C2CC6007A3A5}">
      <text>
        <r>
          <rPr>
            <sz val="9"/>
            <color indexed="81"/>
            <rFont val="Tahoma"/>
            <family val="2"/>
          </rPr>
          <t>Es la consecuencia económica o reputacional a la cual se ve 
expuesta la organización en caso de materializarse un riesgo sin tener en cuenta controles actuales</t>
        </r>
      </text>
    </comment>
    <comment ref="V7" authorId="0" shapeId="0" xr:uid="{7B7F7224-E04A-4EF3-B936-59EB390A0974}">
      <text>
        <r>
          <rPr>
            <sz val="9"/>
            <color indexed="81"/>
            <rFont val="Tahoma"/>
            <family val="2"/>
          </rPr>
          <t xml:space="preserve">Combinación entre la probabilidad y el impacto
</t>
        </r>
      </text>
    </comment>
    <comment ref="W7" authorId="0" shapeId="0" xr:uid="{C35BFC2C-A715-4A81-9981-B22C6A79B97D}">
      <text>
        <r>
          <rPr>
            <sz val="9"/>
            <color indexed="81"/>
            <rFont val="Tahoma"/>
            <family val="2"/>
          </rPr>
          <t xml:space="preserve">Medida que permite reducir o mitigar el riesgo
</t>
        </r>
      </text>
    </comment>
    <comment ref="X7" authorId="0" shapeId="0" xr:uid="{B154953C-98A8-4809-9B36-46559CBDA0D2}">
      <text>
        <r>
          <rPr>
            <sz val="9"/>
            <color indexed="81"/>
            <rFont val="Tahoma"/>
            <family val="2"/>
          </rPr>
          <t>Disminución de la probabilidad inherente ante la existencia de Controles Preventivos y Detectivos
Disminución del impacto inherente ante la existencia de Controles Correctivos</t>
        </r>
      </text>
    </comment>
    <comment ref="Y7" authorId="0" shapeId="0" xr:uid="{A4DF085E-B06E-40E0-9FFD-0944E7534A67}">
      <text>
        <r>
          <rPr>
            <b/>
            <sz val="9"/>
            <color indexed="81"/>
            <rFont val="Tahoma"/>
            <family val="2"/>
          </rPr>
          <t>Control preventivo</t>
        </r>
        <r>
          <rPr>
            <sz val="9"/>
            <color indexed="81"/>
            <rFont val="Tahoma"/>
            <family val="2"/>
          </rPr>
          <t xml:space="preserve">: control accionado en la entrada del proceso y antes de que se realice la actividad originadora del riesgo, se busca establecer las condiciones que aseguren el resultado final esperado. 
</t>
        </r>
        <r>
          <rPr>
            <b/>
            <sz val="9"/>
            <color indexed="81"/>
            <rFont val="Tahoma"/>
            <family val="2"/>
          </rPr>
          <t>Control detectivo:</t>
        </r>
        <r>
          <rPr>
            <sz val="9"/>
            <color indexed="81"/>
            <rFont val="Tahoma"/>
            <family val="2"/>
          </rPr>
          <t xml:space="preserve"> control accionado durante la ejecución del proceso. Estos controles detectan el riesgo, pero generan reprocesos.
</t>
        </r>
        <r>
          <rPr>
            <b/>
            <sz val="9"/>
            <color indexed="81"/>
            <rFont val="Tahoma"/>
            <family val="2"/>
          </rPr>
          <t>Control correctivo:</t>
        </r>
        <r>
          <rPr>
            <sz val="9"/>
            <color indexed="81"/>
            <rFont val="Tahoma"/>
            <family val="2"/>
          </rPr>
          <t xml:space="preserve"> control accionado en la salida del proceso y después de que se materializa el riesgo. Estos controles tienen costos implícitos
</t>
        </r>
      </text>
    </comment>
    <comment ref="Z7" authorId="0" shapeId="0" xr:uid="{AD8BFC25-D578-4F1F-A097-377DCAD3B783}">
      <text>
        <r>
          <rPr>
            <b/>
            <sz val="9"/>
            <color indexed="81"/>
            <rFont val="Tahoma"/>
            <family val="2"/>
          </rPr>
          <t xml:space="preserve">Manual: </t>
        </r>
        <r>
          <rPr>
            <sz val="9"/>
            <color indexed="81"/>
            <rFont val="Tahoma"/>
            <family val="2"/>
          </rPr>
          <t xml:space="preserve">Controles que son ejecutados por una persona, tiene implícito el error humano.
</t>
        </r>
        <r>
          <rPr>
            <b/>
            <sz val="9"/>
            <color indexed="81"/>
            <rFont val="Tahoma"/>
            <family val="2"/>
          </rPr>
          <t xml:space="preserve">
Automatizado:</t>
        </r>
        <r>
          <rPr>
            <sz val="9"/>
            <color indexed="81"/>
            <rFont val="Tahoma"/>
            <family val="2"/>
          </rPr>
          <t xml:space="preserve"> Son actividades de 
procesamiento o validación de 
información que se ejecutan por 
un sistema y/o aplicativo de 
manera automática sin la 
intervención de personas para 
su realización.
</t>
        </r>
        <r>
          <rPr>
            <b/>
            <sz val="9"/>
            <color indexed="81"/>
            <rFont val="Tahoma"/>
            <family val="2"/>
          </rPr>
          <t xml:space="preserve">
</t>
        </r>
      </text>
    </comment>
    <comment ref="AA7" authorId="0" shapeId="0" xr:uid="{F1F4F7E6-811C-4959-B7A8-E5A5A9C1C0E0}">
      <text>
        <r>
          <rPr>
            <b/>
            <sz val="9"/>
            <color indexed="81"/>
            <rFont val="Tahoma"/>
            <family val="2"/>
          </rPr>
          <t>Documentado</t>
        </r>
        <r>
          <rPr>
            <sz val="9"/>
            <color indexed="81"/>
            <rFont val="Tahoma"/>
            <family val="2"/>
          </rPr>
          <t xml:space="preserve">
Controles que están documentados en el proceso, ya sea en manuales, 
procedimientos, flujogramas o 
cualquier otro documento propio 
del proceso.
</t>
        </r>
        <r>
          <rPr>
            <b/>
            <sz val="9"/>
            <color indexed="81"/>
            <rFont val="Tahoma"/>
            <family val="2"/>
          </rPr>
          <t>Sin documentar</t>
        </r>
        <r>
          <rPr>
            <sz val="9"/>
            <color indexed="81"/>
            <rFont val="Tahoma"/>
            <family val="2"/>
          </rPr>
          <t xml:space="preserve">
Identifica a los controles que 
pese a que se ejecutan en el 
proceso no se encuentran 
documentados en ningún 
documento propio del proceso .
</t>
        </r>
      </text>
    </comment>
    <comment ref="AB7" authorId="0" shapeId="0" xr:uid="{F24AB076-D37C-4D1D-893E-B84DDD176343}">
      <text>
        <r>
          <rPr>
            <b/>
            <sz val="9"/>
            <color indexed="81"/>
            <rFont val="Tahoma"/>
            <family val="2"/>
          </rPr>
          <t xml:space="preserve">Con registro
</t>
        </r>
        <r>
          <rPr>
            <sz val="9"/>
            <color indexed="81"/>
            <rFont val="Tahoma"/>
            <family val="2"/>
          </rPr>
          <t xml:space="preserve">El control deja un registro 
permite evidencia la ejecución 
del control.
</t>
        </r>
        <r>
          <rPr>
            <b/>
            <sz val="9"/>
            <color indexed="81"/>
            <rFont val="Tahoma"/>
            <family val="2"/>
          </rPr>
          <t>Sin registro</t>
        </r>
        <r>
          <rPr>
            <sz val="9"/>
            <color indexed="81"/>
            <rFont val="Tahoma"/>
            <family val="2"/>
          </rPr>
          <t xml:space="preserve">
El control no deja registro de la 
ejecución del control.</t>
        </r>
      </text>
    </comment>
    <comment ref="AC7" authorId="0" shapeId="0" xr:uid="{3E2D25EF-B827-495E-8538-757F23B4D501}">
      <text>
        <r>
          <rPr>
            <b/>
            <sz val="9"/>
            <color indexed="81"/>
            <rFont val="Tahoma"/>
            <family val="2"/>
          </rPr>
          <t xml:space="preserve">Continuo
</t>
        </r>
        <r>
          <rPr>
            <sz val="9"/>
            <color indexed="81"/>
            <rFont val="Tahoma"/>
            <family val="2"/>
          </rPr>
          <t xml:space="preserve">El control se aplica siempre que 
se realiza la actividad que conlleva el riesgo.
</t>
        </r>
        <r>
          <rPr>
            <b/>
            <sz val="9"/>
            <color indexed="81"/>
            <rFont val="Tahoma"/>
            <family val="2"/>
          </rPr>
          <t xml:space="preserve">Aleatorio
</t>
        </r>
        <r>
          <rPr>
            <sz val="9"/>
            <color indexed="81"/>
            <rFont val="Tahoma"/>
            <family val="2"/>
          </rPr>
          <t>El control se aplica aleatoriamente a la actividad que conlleva el riesgo</t>
        </r>
      </text>
    </comment>
    <comment ref="AD7" authorId="0" shapeId="0" xr:uid="{8A22D9EC-B70F-4819-89D7-495BAEC0FD9E}">
      <text>
        <r>
          <rPr>
            <sz val="9"/>
            <color indexed="81"/>
            <rFont val="Tahoma"/>
            <family val="2"/>
          </rPr>
          <t xml:space="preserve">Posibilidad de ocurrencia 
del riesgo teniendo en cuenta sus controles actuales y efectividad de los mismos
</t>
        </r>
      </text>
    </comment>
    <comment ref="AI7" authorId="0" shapeId="0" xr:uid="{9F71BB96-73C8-401F-9975-61B3158344E2}">
      <text>
        <r>
          <rPr>
            <sz val="9"/>
            <color indexed="81"/>
            <rFont val="Tahoma"/>
            <family val="2"/>
          </rPr>
          <t xml:space="preserve">Es la consecuencia económica o reputacional a la cual se ve 
expuesta la organización en caso de materializarse teniendo en cuenta sus controles actuales y efectividad de los mismos
</t>
        </r>
      </text>
    </comment>
    <comment ref="AN7" authorId="0" shapeId="0" xr:uid="{74D6D7FF-B7B3-498F-8380-7A9F39B94EF4}">
      <text>
        <r>
          <rPr>
            <sz val="9"/>
            <color indexed="81"/>
            <rFont val="Tahoma"/>
            <family val="2"/>
          </rPr>
          <t>Combinación entre la probabilidad y el impacto</t>
        </r>
      </text>
    </comment>
    <comment ref="AO7" authorId="0" shapeId="0" xr:uid="{A6C48BFA-0BCD-4631-9C1B-85508917814E}">
      <text>
        <r>
          <rPr>
            <b/>
            <sz val="9"/>
            <color indexed="81"/>
            <rFont val="Tahoma"/>
            <family val="2"/>
          </rPr>
          <t xml:space="preserve">Reducir - Transferencia
</t>
        </r>
        <r>
          <rPr>
            <sz val="9"/>
            <color indexed="81"/>
            <rFont val="Tahoma"/>
            <family val="2"/>
          </rPr>
          <t xml:space="preserve">Después de realizar un análisis, se considera que la mejor estrategia es tercerizar el proceso o trasladar el riesgo a través de seguros o pólizas. La responsabilidad económica recae sobre el tercero, pero no se transfiere la responsabilidad sobre el tema reputacional
</t>
        </r>
        <r>
          <rPr>
            <b/>
            <sz val="9"/>
            <color indexed="81"/>
            <rFont val="Tahoma"/>
            <family val="2"/>
          </rPr>
          <t xml:space="preserve">Reducir - Mitigar
</t>
        </r>
        <r>
          <rPr>
            <sz val="9"/>
            <color indexed="81"/>
            <rFont val="Tahoma"/>
            <family val="2"/>
          </rPr>
          <t xml:space="preserve">Después de realizar un análisis y considerar los niveles de riesgo se implementan acciones que mitiguen el nivel de riesgo. No necesariamente es un control adicional
</t>
        </r>
        <r>
          <rPr>
            <b/>
            <sz val="9"/>
            <color indexed="81"/>
            <rFont val="Tahoma"/>
            <family val="2"/>
          </rPr>
          <t xml:space="preserve">Aceptar
</t>
        </r>
        <r>
          <rPr>
            <sz val="9"/>
            <color indexed="81"/>
            <rFont val="Tahoma"/>
            <family val="2"/>
          </rPr>
          <t>Después de realizar un análisis y considerar los niveles de riesgo se determina asumir el mismo conociendo los efectos de su posible materialización (Esta decisión es solo aplicable para los riesgos en Nivel de Severidad Bajo)</t>
        </r>
        <r>
          <rPr>
            <b/>
            <sz val="9"/>
            <color indexed="81"/>
            <rFont val="Tahoma"/>
            <family val="2"/>
          </rPr>
          <t xml:space="preserve">
Evitar
</t>
        </r>
        <r>
          <rPr>
            <sz val="9"/>
            <color indexed="81"/>
            <rFont val="Tahoma"/>
            <family val="2"/>
          </rPr>
          <t>Después de realizar un análisis y considerar que el nivel de riesgo es demasiado alto o extremo, se determina NO asumir la actividad que genera este riesgo</t>
        </r>
      </text>
    </comment>
    <comment ref="AP7" authorId="0" shapeId="0" xr:uid="{09C1CDAB-0212-47F9-ABEA-B5F863636ABA}">
      <text>
        <r>
          <rPr>
            <sz val="9"/>
            <color indexed="81"/>
            <rFont val="Tahoma"/>
            <family val="2"/>
          </rPr>
          <t xml:space="preserve">Argumento de la decisión tomada para dar tratamiento al riesgo
</t>
        </r>
      </text>
    </comment>
    <comment ref="AQ7" authorId="0" shapeId="0" xr:uid="{90A62FD8-1584-45BE-A219-3A5098B8EEAB}">
      <text>
        <r>
          <rPr>
            <sz val="9"/>
            <color indexed="81"/>
            <rFont val="Tahoma"/>
            <family val="2"/>
          </rPr>
          <t xml:space="preserve">Actividad adicional que se define para ayudar al control existente con el fin de evitar la materialización del riesgo.
</t>
        </r>
      </text>
    </comment>
    <comment ref="AR7" authorId="0" shapeId="0" xr:uid="{C875974B-3686-4805-AB1C-AF211C1B3443}">
      <text>
        <r>
          <rPr>
            <sz val="9"/>
            <color indexed="81"/>
            <rFont val="Tahoma"/>
            <family val="2"/>
          </rPr>
          <t xml:space="preserve">Fecha considerada para comenzar la implementación del plan de acción definido
</t>
        </r>
      </text>
    </comment>
    <comment ref="AS7" authorId="0" shapeId="0" xr:uid="{F1CCB355-4AA5-4CE2-9886-EC278AB549BA}">
      <text>
        <r>
          <rPr>
            <sz val="9"/>
            <color indexed="81"/>
            <rFont val="Tahoma"/>
            <family val="2"/>
          </rPr>
          <t xml:space="preserve">Fecha considerada para terminar la implementación del plan de acción definida
</t>
        </r>
      </text>
    </comment>
    <comment ref="AT7" authorId="0" shapeId="0" xr:uid="{0CEF2D45-AF00-4AE4-8E0B-3E85725B1266}">
      <text>
        <r>
          <rPr>
            <sz val="9"/>
            <color indexed="81"/>
            <rFont val="Tahoma"/>
            <family val="2"/>
          </rPr>
          <t xml:space="preserve">Intervalo de verificación del estado de avance de la implementación del plan de acción y en caso aplicable tomar correctivos que permita alcanzar la implementación del plan de acción
</t>
        </r>
      </text>
    </comment>
    <comment ref="AU7" authorId="0" shapeId="0" xr:uid="{305FAA0A-2C38-4245-8D9F-F41CB9A16AB7}">
      <text>
        <r>
          <rPr>
            <sz val="9"/>
            <color indexed="81"/>
            <rFont val="Tahoma"/>
            <family val="2"/>
          </rPr>
          <t xml:space="preserve">Cargo responsable de implementar el plan de acción definido
</t>
        </r>
      </text>
    </comment>
    <comment ref="E8" authorId="0" shapeId="0" xr:uid="{00000000-0006-0000-0000-000001000000}">
      <text>
        <r>
          <rPr>
            <i/>
            <sz val="9"/>
            <color indexed="81"/>
            <rFont val="Tahoma"/>
            <family val="2"/>
          </rPr>
          <t xml:space="preserve">Impacto: </t>
        </r>
        <r>
          <rPr>
            <sz val="9"/>
            <color indexed="81"/>
            <rFont val="Tahoma"/>
            <family val="2"/>
          </rPr>
          <t>es la consecuencia económica o reputacional a la cual se ve expuesta la organización en caso de materializarse un riesgo.</t>
        </r>
      </text>
    </comment>
    <comment ref="F8" authorId="0" shapeId="0" xr:uid="{00000000-0006-0000-0000-000002000000}">
      <text>
        <r>
          <rPr>
            <sz val="9"/>
            <color indexed="81"/>
            <rFont val="Tahoma"/>
            <family val="2"/>
          </rPr>
          <t xml:space="preserve">Circunstancias o situaciones más evidentes sobre las cuales se presenta el riesgo. 
</t>
        </r>
      </text>
    </comment>
    <comment ref="G8" authorId="0" shapeId="0" xr:uid="{00000000-0006-0000-0000-000003000000}">
      <text>
        <r>
          <rPr>
            <sz val="9"/>
            <color indexed="81"/>
            <rFont val="Tahoma"/>
            <family val="2"/>
          </rPr>
          <t>Causa  principal  o básica, corresponde a las razones por la cuales se puede presentar  el riesgo, son la base para la definición de controles en la etapa de valoración del riesgo</t>
        </r>
        <r>
          <rPr>
            <b/>
            <sz val="9"/>
            <color indexed="81"/>
            <rFont val="Tahoma"/>
            <family val="2"/>
          </rPr>
          <t xml:space="preserve">. </t>
        </r>
        <r>
          <rPr>
            <sz val="9"/>
            <color indexed="81"/>
            <rFont val="Tahoma"/>
            <family val="2"/>
          </rPr>
          <t xml:space="preserve">
</t>
        </r>
      </text>
    </comment>
    <comment ref="H8" authorId="1" shapeId="0" xr:uid="{153D6F0C-501B-4405-A891-142B6F02E73E}">
      <text>
        <r>
          <rPr>
            <sz val="9"/>
            <color indexed="81"/>
            <rFont val="Tahoma"/>
            <family val="2"/>
          </rPr>
          <t>cambios o modificaciones indebidas
Se comienza con la palabra Posibilidad de ..</t>
        </r>
      </text>
    </comment>
    <comment ref="I8" authorId="1" shapeId="0" xr:uid="{119113FC-BDB5-41D4-A3D8-9F5934A551D1}">
      <text>
        <r>
          <rPr>
            <sz val="9"/>
            <color indexed="81"/>
            <rFont val="Tahoma"/>
            <family val="2"/>
          </rPr>
          <t>Quien ejerce o tiene la potestad de realizar la acción u omisión</t>
        </r>
      </text>
    </comment>
    <comment ref="J8" authorId="1" shapeId="0" xr:uid="{6B37E17D-41E3-400A-B679-F89A0131688C}">
      <text>
        <r>
          <rPr>
            <sz val="9"/>
            <color indexed="81"/>
            <rFont val="Tahoma"/>
            <family val="2"/>
          </rPr>
          <t xml:space="preserve">Actividad sobre la cual se realiza la acción u omisión
</t>
        </r>
      </text>
    </comment>
    <comment ref="K8" authorId="1" shapeId="0" xr:uid="{86B02D1B-3917-4F62-9A76-1D51C2907B88}">
      <text>
        <r>
          <rPr>
            <sz val="9"/>
            <color indexed="81"/>
            <rFont val="Tahoma"/>
            <family val="2"/>
          </rPr>
          <t xml:space="preserve">Quien se beneficia de la acción indebida realizada
</t>
        </r>
      </text>
    </comment>
  </commentList>
</comments>
</file>

<file path=xl/sharedStrings.xml><?xml version="1.0" encoding="utf-8"?>
<sst xmlns="http://schemas.openxmlformats.org/spreadsheetml/2006/main" count="2153" uniqueCount="852">
  <si>
    <t xml:space="preserve">FORMATO PARA EL LEVANTAMIENTO DEL MAPA DE RIESGOS </t>
  </si>
  <si>
    <t>Código: 130.01.15-2</t>
  </si>
  <si>
    <t>DIRECCIONAMIENTO ESTRATEGICO</t>
  </si>
  <si>
    <t>Versión: 10</t>
  </si>
  <si>
    <t>PROCEDIMIENTO DE ADMINISTRACIÓN DE RIESGOS</t>
  </si>
  <si>
    <t># Riesgo</t>
  </si>
  <si>
    <t>Proceso / Dirección Territorial / Dueño del Riesgo</t>
  </si>
  <si>
    <t>Objetivo del Proceso</t>
  </si>
  <si>
    <t>Actividad</t>
  </si>
  <si>
    <t>Estructura redacción Riesgos Gestión -Seguridad Información - SST - Ambiental -Documental - Fiscal</t>
  </si>
  <si>
    <t>Estructura redacción Riesgo de Corrupción</t>
  </si>
  <si>
    <t xml:space="preserve">Redacción del riesgo </t>
  </si>
  <si>
    <t>Tipología del Riesgo</t>
  </si>
  <si>
    <t>Activos de Información</t>
  </si>
  <si>
    <t>Factor de Riesgo</t>
  </si>
  <si>
    <t>Clasificación
 del Riesgo</t>
  </si>
  <si>
    <t>Frecuencia de la Actividad</t>
  </si>
  <si>
    <t xml:space="preserve">Probabilidad Inherente </t>
  </si>
  <si>
    <t>% Probabilidad</t>
  </si>
  <si>
    <t>Impacto Inherente</t>
  </si>
  <si>
    <t>% Impacto</t>
  </si>
  <si>
    <t>Nivel de Severidad Riesgo Inherente</t>
  </si>
  <si>
    <t>Descripción del control</t>
  </si>
  <si>
    <t>Afectación del control</t>
  </si>
  <si>
    <t>Tipo de Control</t>
  </si>
  <si>
    <t>Implementación</t>
  </si>
  <si>
    <t>Documentación</t>
  </si>
  <si>
    <t>Evidencia</t>
  </si>
  <si>
    <t>Frecuencia</t>
  </si>
  <si>
    <t xml:space="preserve">Probabilidad Residual </t>
  </si>
  <si>
    <t>% Probabilidad Tipo</t>
  </si>
  <si>
    <t>Impacto Residual</t>
  </si>
  <si>
    <t>Nivel de Severidad Riesgo Residual</t>
  </si>
  <si>
    <t>Tratamiento</t>
  </si>
  <si>
    <t>Comentario Tratamiento</t>
  </si>
  <si>
    <t>Plan de Acción</t>
  </si>
  <si>
    <t>Fecha Inicio</t>
  </si>
  <si>
    <t>Fecha Fin</t>
  </si>
  <si>
    <t>Fecha Seguimiento</t>
  </si>
  <si>
    <t>Responsable</t>
  </si>
  <si>
    <t>Impacto</t>
  </si>
  <si>
    <t>Causa Inmediata</t>
  </si>
  <si>
    <t>Causa Raíz</t>
  </si>
  <si>
    <t>Acción u Omisión</t>
  </si>
  <si>
    <t>Uso del Poder</t>
  </si>
  <si>
    <t>Desviación Gestión Pública</t>
  </si>
  <si>
    <t>Beneficio Propio/Tercero</t>
  </si>
  <si>
    <t>% Probabilidad Implementación</t>
  </si>
  <si>
    <t>Calculo Probabilidad</t>
  </si>
  <si>
    <t>Calculo Probabilidad 1</t>
  </si>
  <si>
    <t>% Impacto Tipo</t>
  </si>
  <si>
    <t>% Impacto Implementación</t>
  </si>
  <si>
    <t>Calculo Impacto</t>
  </si>
  <si>
    <t>Calculo Impacto 1</t>
  </si>
  <si>
    <t>Comunicación Estratégica</t>
  </si>
  <si>
    <t>Implementar la estrategia de comunicación política para la dignificación de las víctimas del conflicto armado y la construcción de la paz</t>
  </si>
  <si>
    <t xml:space="preserve">Uso indebido de información </t>
  </si>
  <si>
    <t xml:space="preserve">por parte de funcionarios y contratistas </t>
  </si>
  <si>
    <t xml:space="preserve">que tienen acceso a obras literarias, artísticas, musicales, científicas o didácticas publicadas o inéditas pertenecientes a una víctima </t>
  </si>
  <si>
    <t>para beneficio propio y/o de terceros</t>
  </si>
  <si>
    <t>Corrupción</t>
  </si>
  <si>
    <t>Recurso Humano</t>
  </si>
  <si>
    <t>Fraude Interno</t>
  </si>
  <si>
    <t>Posible</t>
  </si>
  <si>
    <t>Mayor</t>
  </si>
  <si>
    <t>Alto</t>
  </si>
  <si>
    <t>Los periodistas de la Oficina Asesora de Comunicaciones a nivel nacional, siempre que requieran como insumo alguna obra o material (video, audio o fotografía) y/o hagan parte de alguna entrevista, de una víctima, familiar de las mismas o ciudadano en general, deben utilizar el formato escrito para autorizar  dicha participación, para que el producto final pueda ser usado comunicacionalmente por la Unidad. Cualquier insumo que no cuente con el formato diligenciado, no podrá ser utilizado. Dicho formato queda como evidencia en archivo de la Oficina Asesora de Comunicaciones.</t>
  </si>
  <si>
    <t>Detectivo</t>
  </si>
  <si>
    <t>Manual</t>
  </si>
  <si>
    <t>Documentado</t>
  </si>
  <si>
    <t>Con registro</t>
  </si>
  <si>
    <t>Continuo</t>
  </si>
  <si>
    <t>Reducir - Mitigación</t>
  </si>
  <si>
    <t>Se define Plan de Acción con el fin de fortalecer los controles ya existentes y evitar su materialización</t>
  </si>
  <si>
    <t xml:space="preserve">Socializar el formato de consentimiento y cesión de derechos a todos los funcionarios y contratistas de la Unidad, que en su labor diaria tengan contacto con víctimas y requieran del uso de estos bienes, con el fin de que sea utilizado debidamente y se recuerde la importancia que conlleva el acceso y manejo de alguna obra, bien o producto generado por una víctima y también informar cuando se le realice alguna actualización al mismo. </t>
  </si>
  <si>
    <t>Cuatrimestral</t>
  </si>
  <si>
    <t>Grupo de comunicación interna y Enlace sig</t>
  </si>
  <si>
    <t xml:space="preserve">La Oficina Asesora de Comunicaciones realiza mensualmente consejos editoriales, donde se analizan, se planifican y aprueban todas las actividades presentadas por los periodistas designados en cada grupo de Bogotá y los enlaces de comunicación en cada dirección territorial con el fin garantizar la implementación de la estrategia de comunicación masiva para la dignificación de las víctimas y la construcción de la paz con enfoque diferencial y territorial. En caso de que surjan actividades de último momento, estas reciben un tratamiento de comunicación inmediata. La evidencia de estas reuniones quedan recopiladas en las actas y listas de asistencia. </t>
  </si>
  <si>
    <t>Preventivo</t>
  </si>
  <si>
    <t>Fortalecer la imagen de la Unidad con las diferentes partes interesadas</t>
  </si>
  <si>
    <t xml:space="preserve">Utilización indebida de los productos de comunicación de la oficina </t>
  </si>
  <si>
    <t xml:space="preserve">por parte de los funcionarios y/o contratistas </t>
  </si>
  <si>
    <t>que los producen y divulgan</t>
  </si>
  <si>
    <t>para lograr beneficios personales.</t>
  </si>
  <si>
    <t>Fraude Externo</t>
  </si>
  <si>
    <t>Los periodistas de la Oficina Asesora de Comunicaciones, funcionarios y contratistas deben comprometerse permanentemente a mantener la confidencialidad y un debido manejo de la información pública. Para los funcionarios esto está estipulado en el código de ética y para los contratistas, en los contractos se pacta la cláusula denominada "Confidencialidad y Manejo de la Información"; para ambos el no cumplimiento genera investigaciones e implicaciones legales. La evidencia son los documentos antes mencionados y los informes mensuales que presentan los contratistas sobre su gestión.</t>
  </si>
  <si>
    <t>La Oficina Asesora de Comunicaciones, debe diligenciar mensualmente por parte de sus comunicaciones externas e internas, una bitácora de productos con los links de destino, con el fin de evidenciar  la trazabilidad y el tratamiento dado a cada producto, dando constancia y los controles establecidos para los riesgos de corrupción</t>
  </si>
  <si>
    <t>Funcionarios y contratistas de la Oficina Asesora de Comunicaciones y Enlace Sig</t>
  </si>
  <si>
    <t xml:space="preserve">La Oficina Asesora de Comunicaciones ha diseñado un manual de imagen institucional, bajo los parámetros establecidos por la Presidencia de la República, con las pautas básicas de uso y manejo de logo, para el conocimiento y análisis de todos. Dicho manual se encuentra publicado en la página web de la Unidad, se actualiza periódicamente y aplica como material de verificación en temas de uso de información institucional, si la comunicación no cumple estos parámetros, no puede ser publicada. El manual es la evidencia.  </t>
  </si>
  <si>
    <t>Control Interno Disciplinario</t>
  </si>
  <si>
    <t>Adelantar las actuaciones
Disciplinarias ,
contra los servidores, 
exservidores públicos y particulares que administren recursos públicos o cumplan funciones públicas, originadas en la incursión
de faltas disciplinarias.</t>
  </si>
  <si>
    <t xml:space="preserve">Solicitar o aceptar sobornos o dádivas </t>
  </si>
  <si>
    <t xml:space="preserve"> por parte de los integrantes del GCID</t>
  </si>
  <si>
    <t>que implique la toma de decisiones en el proceso disciplinario</t>
  </si>
  <si>
    <t xml:space="preserve">que beneficie a alguna de las partes intervinientes en el proceso.  </t>
  </si>
  <si>
    <t>Improbable</t>
  </si>
  <si>
    <t>Catastrófico</t>
  </si>
  <si>
    <t>Extremo</t>
  </si>
  <si>
    <t>Se efectúan revisiones de calidad y de fondo, por demanda, a los autos proyectados por los abogados sustanciadores, tanto por un integrante del Grupo como por el Coordinador de este, encaminadas a salvaguardar la idoneidad del auto a proferir. Como evidencia queda el auto aprobado.</t>
  </si>
  <si>
    <t>Por la Tipología del Riesgo, se define Plan de Acción para fortalecer los controles existentes y evitar su materialización.</t>
  </si>
  <si>
    <t>Realizar jornadas de sensibilización al interior del proceso sobre las consecuencias de incurrir en alguna de las conductas reprochables por parte de algún servidor o exservidor público al solicitar o aceptar cualquier tipo de dádiva, utilidad  o beneficio, ofrecido por quién está interesado en un asunto que es de su competencia.</t>
  </si>
  <si>
    <t>Trimestral</t>
  </si>
  <si>
    <t>Coordinador y abogados sustanciadores del GCID</t>
  </si>
  <si>
    <t xml:space="preserve">Materialización de la extinción de la acción disciplinaria </t>
  </si>
  <si>
    <t xml:space="preserve"> en contraprestación de dádivas o amenazas</t>
  </si>
  <si>
    <t xml:space="preserve">por el vencimiento de términos </t>
  </si>
  <si>
    <t>con el propósito de favorecer a los sujetos procesales</t>
  </si>
  <si>
    <t>Se efectúan revisiones de calidad y de fondo, por demanda, a los autos proyectados por los abogados sustanciadores, tanto por un integrante del Grupo como por el Coordinador de este, generando los reportes correspondientes a los órganos de Control y Judiciales correspondientes. Como evidencia queda el auto aprobado y los reportes a los entes de Control.</t>
  </si>
  <si>
    <t>Realizar jornadas de sensibilización al interior del proceso sobre las consecuencias de incurrir en alguna de las conductas reprochables por parte de algún servidor o exservidor al materializar  la extinción de la acción disciplinaria por el vencimiento de términos con el propósito de favorecer a los sujetos procesales en contraprestación de dádivas o amenazas</t>
  </si>
  <si>
    <t>Direccionamiento Estratégico</t>
  </si>
  <si>
    <t>Realizar la rendición de cuentas con el fin de informar, explicar y dar a conocer los resultados de su gestión a los ciudadanos</t>
  </si>
  <si>
    <t>Uso del poder</t>
  </si>
  <si>
    <t xml:space="preserve">por parte de los funcionarios </t>
  </si>
  <si>
    <t xml:space="preserve">para tomar decisiones sobre recursos </t>
  </si>
  <si>
    <t xml:space="preserve">que favorezcan a un tercero o en beneficio propio. </t>
  </si>
  <si>
    <t>Rara vez</t>
  </si>
  <si>
    <t xml:space="preserve">La Dirección General con el apoyo de la OAP y la OAC realiza la audiencia publica de rendición de cuentas nacional de acuerdo con el manual, e involucra a todas las dependencias con el fin de informar a la ciudadanía la ejecución de los recursos y el cumplimiento de planes, programas y proyectos de la Unidad.  Previo al evento se consulta con la ciudadanía los temas de interés y se publica el informe previo sobre la gestión de la Unidad  y en el desarrollo de la Audiencia se contestan preguntas de los ciudadanos y se hace una encuesta con el objetivo de que la ciudadanía participe y exponga sus inquietudes.  Dejando como evidencia las actas de las mesas de trabajo,  cronograma,  informe de rendición de cuentas, las presentaciones, listados de asistencia y demás registros que se generen. </t>
  </si>
  <si>
    <t>Funcionario de la DG designado por el Proceso</t>
  </si>
  <si>
    <t>El Grupo de Cooperación Internacional &amp; Alianzas Estratégicas contará con el aval de la Subdirección General en la creación de las líneas de cooperación acordadas en las cartas de entendimiento, memorandos de entendimiento y/o convenios de cooperación, adicionalmente se cuenta con la revisión por parte de las áreas de apoyó designadas para acompañar el proceso lo que permitirá evidenciar el cumplimiento de los requisitos  necesarios cada vez que se acuerde suscribir un instrumento atendiendo y subsanando los cambios técnicos, legales y demás que resulten y que sean solicitados por cada una de las partes involucradas antes de la suscripción de los instrumentos. En caso de encontrarse alguna dificultad se realizará una retroalimentación al  cooperante o aliado estratégico con el fin de  subsanar y realizar nuevamente el proceso descrito.
Como evidencia se contará con la digitalización de los instrumentos suscritos por las partes, con los vistos buenos de cada una de las áreas involucradas</t>
  </si>
  <si>
    <t xml:space="preserve">Se realizará durante la vigencia 3 reportes que den informe de los recursos captados por el Grupo de Cooperación Internacional &amp; Alianzas Estratégicas a los cooperantes. </t>
  </si>
  <si>
    <t>Enlace del proceso designado</t>
  </si>
  <si>
    <t>La OAP  realiza mensualmente seguimiento y monitoreo a la ejecución presupuestal de los proyectos de inversión con el objetivo de generar alertas e insumos para la toma de decisiones. Si se llega a evidenciar que existe baja ejecución presupuestal, se generan alertas con el fin de subsanar y mejorar el monitoreo de los proyectos. Como evidencia  correo electrónico con la actualización del tablero de control.</t>
  </si>
  <si>
    <t>la Dirección General en conjunto con la OAJ y OAP consolidan información necesaria frente a los temas de interés asociados a combatir la corrupción. Estas comunicaciones se realizarán cuando sean necesarias, y cuando se cuenta con la información. Como evidencia quedan los correos electrónicos.</t>
  </si>
  <si>
    <t>Realizar una actividad para la sensibilización de los funcionarios y contratistas frente a temas anticorrupción</t>
  </si>
  <si>
    <t>Evaluación Independiente</t>
  </si>
  <si>
    <t>Asignar y coordinar entrega de respuestas a las partes interesadas y realizar informes de Ley aplicables a la oficina de control interno.
Realizar las auditorías internas de acuerdo con el plan anual de auditorías.
Realizar Seguimiento a los planes de mejoramiento suscritos con los procesos de la entidad, direcciones territoriales y con los entes de control.</t>
  </si>
  <si>
    <t>Posibilidad de pérdida reputacional</t>
  </si>
  <si>
    <t>Omitir el cumplimiento de requisitos legales y normativos</t>
  </si>
  <si>
    <t>por parte de los funcionarios o contratistas del proceso</t>
  </si>
  <si>
    <t xml:space="preserve">en la emisión de informes de seguimientos o de auditorías </t>
  </si>
  <si>
    <t>para beneficiar a un proceso, persona, área etc.</t>
  </si>
  <si>
    <t>Procesos</t>
  </si>
  <si>
    <t>Ejecución y administración de procesos</t>
  </si>
  <si>
    <t xml:space="preserve">Los servidores de la Oficina de Control Interno anualmente en su marco de sus funciones aplican los atributos Internacional de Prácticas profesional de Auditoría – MIPP y el estatuto del código de ética con el fin de dar cumplimiento a la normatividad y evitar actos de corrupción. Si se encuentran desviaciones se toman las medidas pertinentes actuando acorde a la Ley. Como evidencias quedan los soportes, correos electrónicos, etc. (Si aplica). </t>
  </si>
  <si>
    <t>Establecer plan de acción.</t>
  </si>
  <si>
    <t>Realizar y publicar los informe de ley de acuerdo  con los tiempos establecidos y requeridos por la normatividad vigente</t>
  </si>
  <si>
    <t>Designado por el líder del proceso</t>
  </si>
  <si>
    <t>Gestión Administrativa</t>
  </si>
  <si>
    <t>Administrar y actualizar el inventario de bienes</t>
  </si>
  <si>
    <t xml:space="preserve">Hurto de bienes </t>
  </si>
  <si>
    <t>por parte de un funcionario de la Unidad</t>
  </si>
  <si>
    <t>que se encuentren en el almacén</t>
  </si>
  <si>
    <t>para beneficio propio o de un tercero</t>
  </si>
  <si>
    <t>El proceso de Gestión Administrativa para cada vigencia cuenta  con la contratación de  seguridad y vigilancia, asignando un  guarda y cámaras de seguridad  exclusivamente para el área de almacén, con el objetivo de garantizar la seguridad y custodia de los bienes de la entidad. Observación:  Para el caso de la bodega, el control de seguridad lo tendrán los funcionarios encargados del almacén quienes son los responsables de la entrada y salida  de elementos. En caso de detectar o presentar hallazgos se procede a revisar cámaras de seguridad los encargados de la vigilancia. Evidencia: Contrato de vigilancia. Lineamientos establecidos en el instructivo de vigilancia del proceso de Gestión Administrativa.</t>
  </si>
  <si>
    <t>Se definen Planes de Acción adicionales con el fin de evitar la materialización del riesgo.</t>
  </si>
  <si>
    <t>Realizar sensibilización a todos los colaboradores de la entidad  sobre  la importancia de la aplicación de la  normatividad vigente y lineamientos generados en el procedimiento de propiedad planta y equipo a través de boletín informativo de la entidad</t>
  </si>
  <si>
    <t>Coordinador Gestión Administrativa y Documental</t>
  </si>
  <si>
    <t>El responsable del almacén al momento de cierre de jornada laboral da aviso al grupo de vigilancia para que sea colocado y registrado un sello de seguridad en la puerta de ingreso firmado con hora y fecha del cierre y se realiza registro fotográfico, el cual solo podrá levantarse al día siguiente de la jornada laboral en presencia del responsable con registro fotográfico enviado al área de vigilancia, lo anterior para restringir el acceso al almacén de personal no autorizado en horario no laboral. Evidencia; Registro fotográfico de cierre y apertura del área de almacén enviado a monitoreo.</t>
  </si>
  <si>
    <t>Sin Documentar</t>
  </si>
  <si>
    <t>El área de almacén realiza control de ingreso implementando casilleros para que ningún funcionario y/o visitantes ingrese maletines, bolsas u otros elementos donde se pueden sustraer elementos, en la minuta de deja registro de hora y fecha de ingreso de otras personas ajenas al grupo de almacén. Así mismo al momento de la salida el personal de vigilancia revisa los bolsos o bolsa u otros elementos. Evidencia: Minuta de vigilancia ingreso y salida área de almacén.</t>
  </si>
  <si>
    <t>Gestión Contractual</t>
  </si>
  <si>
    <t>Realizar los procesos de
contratación de
acuerdo con la
modalidad de
contratación.</t>
  </si>
  <si>
    <t xml:space="preserve">Elaborar documentos precontractuales </t>
  </si>
  <si>
    <t xml:space="preserve"> por parte de los profesionales del Grupo de gestión Contractual </t>
  </si>
  <si>
    <t>a la medida de un proveedor en particular</t>
  </si>
  <si>
    <t xml:space="preserve"> con el objetivo de obtener un beneficio propio o beneficiar a un tercero.</t>
  </si>
  <si>
    <t>Probable</t>
  </si>
  <si>
    <t>El equipo profesional designado en la etapa precontractual, cada vez que recibe documentos precontractuales, debe en su estructuración y/o validación dar aplicación a las normas y procedimientos vigentes en materia contractual, en el marco de lo establecido en el Compromiso de Transparencia y Confidencialidad, procurando por la participación plural de oferentes. En caso de evidenciar incumplimiento a la normatividad, se informará de acuerdo a lo establecido en cada procedimiento y en los canales correspondientes. Se evidencia a través de correos electrónicos de seguimiento y diligenciamiento del Formato Compromiso de Transparencia.</t>
  </si>
  <si>
    <t>En caso de evidenciarse la elaboración de documentos precontractuales manipulados para favorecer a un tercero se debe avisar a la coordinación del GGC y/o ordenación del gasto, así mismo a los entes de control a que haya lugar por correo electrónico u oficio</t>
  </si>
  <si>
    <t>Enlace SIG GGC o designado por el Líder del proceso</t>
  </si>
  <si>
    <t>El ordenador del gasto y la Coordinación del Grupo de Gestión Contractual, cada vez que se identifique una necesidad contractual, designarán a los profesionales para el comité estructurador y/o comité verificador y evaluador, con el fin de actuar con absoluta diligencia y transparencia durante el desarrollo de su labor.  En caso de cualquier omisión, desatención, extralimitación y/o incumplimiento de las responsabilidades a cargo de quienes lo integren, deberá ser informada por escrito al(la) Ordenador(a) del Gasto, por parte del director (a), subdirector (a), jefe de área, coordinador de Grupo de Trabajo o área solicitante, o Coordinador(a) del Grupo de Gestión Contractual, con el fin de adoptar las medidas que correspondan y/o adelantar si es el caso, las actuaciones disciplinarias y/o sancionatorias contractuales a que haya lugar Como se evidencia quedan  la asignación mediante acta del ordenador del gasto y asignación por medio de correo electrónico por parte la coordinación del grupo de gestión contractual.</t>
  </si>
  <si>
    <t>Gestión de la Información</t>
  </si>
  <si>
    <t>Gestionar sistemas de información
(Sistema de Información/Aplicación en producción )
Gestionar servicios e infraestructura TI
(Sistema de Información/Aplicación funcional; Acceso remoto a servidores y bases de datos otorgado)</t>
  </si>
  <si>
    <t>Posibilidad de modificar o extraer</t>
  </si>
  <si>
    <t xml:space="preserve"> por parte de funcionarios o contratistas</t>
  </si>
  <si>
    <t xml:space="preserve">la Información alojada en los servidores o bases de datos asociada a las victimas, </t>
  </si>
  <si>
    <t>para obtener un beneficio personal o para un tercero</t>
  </si>
  <si>
    <t>El equipo de sistemas de información implementa el control de acceso a aplicativos mediante usuario y clave a los sistemas de información que gestionan información no publica. La frecuencia de implementación es por demanda según solicitudes de desarrollo y su evidencia es la funcionalidad implementada en el sistema de información. En caso de que no se implemente este control la aplicación no se lleva a producción</t>
  </si>
  <si>
    <t>Gerente(s) da cargo de e proyectos asociados al habiítador/capacidad de seguridad de la información en el PETI</t>
  </si>
  <si>
    <t>El equipo de infraestructura TI de la Oficina de Tecnologías de la Información, implementa el procedimiento de gestión de servicios e infraestructura TI vigente, generando entre otros productos el acceso remoto a servidores y bases de datos, con el fin de controlar de acceso a servidores teniendo en cuenta las IPs autorizadas, que aplica únicamente a la necesidad del equipo de Sistemas de Información y soporte aplicaciones, según solicitud por demanda. Cómo evidencia se generan los registros del procedimiento establecido.  En caso de fallos frente a este control se realiza el diagnostico y análisis de la situación y se toman acciones puntuales para atenderla.</t>
  </si>
  <si>
    <t>Cada administrador funcional de los sistemas de información es el responsable de la creación, modificación o inactivación de credenciales de acceso de usuarios del aplicativo a su cargo o en su defecto el autorizado delegado por parte de la Dirección General, con base en las solicitudes que reciba por parte de los lideres del proceso según lo establecido en el procedimiento de creación de usuarios vigente, para controlar los permisos y el acceso de los usuarios a las aplicaciones del alcance del procedimiento. La frecuencia depende de la demanda de solicitudes, y como evidencia se cuenta con los registros de solicitudes de creación de usuario. En caso de no implementarse se realiza el diagnostico identificando el responsable de la asignación de permisos y se toman acciones puntuales administrativas, legales y/o técnicas para atenderla.</t>
  </si>
  <si>
    <t>Conforme a lo establecido en el protocolo de gestión de cambios de tecnologías de la información vigente, el grupo de gestión del cambio evalúa la viabilidad de implementar un cambio si aplica, según la solicitud de cambio realizado por el solicitante. En caso de definirse, el cambio se ejecuta por parte del profesional implementador según las actividades establecidas. La gestión del cambio de tecnologías de la información se implementa según solicitud por demanda y en caso de desviaciones en las etapas del protocolo definido que apliquen se solicitarán ajustes al solicitante. Como soporte se generan los registros establecidos en el protocolo mencionado.</t>
  </si>
  <si>
    <t>* Dar trámite a las solicitudes de información realizadas por el cliente interno o entidades externas.
* Alistar y disponer las fuentes y bases de datos de información de la población víctima de acuerdo con la necesidad, en las herramientas, aplicativos y visores utilizados por la SRNI</t>
  </si>
  <si>
    <t>Posibilidad de perdida reputacional</t>
  </si>
  <si>
    <t>por parte del personal de la SRNI</t>
  </si>
  <si>
    <t>por el uso indebido de la información dispuesta</t>
  </si>
  <si>
    <t>Cada vez que los procedimientos de la Subdirección Red Nacional de Información-SRNI reciban una solicitud de información a través de sus correos institucionales o plataforma Aranda deben canalizarla y/o copiar lo emitido a los correos oficiales de la SRNI, así mismo, con el objetivo de tener la trazabilidad para los casos en que se dé respuesta mediante el correo individual institucional, se debe copiar al correo oficial los insumos entregados por parte de la SRNI. Como evidencia queda el envío a los correos oficiales con sus adjuntos (si los hubo) y socializaciones.</t>
  </si>
  <si>
    <t>Responsable Procedimiento Instrumentalización</t>
  </si>
  <si>
    <t>Cada vez que la Subdirección Red Nacional de Información-SRNI detecte un uso o acceso indebido de la información, remite alertas sobre dichos eventos al grupo antifraudes de la oficina jurídica por medio de correo electrónico con el fin de poner en conocimiento la falencia detectada y para que se tomen las medidas que consideren pertinentes dentro de su competencia. Como evidencia queda el envío del correo electrónico.</t>
  </si>
  <si>
    <r>
      <t xml:space="preserve">Cada vez que un usuario requiere la creación de credenciales de acceso para la herramienta Vivanto, el procedimiento Articulación interinstitucional y dinamización de la información-AIDI de la Subdirección Red Nacional de Información-SRNI solicita el diligenciamiento y remisión del formato de aceptación de acuerdo de confidencialidad junto con el documento de identidad a través de los enlaces establecidos tanto nacionales como territoriales,  con el fin de garantizar el uso adecuado e institucional del usuario y asegurar que las personas que consultan la información de la población victima son funcionarios, servidores públicos </t>
    </r>
    <r>
      <rPr>
        <sz val="11"/>
        <rFont val="Calibri"/>
        <family val="2"/>
        <scheme val="minor"/>
      </rPr>
      <t>y/o colaboradores designados con previa autorización del jefe de área cuando soliciten en el marco de sus funciones acceder a esta información</t>
    </r>
    <r>
      <rPr>
        <sz val="11"/>
        <color theme="1"/>
        <rFont val="Calibri"/>
        <family val="2"/>
        <scheme val="minor"/>
      </rPr>
      <t>, en caso de no cumplir con estos documentos no se tramita la solicitud. Como evidencia del control queda cargado el acuerdo de confidencialidad diligenciado y firmado, así como el documento de identidad en el aplicativo Vivanto.</t>
    </r>
  </si>
  <si>
    <t xml:space="preserve">Con el objetivo de asegurar que las personas que consultan la información de la población victima son funcionarios y servidores públicos y que se aplican protocolos de seguridad al acceder a información en la herramienta Vivanto, la mesa de servicio del procedimiento Articulación interinstitucional y dinamización de la información-AIDI, inactiva y otorga acceso de perfiles y roles a los usuarios de la siguiente forma 
1. los usuarios se inactivan de acuerdo a su periodo de vinculación contractual.
2. El 31 de diciembre de cada vigencia se inactivan todos los accesos a Vivanto.
3. Bloqueo automático por no registrar actividad del usuario en un periodo de 30 días calendario.
4. A solicitud de las entidades externas o cliente interno a través de los colaboradores designados.
5. Los perfiles y roles deben estar evidenciados en el digencilimiento de los acuerdos de confidencialidad, que a su vez deben estar avalados y firmados por el líder del proceso. 
En caso de detectar mal uso de la herramienta se inactivará el usuario. Evidencia: Correo electrónico del estado inactivo en la herramienta Vivanto.
 </t>
  </si>
  <si>
    <t>Gestionar el plan anual de adquisiciones con base en el presupuesto asignado en cada vigencia para brindar soluciones y/o servicios tecnológicos requeridos en la Unidad</t>
  </si>
  <si>
    <t>Posibilidad de efecto dañoso sobre recursos públicos por el inadecuado manejo del recurso público asociado a los procesos de precontractuales, contractuales y postcontractuales</t>
  </si>
  <si>
    <t>Fiscal</t>
  </si>
  <si>
    <t>Baja</t>
  </si>
  <si>
    <t>Menor</t>
  </si>
  <si>
    <t>Moderado</t>
  </si>
  <si>
    <t>Bajo</t>
  </si>
  <si>
    <t>Aceptar</t>
  </si>
  <si>
    <t>N/A</t>
  </si>
  <si>
    <t>El jefe de la OTI y los responsables de gestión financiera, gestión jurídica y del dominio TI que aplique, ejecutan el procedimiento definido de contratación y supervisión con una frecuencia según lo establecido en el plan anual de adquisiciones y según aplique al tipo de contratación.  En caso de que se omita alguna(s) de las actividades del procedimiento, será devuelto para ajustes internos por parte del área contractual. Como soporte se generan los registras definidos como parte del procedimiento según aplique el tipo de contrato y se almacena copia en el repositorio de la OTI.</t>
  </si>
  <si>
    <t>Gestión Talento Humano</t>
  </si>
  <si>
    <t>Realizar la vinculación de servidores públicos.</t>
  </si>
  <si>
    <t>por parte del funcionario encargado de la verificación de requisitos</t>
  </si>
  <si>
    <t>por vincular personal que no cumple con los requisitos para el cargo y el correcto desempeño de sus funciones</t>
  </si>
  <si>
    <t>que vayan en beneficio propio o en detrimento patrimonial de la institución.</t>
  </si>
  <si>
    <t>El profesional a cargo de las vinculaciones del personal, semestralmente valida el marco normativo y los procedimientos e instructivos documentales de vinculación; en caso de encontrar inconsistencias de los requisitos legales y procedimentales, escalará el caso a la Coordinadora de Talento Humano para actualizar los procedimientos e instructivos documentales. 
Evidencia: Correo electrónico.</t>
  </si>
  <si>
    <t>Coordinador(a) Grupo de Gestión de Talento Humano</t>
  </si>
  <si>
    <t>El profesional a cargo de las vinculaciones del personal, una vez se presente la vacancia del empleo, informa al aspirante los requisitos del cargo y los documentos requeridos de la hoja de vida, posterior al recibo de los mismos, valida la información contenida de las certificaciones académicas, laborales contra el manual de funciones y los demás documentos exigidos con los requisitos legales y los procedimientos adoptados, en caso de observar incumplimiento y que el aspirante no subsane los requisitos legales y procedimentales, escalará el caso al Coordinadora de Talento Humano para que se tomen las decisiones pertinentes. 
Evidencia: muestra aleatoria de los Formatos Listado De Requisitos Para Vinculación, realizados durante el periodo.</t>
  </si>
  <si>
    <t>Administrar la nómina, seguridad social y prestaciones de los funcionarios.
Gestionar las novedades, condiciones laborales y situaciones administrativas del Talento Humano.</t>
  </si>
  <si>
    <t>Manipulación del sistema tecnológico KACTUS y errores en el cálculo de la nómina realizadas de forma intencional y/o tráfico de influencias</t>
  </si>
  <si>
    <t>realizadas de forma intencional y/o tráfico de influencias</t>
  </si>
  <si>
    <t>con la liquidación de la nómina de los funcionarios sin el cumplimiento de los requisitos legales</t>
  </si>
  <si>
    <t xml:space="preserve">posibilitando recibir o solicitar cualquier dadiva para beneficio a nombre propio o de terceros </t>
  </si>
  <si>
    <t>El profesional prepara la nómina con base a los requisitos legales y los procedimientos adoptados, mensualmente pasa el archivo de la prenomina a la Coordinadora de Talento Humano para su primera validación, en caso de encontrarse errores en los soportes gestionados y/o cálculos, procederá con la devolución y requerirá la corrección de estos.
Luego de las verificaciones realizadas, entrega la prenomina con los soportes a la Coordinación Financiera para su aprobación y visto bueno.
Una vez obtenido los avales de validación de la nómina, los profesionales de TH elaboran el memorando de entrega de nómina junto con los soportes para el Secretario General con el fin de obtener la aprobación y firma.
Finalizada la revisión por las partes interesadas, la Coordinadora de Talento Humano radica el memorando con la firma del Secretario General a la Coordinación Financiera la nómina junto con los soportes para realizar el pago a los servidores públicos.
En el evento que la situación continue de presentarse inconsistencia en la prenomina encontrarse errores en los soportes gestionados y/o cálculos, se escalará el caso a la Coordinación Financiera para realizar los ajustes pertinentes.   
Evidencia: Evidencia: Muestra aleatoria de los de la liquidaciones y/o actos administrativos.</t>
  </si>
  <si>
    <t>En el caso que se tipifiquen malas prácticas en el control, se realizara jornadas de sensibilización al interior del proceso sobre las consecuencias de incurrir en alguna de las conductas reprochables por parte de los funcionarios por recibir solicitar cualquier dadiva o beneficio a nombre propio o de terceros con la liquidación de la nómina. Evidencia listado asistencia capacitación.</t>
  </si>
  <si>
    <t>Coordinador Grupo de Gestión de Talento Humano</t>
  </si>
  <si>
    <r>
      <t>Convocar reuniones al administrador del sistema tecnológico KACTUS y los profesionales para revisión del aplicativo referente a los controles del sistema en los diferentes módulos y las auditorías del sistema. Evidencia</t>
    </r>
    <r>
      <rPr>
        <sz val="11"/>
        <rFont val="Calibri"/>
        <family val="2"/>
        <scheme val="minor"/>
      </rPr>
      <t xml:space="preserve"> Correo Electrónico.</t>
    </r>
  </si>
  <si>
    <t>Gestión Documental</t>
  </si>
  <si>
    <t>Proporcionar el servicio de préstamos y consulta de expedientes, que se encuentren bajo la administración del Archivo de la Entidad.</t>
  </si>
  <si>
    <t xml:space="preserve">Uso mal intencionado </t>
  </si>
  <si>
    <t xml:space="preserve">por parte de  funcionarios, operadores u organismos externos  </t>
  </si>
  <si>
    <t xml:space="preserve">de la información de los expedientes </t>
  </si>
  <si>
    <t xml:space="preserve">Gestión Documental establece una cláusula de confidencialidad cada vez que se inicia un contrato, con el objetivo de prevenir el mal uso de la información confidencial de la entidad. En caso de no cumplir esta cláusula se procede a revisar con el operador por incumplimiento del contrato. Adicionalmente, cada persona de la operación debe firmar el acuerdo de confidencialidad establecido por la Entidad. Evidencia: Contrato con cláusula de confidencialidad y Acuerdos de confidencialidad.  </t>
  </si>
  <si>
    <t>Trasladar la documentación a una sola área de archivo con el fin de unificar la administración de ingresos, consultas, prestamos de los expedientes</t>
  </si>
  <si>
    <t>Gestión Documental cuenta en su área  de Archivo  con  vigilancia todos los días  (guardas de seguridad) y monitoreo (cámaras) en las instalaciones  en donde reposa todo el archivo de gestión  de la Unidad , con el objetivo de garantizar la custodia  y seguridad de la información, si se detecta irregularidad en el proceso se procede a revisar con el supervisor de vigilancia y el operador.  Evidencia:  Formato planilla de control ingreso y salida de las bodegas de archivo,  Informe de vigilancia con soportes.</t>
  </si>
  <si>
    <t>El operador de correspondencia  contratado por la entidad, cuando requiere el traslado de la documentación, utiliza un precinto e inventario, con el objetivo de garantizar la seguridad de los expedientes. En caso de encontrar inconsistencia en el proceso, se procede a realizar las investigaciones del caso  con la empresa contratada.   Evidencia: Registro Fotográfico</t>
  </si>
  <si>
    <t>Gestión Financiera</t>
  </si>
  <si>
    <t xml:space="preserve">Trámite de Pagos </t>
  </si>
  <si>
    <t xml:space="preserve">
Posibilidad de realizar pagos no procedentes sin el cumplimiento de los requisitos y soportes idóneos</t>
  </si>
  <si>
    <t xml:space="preserve">por parte de los colaboradores del proceso </t>
  </si>
  <si>
    <t xml:space="preserve">lo cual ocasiona abuso de situación privilegiada </t>
  </si>
  <si>
    <t xml:space="preserve"> para favorecer un interés propio o de terceros así como pago de lo no debido o duplicidad de pago.</t>
  </si>
  <si>
    <t>Casi seguro</t>
  </si>
  <si>
    <t xml:space="preserve"> Correo electrónico dirigido a la coordinación del Grupo de Gestión Financiera y Contable, indicando la novedad. En caso no presentarse la novedad, el proceso de Gestión Financiera y Contable deberá reportar un correo indicando que no se presentaron inconsistencias en el periodo.</t>
  </si>
  <si>
    <t>Profesional asignando desde la Coordinación del GGFC</t>
  </si>
  <si>
    <r>
      <t xml:space="preserve">Los supervisores de los contratos de prestación de servicios y compra de bienes y servicios, mensualmente, deben revisar y firmar los cumplidos de pago, como evidencia se generan los soportes de las cuenta de cobro. La radicación de los soportes y formatos para pago son revisados por el Grupo de Gestión Financiera y Contable en cada instancia del trámite verificando que la información corresponda al beneficiario final o contratista según el acto administrativo suscrito y vigente. En caso de presentarse inconsistencia se solicita la corrección de la información  de acuerdo con la información contractual o acto administrativo que ordena el pago.
</t>
    </r>
    <r>
      <rPr>
        <b/>
        <sz val="11"/>
        <color theme="1"/>
        <rFont val="Calibri"/>
        <family val="2"/>
        <scheme val="minor"/>
      </rPr>
      <t>Evidencia</t>
    </r>
    <r>
      <rPr>
        <sz val="11"/>
        <color theme="1"/>
        <rFont val="Calibri"/>
        <family val="2"/>
        <scheme val="minor"/>
      </rPr>
      <t>: Recibo a satisfacción contratistas, proveedores y devoluciones</t>
    </r>
  </si>
  <si>
    <t>Gestión Interinstitucional</t>
  </si>
  <si>
    <t>Gestionar y articular la Oferta Institucional provista por las entidades que conforman el Sistema Nacional de Atención y Reparación Integral a las Víctimas</t>
  </si>
  <si>
    <t>Uso inadecuado de usuarios asignados para el acceso a las herramientas tecnológicas dispuestas por la Dirección de Gestión Interinstitucional</t>
  </si>
  <si>
    <t>por parte de los colaboradores del nivel nacional y territoriales</t>
  </si>
  <si>
    <t xml:space="preserve"> con el fin de entregar información confidencial de la población víctima</t>
  </si>
  <si>
    <t>El líder del proceso de forma semestral recuerda a los profesionales las medidas de seguridad de la información establecidas por la entidad mediante comunicación masiva por correo electrónico, con el fin de prevenir el acceso de información de las entidades del SNARIV y Nación Territorio. 
El líder del proceso en caso de presentarse inconsistencias retroalimenta a los colaboradores involucrados dejando constancia con los formatos de confidencialidad y los correos respectivos. Evidencia: Correos electrónicos.</t>
  </si>
  <si>
    <t>Los lideres de las subdirecciones y el grupo de proyectos, reportarán de forma semestral el uso inadecuado de las herramientas tecnológicas, de acuerdo a los lineamientos establecidos en el Acuerdo de confidencialidad de usuarios de herramientas tecnológicas o información de la Unidad para la Atención y Reparación Integral a las Víctimas, como evidencia se tiene los formatos de aceptación de acuerdo de confidencialidad de los colaboradores.</t>
  </si>
  <si>
    <t>Líder del Proceso, los líderes del Grupo de Proyectos y de las subdirecciones de Coordinación Nación Territorio y Coordinación Técnica SNARIV</t>
  </si>
  <si>
    <t>Gestión Jurídica</t>
  </si>
  <si>
    <t>Dar respuesta a las acciones de tutela, requerimientos judiciales y/o avances de cumplimiento de los diferentes despachos judiciales o Entidades e instituciones del orden nacional y territorial
Ejercer la defensa técnica judicial y extrajudicial de la Entidad y realizar el recaudo de las obligaciones y acreencias a favor de la Entidad y Saneamiento de bienes que se encuentran bajo la administración del FRV
Asesorar, elaborar informes y conceptuar en relación con la línea Jurídica de la Entidad que se enmarque en los parámetros constitucionales y legales establecidos y dar respuesta a los recursos de apelación, quejas y revocatoria directas de los actos administrativos.</t>
  </si>
  <si>
    <t xml:space="preserve">Omitir, retrasar o adelantar </t>
  </si>
  <si>
    <t>las acciones de las actividades</t>
  </si>
  <si>
    <t>contempladas en los  diferentes procedimientos de gestión jurídica por parte de los funcionarios y contratistas del proceso</t>
  </si>
  <si>
    <t>con el fin de obtener un beneficio propio</t>
  </si>
  <si>
    <t>Los abogados y administrativos de respuesta judicial, de defensa judicial, gestión normativa y conceptos suscriben el "Acuerdo De Confidencialidad De Usuarios De Herramientas Tecnológicas O Información De La Unidad Para La Atención Y Reparación Integral A Las Víctimas", al solicitar usuarios de consulta de las herramientas de la Unidad. Que tiene como objetivo asegurar la información consultada, controlar y hacer seguimiento  de los usuarios que acceden a los aplicativos.  De lo contrario no se asignarán los usuarios. En caso de que se venza el acuerdo de confidencialidad, el usuario es deshabilitado. Como evidencias se cuenta con los acuerdos de confidencialidad suscritos en el share point de la OAJ</t>
  </si>
  <si>
    <t>Implementar medidas de sensibilización dirigidas a los funcionarios y contratistas del proceso sobre las consecuencias al aceptar cualquier tipo de utilidad  o beneficio por omitir, retrasar o adelantar las acciones de las actividades  contempladas en los  diferentes procedimientos del proceso</t>
  </si>
  <si>
    <t>Jefe OAJ</t>
  </si>
  <si>
    <t>Ejercer la defensa técnica judicial y extrajudicial de la Entidad y realizar el recaudo de las obligaciones y acreencias a favor de la Entidad y Saneamiento de bienes que se encuentran bajo la administración del FRV</t>
  </si>
  <si>
    <t>Posibilidad de efecto dañoso sobre recursos públicos de la Entidad por la no recuperación de las deudas adquiridas por quienes suscriben contratos de arrendamiento de bienes a cargo del FRV, debido a la falta de diligencia del mismo.</t>
  </si>
  <si>
    <t>Daño Antijurídico</t>
  </si>
  <si>
    <t>Realizar reuniones mensuales con el FRV para conocer el estado de los casos y realizar las alertas que correspondan.</t>
  </si>
  <si>
    <t xml:space="preserve">Coordinación de Defensa Judicial </t>
  </si>
  <si>
    <t>Gestión para la asistencia</t>
  </si>
  <si>
    <t>Analizar, tramitar las solicitudes y realizar la colocación de recursos a los registros viables por concepto de Atención Humanitaria y Ayuda Humanitaria</t>
  </si>
  <si>
    <t xml:space="preserve">Incumplir con los requisitos establecidos en la programación y colocación de Asistencia humanitaria </t>
  </si>
  <si>
    <t>por los funcionarios de la Unidad</t>
  </si>
  <si>
    <t xml:space="preserve">como resultado de tráfico de influencias por el ofrecimiento de dadivas </t>
  </si>
  <si>
    <t>en beneficio propio o de un tercero</t>
  </si>
  <si>
    <t>Las personas de la Subdirección de Asistencia y Atención Humanitaria encargadas del trámite y programación de atención humanitaria verifican diariamente fallecidos, ayudas vigentes, no incluidos mediante cruces de información como punto de control adicional con el fin de validar la idoneidad de las colocaciones de los recursos, en caso de identificarse inconsistencias en la información requerida, se realizan las gestiones correspondientes para actualizar o corroborar la información, de esta actividad queda como evidencia el formato planilla validación para colocación.</t>
  </si>
  <si>
    <t xml:space="preserve">La subdirección de Asistencia y Atención Humanitaria genera espacios de capacitación o sensibilización frente a la transparencia en la entrega de los recursos de asistencia humanitaria </t>
  </si>
  <si>
    <t>Profesional de la Subdirección de Asistencia y Atención Humanitaria de la línea de acción  de gestión para la entrega de asistencia humanitaria y gestión integral</t>
  </si>
  <si>
    <t>Cuando se identifica un giro colocado a una persona fallecida o No Incluida y el giro se encuentra disponible, las personas de la SAAH (Subdirección de Asistencia y Atención Humanitaria) remiten una Orden de No Pago al Operador de pagos con el fin de evitar el cobro de los recursos colocados como evidencia queda  Correo Electrónico.</t>
  </si>
  <si>
    <t>Las personas de la Subdirección de Asistencia y Atención Humanitaria con asignación de perfil, cada vez que se identifican inconsistencias y novedades radican las incidencias que se identifican en las herramientas y aplicaciones de la gestión del trámite de las solicitudes de atención humanitaria a través de la herramienta establecida por la OTI,de esta actividad queda como registro el reporte de la herramienta ARANDA</t>
  </si>
  <si>
    <t>La Subdirección de Asistencia y Atención Humanitaria, a través de la línea de acción de administración y gestión de sistemas de información, suscriben el "Acuerdo De Confidencialidad De Usuarios De Herramientas Tecnológicas O Información De La Unidad Para La Atención Y Reparación Integral A Las Víctimas", cada vez que se solicitan usuarios de las herramientas suministrando horarios de acceso para VIVANTO, así cómo también, la suscripción de acuerdos para el  acceso a la herramienta de SGV por donde ingresan las solicitudes y SM donde se activan las mediciones y se realizan las gestiones de pagos. De lo contrario no se asignarán los usuarios. En caso de que se venza el acuerdo, el usuario es deshabilitado. Como evidencia se cuenta con los formatos de aceptación de acuerdos.</t>
  </si>
  <si>
    <t>Participación y visibilización</t>
  </si>
  <si>
    <t>Participación de las víctimas en los espacios señalados por la Ley y/o contemplados en el plan de acción del proceso</t>
  </si>
  <si>
    <t>Uso indebido o inadecuado de los recursos</t>
  </si>
  <si>
    <t xml:space="preserve">por parte de funcionarios u operadores </t>
  </si>
  <si>
    <t>para garantizar la participación de las víctimas en los espacios señalados por la Ley y/o contemplados en el plan de acción del proceso</t>
  </si>
  <si>
    <t>con el objetivo de beneficiar a un tercero.</t>
  </si>
  <si>
    <t>El supervisor del operador verifica  conforme lo establecido en cada  requerimiento del  evento la ejecución de recursos con sus respectivos soportes.  Se verifica la veracidad del evento en cuanto a los  recursos invertidos  a través  de las   cotizaciones enviadas, las cuales son revisadas y avaladas por el supervisor. El operador entrega un informe con las especificaciones del evento y sus costos correspondientes al supervisor el cual una vez revisado y verificado con el requerimiento inicial lo aprueba para su respectivo tramite de pago. En caso que el informe no este acorde con lo estipulado el supervisor lo devolverá al operador para su respectiva corrección. Como evidencia queda el informe entregado por el operador luego de cada evento.</t>
  </si>
  <si>
    <t>La Subdirección de Participación implementará la elaboración de informes de actividades y gestión post jornada  con datos cualitativos y cuantitativos con el fin de garantizar la efectiva ejecución de los recursos.</t>
  </si>
  <si>
    <t>Director(a) de Gestión Interinstitucional</t>
  </si>
  <si>
    <t>La Unidad de Atención y Reparación Integral a las Víctimas por parte del proceso de participación y visibilización  brindan acompañamiento a las secretarías técnicas para que surtan el proceso de verificación, dar fe y garantizar la mayor concentración de los delegados que asisten en las sesiones de las mesas de participación. En caso de no poder brindar el acompañamiento se modifican las fechas para realizarlo.Estas a su vez relacionan como evidencia los requerimientos logísticos.</t>
  </si>
  <si>
    <t>Registro y Valoración</t>
  </si>
  <si>
    <t>Distribuir los formatos Únicos de Declaración -FUD- o suministro de la herramienta de toma en línea a las oficinas del Ministerio Público para la recepción de la declaración junto a la documentación anexa.-Analizar, valorar y decidir sobre las solicitudes de la inclusión o no inclusión en el Registro Único de Víctimas.-Tramitar las solicitudes de novedades y/o actualizaciones.-Tramitar las diferentes órdenes judiciales allegadas a la Subdirección de Valoración y Registro (SVR).-Atender a las solicitudes de información, resolver los recursos y revocatorias interpuestos por las víctimas.-Tramitar las actuaciones administrativas correspondientes a presuntas víctimas que hayan ingresado al Registro Único de Victimas de manera fraudulenta.-Generar documentos robustos, boletines, notas y otros productos a demanda que aporten al conocimiento, analítica y memoria institucional, asociada a los diferentes procesos misionales de la Unidad para las Víctimas.</t>
  </si>
  <si>
    <t xml:space="preserve">Uso inadecuado de la información a la cual tienen acceso los colaboradores del proceso registro y valoración y  que sea proporcionada a un tercero sin estar facultado o por canales no autorizados, esto para obtener un beneficio propio. </t>
  </si>
  <si>
    <t>Cada vez que se vincule una persona a un equipo de trabajo, el líder de procedimiento registra los datos personales y los perfiles asignados, de acuerdo con los requisitos de gestión de la información. Asimismo, diligenciar debidamente y formalizar los acuerdos de información, con el fin de controlar el personal que acceda a los sistemas de información. En caso de que se evidencie un colaborador con acceso a perfiles o información que no está de acuerdo con su perfil o funciones, se realizara la alerta respectiva. Evidencia: Acuerdos de confidencialidad y formato control de aplicativos.</t>
  </si>
  <si>
    <t xml:space="preserve">Informar inmediatamente a los responsables para aplicar las debidas sanciones a las que haya lugar. 
Realizar sensibilización con el personal que accede a la información, con el fin de dar a conocer las consecuencias de incurrir en estas acciones de fraude. </t>
  </si>
  <si>
    <t xml:space="preserve">Enlace SIG o  Lideres de procedimiento </t>
  </si>
  <si>
    <t>Cada vez que se requiera los lideres de procedimiento reporta mediante ticket en herramienta dispuesta de los usuarios de las personas que se desvinculan del proceso de registro y valoración. Con el fin de generar la desactivación de usuarios por parte del proceso de gestión de la información, con el fin de realizar el seguimiento y conocer el personal que ya no debe tener acceso a los sistemas de información y que la acción se realice en el menor tiempo posible. Así mismo, en caso de que no se cumpla con el acuerdo de confidencialidad por parte del personal se desactivará inmediatamente y se reportará la situación a la Dirección de Registro y Valoración, en cuanto a los colaboradores que finalizan sus permisos por contratación el sistema revocara sus permisos de consulta y modificación de manera automática. Evidencia: Base de usuarios desactivados y consolidado de ticket.</t>
  </si>
  <si>
    <t xml:space="preserve">El líder del procedimiento mensualmente reporta a través de correo electrónico la base de trazabilidad de los registros gestionados por el procedimiento, con el fin de evidenciar la gestión y responsable de la solicitud tramitada.  En caso de identificar alguna inconsistencia en el registro se evidenciará el responsable de su gestión y se efectuará las reuniones pertinentes para subsanar la situación presentada. para los procedimientos que cuentan con seguimiento por sistema de información y no por base de datos, se recibirá la descarga de este sistema. Evidencia: Base de trazabilidad. </t>
  </si>
  <si>
    <t>El líder del procedimiento mensualmente si aplica en su procedimiento, el registro de las llamadas realizadas a las personas victimas y/o a entes externos frente a cualquier solicitud interna, esto con el fin de contar con la trazabilidad de las llamadas realizadas desde el proceso. Para el caso de identificar alguna inconsistencia se evidenciará el registro de la llamada y el responsable de esta y se procederá a realizar las alertas correspondientes.  Evidencia: Formato de llamadas.</t>
  </si>
  <si>
    <t>Posibilidad que algún colaborador del proceso registro y valoración realice modificaciones sin agotar los procedimientos correspondientes sobre la información que reposa en el Registro Único de Victimas  con el objetivo de obtener un beneficio.</t>
  </si>
  <si>
    <t xml:space="preserve">Los líderes de procedimiento cada vez que se requiera y se realice la desvinculación de un colaboradores de su equipo, notifica por medio de correo electrónico y/o requerimiento ARANDA, que se requiere la desactivación de usuarios y cuentas institucionales al enlace encargado dentro de la dirección para que se realice la solicitud de desactivación a la oficina de tecnologías de la información, esto con el fin de poder realizar un seguimiento al personal que ya no se encuentra vinculado y que de manera rápida se proceda con la desactivación de usuarios de herramientas institucionales. En caso de evidenciarse que los usuarios no son desactivados se procederá a realizar la reiteración de la solicitud vía correo electrónico. Evidencias: Correos de solicitud de desactivación, Requerimiento ARANDA. </t>
  </si>
  <si>
    <t xml:space="preserve">Informar inmediatamente a los responsables para aplicar las debidas sanciones disciplinarias
Socializar con los colaboradores que accede a la información del registro, las consecuencias jurídicas y legales de hacer uso indebido de la misma. </t>
  </si>
  <si>
    <t>Cada líder del procedimiento cada vez que se requiera al vincularse una persona a su equipo de trabajo, registra los datos personales y los perfiles asignados en los formatos establecidos; además de hacer firmar los acuerdos de confidencialidad en el cual se establecen los parámetros para el uso de la información. Esto con el fin de controlar el personal que acceda a los sistemas de información, así mismo, se realizara la alerta respectiva cuando se evidencien colaboradores con acceso a perfiles o información que no está de acuerdo con su perfil o funciones. Evidencia: Acuerdos de confidencialidad y formato control de aplicativos.</t>
  </si>
  <si>
    <t xml:space="preserve">El líder del procedimiento cada vez que se solicite reporta a través de correo electrónico la base de trazabilidad de los registros gestionados por el procedimiento, con el fin de evidenciar la gestión y responsable de la solicitud.  En caso de identificar alguna inconsistencia en el registro se evidenciará el responsable de su gestión y se efectuará las reuniones pertinentes para subsanar la situación presentada, para los procedimientos que no cuentan con esta base de trazabilidad el procedimiento podrá aportar los correos de asignación o la evidencia se encontrará en el aplicativo donde se modifica el RUV o gestión de datos para la herramienta. Evidencia: Base de trazabilidad. </t>
  </si>
  <si>
    <t xml:space="preserve">Analizar, valorar y decidir sobre las solicitudes de inclusión en el Registro Único de Víctimas. </t>
  </si>
  <si>
    <t>Posibilidad de pérdida económica y reputacional por favorecimiento en la decisión inicial de inclusión o no en el registro por parte del analista de valoración, debido a un contacto no autorizado sin seguir el procedimiento establecido o alertar de un posible conflicto de interés frente a la declaración sujeta a análisis, para beneficio propio o de un tercero.</t>
  </si>
  <si>
    <t>Fraude Interno
Fraude Externo</t>
  </si>
  <si>
    <t>El valorador cuando identifique que se requiere solicitar algún documento o información para pronunciarnos sobre los hechos victimizantes, remite correo al líder del procedimiento para solicitar la llamada a Glosas relacionando la información que se requiere del declarante. En caso de no tener contacto efectivo con el declarante se continua con el análisis de la declaración con la información inicial. Evidencia: Correo electrónico</t>
  </si>
  <si>
    <t xml:space="preserve">Realizar una reunión de sensibilización con el fin de socializar las causales de posible conflicto de interés en el procedimiento en articulación con la OAP y apoyo jurídico de la Dirección de Registro. </t>
  </si>
  <si>
    <t>El líder del procedimiento cada vez que se requiere en la vinculación de un colaborador realiza una socialización de la ruta para cumplir con la obligación contractual de comunicar los posibles conflictos de interés. En caso de no realizar la socialización, se enviará un correo informando la ruta adecuada para la alerta de un posible conflicto de intereses. Evidencia: Actas de reunión y/o infografías y/o correo electrónico.</t>
  </si>
  <si>
    <r>
      <t>El valorador</t>
    </r>
    <r>
      <rPr>
        <sz val="11"/>
        <color rgb="FFFF0000"/>
        <rFont val="Calibri"/>
        <family val="2"/>
        <scheme val="minor"/>
      </rPr>
      <t xml:space="preserve"> </t>
    </r>
    <r>
      <rPr>
        <sz val="11"/>
        <color rgb="FF000000"/>
        <rFont val="Calibri"/>
        <family val="2"/>
        <scheme val="minor"/>
      </rPr>
      <t>cuando identifique que presenta un conflicto de interés frente a la solicitud asignada deberá informar al apoyo técnico y al líder del procedimiento mediante correo electrónico la situación presentada para resolver de fondo la solicitud. En caso de no ser reportado por el valorador, el correo de alerta deberá ser enviado por el valorador de calidad</t>
    </r>
    <r>
      <rPr>
        <sz val="11"/>
        <color rgb="FFFF0000"/>
        <rFont val="Calibri"/>
        <family val="2"/>
        <scheme val="minor"/>
      </rPr>
      <t xml:space="preserve"> </t>
    </r>
    <r>
      <rPr>
        <sz val="11"/>
        <color rgb="FF000000"/>
        <rFont val="Calibri"/>
        <family val="2"/>
        <scheme val="minor"/>
      </rPr>
      <t>para ser reasignado. Evidencia: Correo electrónico</t>
    </r>
  </si>
  <si>
    <t xml:space="preserve">Atender a las solicitudes de información, resolver los recursos y revocatorias interpuestos por las víctimas. </t>
  </si>
  <si>
    <t>Posibilidad de pérdida económica y reputacional por favorecimiento en la decisión de una actuación administrativa  posterior (respuesta a un recurso, revaloración y/o revocatoria de oficio) respecto a las solicitudes de inclusión o no en el registro por parte del analista del procedimiento, debido a la modificación u omisión de la nueva  información suministrada en la solicitud, o por presentar un conflicto de interés, con el fin de obtener un beneficio propio o de un tercero.</t>
  </si>
  <si>
    <t>El apoyo técnico cuando se requiera y/o identifique que un abogado resolvió en la etapa inicial de la solicitud de inscripción en el RUV, informara al líder del procedimiento mediante correo electrónico de la situación particular para resolver de fondo la solicitud. En caso de no ser identificado por el apoyo técnico, el correo de alerta deberá ser enviado por el abogado de calidad para ser reasignado. Evidencia: Correo electrónico</t>
  </si>
  <si>
    <t>El abogado del procedimiento cuando se identifique que presenta un conflicto de interés frente a la solicitud asignada deberá informar al apoyo técnico y al líder del procedimiento mediante correo electrónico la situación particular para resolver de fondo la solicitud. En caso de no ser reportado por el abogado del procedimiento, el correo de alerta deberá ser enviado por el abogado de calidad para ser reasignado. Evidencia: Correo electrónico</t>
  </si>
  <si>
    <t xml:space="preserve">Tramitar en los términos establecidos las solicitudes de Actualización de información en el RUV, de las personas que se encuentran incluidas en el registro único de víctimas. </t>
  </si>
  <si>
    <t>Posibilidad de pérdida económica y reputacional por favorecimiento en el análisis y gestión de solicitudes de actualizaciones de información en el RUV por parte del analista, debido a que se presente un conflicto de interés, con el fin de obtener un beneficio propio o de un tercero con la modificación u omisión  de  información relacionada en la solicitud</t>
  </si>
  <si>
    <t xml:space="preserve">El apoyo técnico, cuando se requiera asigna a través de correo electrónico los registros distribuidos a cada analista, con el fin de gestionar los registros que fueron sujetos de solicitud de actualización y evidenciar el responsable del trámite.  En caso de identificar que la gestión fue realizada por un analista diferente se validara con las datas de las herramientas de gestión e indagar por el cambio de analista que finalizo el caso. Evidencia: Base de trazabilidad y/o correo electrónico. </t>
  </si>
  <si>
    <t>El líder del procedimiento realiza una socialización para comunicar las implicaciones que se pueden presentar en un acto de corrupción en conflictos de interés.</t>
  </si>
  <si>
    <t>Apoyo jurídico de la Dirección de Registro</t>
  </si>
  <si>
    <t>El analista cuando identifique en la asignación un posible conflicto de interés en el trámite de una solicitud de actualización en el RUV, informara al apoyo técnico mediante correo electrónico de la situación particular para resolver de fondo la solicitud. En caso de no ser identificado por el analista, el correo de alerta deberá ser enviado por el analista de calidad para ser verificado. Evidencia: Correo electrónico</t>
  </si>
  <si>
    <t xml:space="preserve">Tramitar las actuaciones administrativas correspondientes a presuntas víctimas que hayan ingresado al Registro Único de Victimas de manera fraudulenta </t>
  </si>
  <si>
    <t>Posibilidad de pérdida económica y reputacional por favorecimiento en la decisión de una actuación administrativa relacionada con el procedimiento administrativo de revocatoria de la inscripción en el Registro Único de Victimas, por parte del abogado del procedimiento que proyecta y/o realiza calidad. Así como modificación y/o asignación de la información por parte de algún colaborador del procedimiento, debido a que se presente un conflicto de interés, con el fin de obtener un beneficio propio o de un tercero en la modificación u omisión o alteración de la información suministrada en la alerta recibida.</t>
  </si>
  <si>
    <t>El apoyo administrativo cuando identifique en la asignación un posible conflicto de interés frente al procedimiento de una solicitud de revocatoria de la inscripción en el RUV asignara dicha solicitud a otro abogado. En caso de no ser identificado por el apoyo administrativo, el correo de alerta deberá ser enviado por el abogado de proyección. Evidencia: Correo electrónico</t>
  </si>
  <si>
    <t>Realizar una reunión de sensibilización con el fin de socializar las causales de posible conflicto de interés en el procedimiento en articulación con la OAP apoyo jurídico de la Dirección de Registro.</t>
  </si>
  <si>
    <t>El abogado del procedimiento cuando identifique que presenta un conflicto de interés frente al procedimiento de revocatoria de la inscripción en el RUV asignada deberá informar al apoyo técnico y al líder del procedimiento mediante correo electrónico la situación particular con el fin de que sea reasignado a otro abogado. En caso de no ser reportado por el abogado del procedimiento, el correo de alerta deberá ser enviado por el abogado de calidad para ser reasignado. Evidencia: Correo electrónico</t>
  </si>
  <si>
    <t>Reparación Integral</t>
  </si>
  <si>
    <t>Administrar los bienes muebles e inmuebles, de acuerdo con las condiciones y tipificación del bien.</t>
  </si>
  <si>
    <t>Recibir dádivas</t>
  </si>
  <si>
    <t>con el fin de manipular los resultados de la inspección sobre el estado real de un bien administrado por el FRV</t>
  </si>
  <si>
    <t>sobre el estado real de un bien administrado por el FRV</t>
  </si>
  <si>
    <t>para favorecer a un tercero.</t>
  </si>
  <si>
    <t>Cada vez que se realiza una comisión, el líder del Equipo de administración de bienes muebles y el líder del Equipo de administración de bienes inmuebles del FRV, realizan validación de los informes de inspección y recepción de los bienes de acuerdo con lo establecido en el formato de INFORME DE RECEPCIÓN y FORMATO INFORME DE INSPECCIÓN del FRV, con el fin de que cumplan con la información mínima requerida por el FRV para la administración del bien. En caso que no cumpla se regresa para realizar el ajuste. Como evidencia queda el estado del avance de la construcción y aprobación del informe de inspección y recepción del bien y su  ruta de ubicación.</t>
  </si>
  <si>
    <t>Solicitar de manera bimestral el reporte del log de auditoría de la herramienta de administración de bienes del FRV con el objetivo de verificar que los administradores estén realizando las actualizaciones y registrando las gestiones correspondientes de los bienes durante ese periodo con el fin de generar alertas.</t>
  </si>
  <si>
    <t>El responsable designado del FRV, realiza seguimiento de las tareas o acciones a realizar sobre los bienes consignados en los informes, recepciones e inspecciones, con el objetivo de realizar validación al cumplimiento de las mismas. En caso que no se estén cumpliendo, se deja la anotación en la matriz de seguimiento y se realiza nuevo seguimiento por el designado del FRV hasta que se cumplan las tareas y/o se ajusten. Como evidencia queda un acta resultado de la mesa de trabajo mensual de seguimiento.</t>
  </si>
  <si>
    <t>El responsable designado del FRV, mensualmente realiza registro del estado actual de la administración, así como las demás gestiones del bien, en las herramientas de administración de bienes dispuestas por el FRV, con el objetivo de mantener actualizada la información del bien. En caso que no se realice el registro, no tendríamos el estado actual de la administración ni el histórico de la administración de los bienes y mensualmente se reporta para tomar acciones. Como evidencia quedan reportes mensuales de los bienes del FRV y las bases de datos que soporten el estado de administración de bienes inmuebles, muebles y bienes BAAF.</t>
  </si>
  <si>
    <t>Realizar la liquidación y pago de indemnizaciones a víctimas por vía judicial en el desarrollo del proceso de Justicia y Paz.</t>
  </si>
  <si>
    <t>Inclusión indebida en el acto administrativo que da cumplimiento a los fallos proferidos por las Salas de Justicia y Paz,</t>
  </si>
  <si>
    <t>de personas que no tengan la calidad de víctimas,</t>
  </si>
  <si>
    <t>con el objetivo de obtener algún beneficio</t>
  </si>
  <si>
    <t>particular y/o de un tercero.</t>
  </si>
  <si>
    <t>El profesional de liquidación y pago de sentencias judiciales del FRV envía mediante correo electrónico, al líder del equipo de liquidación y pago de sentencias del FRV el proyecto de resolución por medio del cual se ordena el pago de las indemnizaciones en favor de las víctimas, con el propósito de ser revisado contra la sentencia que reconoce estas indemnizaciones y para que dé su visto bueno de aprobación. En caso de encontrar inconsistencias se devuelve por correo electrónico el proyecto de resolución al profesional para que realice los ajustes pertinentes. Como evidencia queda correos electrónicos y el documento con el visto bueno.</t>
  </si>
  <si>
    <t>Revisar y validar con el fin de actualizar y/o crear en el SIG los documentos necesarios para el desarrollo de las actividades de la liquidación y pago de sentencias judiciales para fortalecer los controles del procedimiento.</t>
  </si>
  <si>
    <t>El profesional de liquidación y pago de sentencias judiciales del FRV envía mediante correo electrónico, al profesional financiero del equipo liquidación y pago de sentencias del FRV el proyecto de resolución por medio de la cual se ordena el pago de las indemnizaciones en favor de las víctimas, con el propósito de ser validada financieramente para que dé su visto bueno de aprobación. En caso de encontrar inconsistencias se devuelve por correo electrónico el proyecto de resolución al profesional para que realice los ajustes pertinentes. Como evidencia queda correos electrónicos y el documento con el visto bueno.</t>
  </si>
  <si>
    <t>El Equipo de sentencias judiciales realiza cruces de información que permita corroborar los datos de identificación de las víctimas en la herramienta Vivanto. En caso de encontrarse inconsistencias se registran y se remiten por medio de correo electrónico al personal que elaboró el acto administrativo que ordena el pago de la indemnización para que éste realice los ajustes correspondientes en el acto administrativo modificatorio. Como evidencia queda el correo electrónico con el formato lista de chequeo seguimiento y validación y la proyección del acto administrativo modificatorio.</t>
  </si>
  <si>
    <t>Administrar y/o comercializar los bienes muebles e inmuebles, de acuerdo con las condiciones y tipificación del bien</t>
  </si>
  <si>
    <t>Sustracción, perdida, favorecimiento, direccionamiento, disminución o deficiente administración y/o comercialización de los bienes muebles (dinero, títulos judiciales, automóviles, armas, sociedades, etc.), bienes inmuebles y BAAF (Bienes Con Actividades Agropecuarias Y Forestales),</t>
  </si>
  <si>
    <t>administrados por el FRV</t>
  </si>
  <si>
    <t>por acción u omisión</t>
  </si>
  <si>
    <t>para beneficio privado y/o de terceros.</t>
  </si>
  <si>
    <t>El responsable designado por la coordinación del FRV, convoca a reunión mensual (si hay recepción de bienes en ese periodo) a los equipos del FRV que se requiera, con el objetivo de comunicar que bienes fueron recepcionados en este tiempo, su estado, y así mismo estipular en esta reunión las actividades necesarias para formalizar su ingreso al inventario del FRV y establecer las gestiones necesarias para el sistema de administración regularizado cuando se recibe un bien mueble (Traslado de bienes muebles si es necesario, custodia, transferencia, ubicación, seguros, etc.). En caso de no realizarlo, se comunicará por medio de correo electrónico los bienes recepcionados y/o se reprogramará la reunión. Como evidencia queda el acta de reunión.</t>
  </si>
  <si>
    <t>Si se detecta en el proceso de administración y/o comercialización de los bienes, algún tipo de favorecimiento, direccionamiento (real,  potencial o aparente), el colaborador del FRV debe informar a la coordinación del FRV y declararse impedido para desarrollar la tarea asignada.</t>
  </si>
  <si>
    <t>El responsable designado del FRV, mensualmente actualiza los inventarios y registra el estado actual de los bienes administrados por el FRV, con el objetivo de mantener actualizada la información del bien.  En caso que no se realice el registro, no tendríamos el estado actual de la administración ni el histórico de la administración de los bienes y mensualmente se reporta para tomar acciones. Como evidencia queda el reporte mensual de bienes del FRV y las bases de datos que soportan el estado de administración de bienes muebles y bienes BAAF.</t>
  </si>
  <si>
    <t>* Realizar el Retorno o la Reubicación individual y familiar conforme a los criterios para la entrega de los componentes de apoyo a los procesos de Retorno y/o Reubicaciones individuales de acuerdo con la Resolución No. 00278 de 17 abril 2015.
* Realizar la identificación, focalización, entrega y seguimiento a los Esquemas Especiales de Acompañamiento para la población retornada y reubicada de conformidad con lo establecido en la Ley 1448 de 2011 y el artículo 2.2.6.5.8.7. del Decreto 1084 de 2015 y la Resolución 434 el 2016.</t>
  </si>
  <si>
    <t>Recibir o solicitar cualquier dádiva</t>
  </si>
  <si>
    <t>a beneficio propio o a nombre de un tercero</t>
  </si>
  <si>
    <t>para la entrega de recursos (1.5 SMMLV (traslado de enseres y/o personas), 1.74 SMMLV (componente seguridad alimentaria) o para la entrega del EEA (Familiar o Comunitario) en su viabilización e implementación</t>
  </si>
  <si>
    <t>por parte de las personas que tienen incidencia en el tema.</t>
  </si>
  <si>
    <t>El profesional de RyR de nivel territorial, revisa la base SGV semanal remitida por el enlace nacional (cada vez que se requiere), realiza las validaciones necesarias según el procedimiento establecido, teniendo en cuenta el cumplimiento de los principios de seguridad, dignidad y voluntariedad, validados en los aplicativos de información (MAARIV, SGV y VIVANTO) para determinar la viabilidad del acompañamiento y así proceder con la solicitud del recurso, para el traslado de personas y enseres (1.5 SMMLV). En caso de identificar incumplimientos no se da viabilidad al acompañamiento de RyR. Como evidencia queda la base SGV (Manifestación de la intencionalidad), registro de la información del hogar en MAARIV, entrevista a profundidad, acta de voluntariedad y planeación del acompañamiento.</t>
  </si>
  <si>
    <t>El profesional de RyR del nivel nacional realiza retroalimentación a los enlaces del nivel territorial cada vez que se requiera por correo electrónico y/o capacitaciones de asistencia técnica en los territorios según las situaciones presentadas con el fin de lograr la mejora continua en la ruta individual y para completar la información faltante. Como evidencia se tiene la trazabilidad de los correos electrónicos, la remisión de las indicaciones técnicas y/o los informes de visita asistencia técnica (al inicio de la focalización y o en casos excepcionales).</t>
  </si>
  <si>
    <t>Coordinador Retornos y Reubicaciones.</t>
  </si>
  <si>
    <t>El profesional del Grupo de Retornos y Reubicaciones del Nivel Nacional encargado, cada vez que se remita un proyecto desde la DGI, realiza la revisión de los requisitos para la viabilidad misional en cumplimiento de los aspectos técnicos, financieros y administrativos para los EEAC y verifica  si el EEAC es viable. En caso de no ser viable, se retroalimenta a través de la herramienta SIGESPLAN a la DGI con el fin de hacer los respectivos ajustes y/o la notificación de la no viabilidad del proyecto. Como evidencia queda la ficha de evaluación misional.</t>
  </si>
  <si>
    <t>El profesional de RyR del nivel nacional da respuesta a las solicitudes de los PQR frente a información referente a las postulaciones de los hogares o personas que no hayan salido beneficiarias durante la vigencia de la convocatoria de los EEAF. Como evidencia se tiene los insumos remitidos para las respuestas a los PQR.</t>
  </si>
  <si>
    <t>El Grupo de Retornos y Reubicaciones abre convocatorias para la postulación a las EEAF de acuerdo con los criterios de priorización establecidos previamente. Se valida en la base de postulaciones el cumplimiento de los requisitos establecidos para la elaboración del perfil productivo. En caso de no cumplir, no continúa en el proceso. Como evidencia queda la base de postulación, la base consolidada de perfiles productivos y base consolidada de planes de negocio.</t>
  </si>
  <si>
    <t>Realizar la compensación económica que se otorga a la víctima por el daño sufrido (Indemnización Administrativa, Establecer y Otorgar el encargo fiduciario).</t>
  </si>
  <si>
    <t>Uso indebido de la información</t>
  </si>
  <si>
    <t>para llevar a cabo la compensación económica</t>
  </si>
  <si>
    <t>por parte de funcionarios y colaboradores</t>
  </si>
  <si>
    <t>para obtener un beneficio propio o de un tercero.</t>
  </si>
  <si>
    <t>El profesional del Equipo de Gestión de la información de la SRI, actualiza cada vez que se requiera los acuerdos de confidencialidad del personal que tiene acceso a la herramienta Indemniza a nivel nacional y territorial, en caso de encontrar personal sin acuerdo de confidencialidad se procede a desactivar el usuario. Como evidencia queda los acuerdos de confidencialidad suscritos.</t>
  </si>
  <si>
    <t>Generar informe semestral de seguimiento a las novedades relacionadas con personas debidamente identificadas a través de la Registraduría, con el propósito de realizar un control preciso sobre las novedades y garantizar la calidad de la información registrada en la BDD de Indemniza.</t>
  </si>
  <si>
    <t>Profesional Herramienta Indemniza</t>
  </si>
  <si>
    <t xml:space="preserve">La Subdirección de Reparación Individual (SRI), mantiene actualizados los  procedimientos, haciendo especial énfasis en documentar los controles que se han establecido para identificar posibles desviaciones en éstos y hacer las correcciones que se requieran. Como evidencia quedan los documentos actualizados y los puntos de control establecidos. </t>
  </si>
  <si>
    <t>El profesional del Equipo de Gestión de la información de la Subdirección de Reparación Individual (SRI), ejecuta controles mensuales de auditoría de actualización de cuentas vs personal que usa la herramienta Indemniza, el cual monitorea  y ejecuta auditorías de seguridad realizando una revisión de los eventos registrados enfocados en el recuento diario de logs o autenticaciones de cada usuario, las cuales se establecen mensualmente o en los casos que se requiera focalizar por zonas o por fechas de ejecución (alto movimiento). Como evidencia queda reporte en Excel y acciones tomadas en caso de encontrar novedades (correos electrónicos).</t>
  </si>
  <si>
    <t>Relación con el Ciudadano</t>
  </si>
  <si>
    <t>Tramitar y elaborar la respuesta a peticiones quejas, reclamos y consultas interpuestos por los ciudadanos, víctimas, entidades y organismos de control.
Registrar las solicitudes e informar a la población víctima sobre los trámites y servicios de la Unidad, a través del canal presencial, con el fin de lograr el acceso a la oferta institucional de la población víctima.
Registrar información y socializar los trámites, campañas y servicios de la Unidad a través del canal telefónico y virtual, con el fin de orientar y lograr el acceso de la población víctima a la información referente a sus procesos o información de la entidad
Notificar las Actuaciones Administrativas emitidas por la entidad a los ciudadanos, víctimas, presentantes, apoderados o, a las personas debidamente autorizadas.
Analizar la viabilidad, verificar el cumplimiento del procedimiento y realizar la gestión correspondiente para el desarrollo de las estrategias complementarias para la atención y orientación.</t>
  </si>
  <si>
    <t xml:space="preserve">Uso inadecuado de la información </t>
  </si>
  <si>
    <t xml:space="preserve">por parte de los funcionarios, contratistas  u operadores </t>
  </si>
  <si>
    <t>que brindan atención y orientación a las víctimas.</t>
  </si>
  <si>
    <t>con el objetivo de obtener un beneficio económico</t>
  </si>
  <si>
    <t>El personal de apoyo del Grupo de Servicio al Ciudadano encargadas de los canales de atención, suscriben el "Acuerdo de Confidencialidad de Usuarios de Herramientas Tecnológicas o Información de la Unidad para la Atención y Reparación Integral A Las Víctimas", cada vez que se solicitan usuarios de las herramientas. Con el objetivo de dar cumplimento a las políticas de seguridad de la información de la Unidad, es importante que los funcionarios y contratistas conozcan las implicaciones que se pueden presentar por el uso inadecuado de la información en aras de obtener un beneficio económico por la atención y orientación a las víctimas. De lo contrario no se asignarán los usuarios. En caso de que se venza el acuerdo, el usuario es deshabilitado. Como evidencias se cuenta con los acuerdos de confidencialidad suscritos por cada herramienta.</t>
  </si>
  <si>
    <t>Las personas del Grupo Servicio al Ciudadano encargadas de los canales de atención generan notas informativas de sensibilización y ética para un adecuado uso de la información en los canales de la Unidad</t>
  </si>
  <si>
    <t>Los profesionales responsables de los canales de atención del Grupo de Servicio al Ciudadano</t>
  </si>
  <si>
    <t>La Subdirección de Asistencia y Atención Humanitaria a través de la línea de acción administración y gestión de sistemas de información realizan la inactivación de usuarios cuando haya desvinculación laboral y/o contractual, o bloqueo de las credenciales cuando se presente interrupción en las actividades laborales a partir de la solicitud de los canales de atención y de acuerdo con los lineamientos emitidos por el proceso de gestión de la información, Con el objetivo de dar cumplimento a las políticas de seguridad de la información de la unidad, en el caso de identificar usuarios activos se realizara la correspondiente inactivación y se notificara al coordinador del Grupo de Servicio al Ciudadano la novedad, queda como evidencia el correo con la solicitud de inactivación o bloqueo.</t>
  </si>
  <si>
    <t>La Subdirección de Asistencia y Atención Humanitaria a través de la línea de acción administración y gestión de sistemas de información de acuerdo con la solicitud de los responsables de las líneas de acción, verifica si las personas reportadas acceden a los aplicativos en horarios diferentes a los autorizados de acuerdo con los tiempos establecidos para la atención Con el objetivo de identificar si el personal esta haciendo uso adecuado de los aplicativos de la unidad, dando cumplimento a las políticas de seguridad de la información de la unidad. En el caso de identificar accesos no autorizados reporta la novedad a los responsables que seralizaron la solicitud los cuales realizaran las verificaciones de los casos. Como evidencias correos de solicitud de verificación.</t>
  </si>
  <si>
    <t>Dirección Territorial Antioquia</t>
  </si>
  <si>
    <t xml:space="preserve">Fortalecer, modernizar, adecuar y realizar las reformas institucionales necesarias que contribuyan a garantizar la implementación de la política de víctimas del país integralmente, con enfoque de derechos, territorial y diferencial.
</t>
  </si>
  <si>
    <t>Realizar jornadas de atención móvil de orientación y comunicación a las víctimas</t>
  </si>
  <si>
    <t>por parte de los servidores (planta, contratistas, operador)</t>
  </si>
  <si>
    <t xml:space="preserve">con el objetivo de obtener un beneficio económico </t>
  </si>
  <si>
    <t>Uso inadecuado de la información con el objetivo de obtener un beneficio económico por parte de los servidores (planta, contratistas, operador) que brindan atención y orientación a las víctimas.</t>
  </si>
  <si>
    <t>No Aplica</t>
  </si>
  <si>
    <t>Casi Seguro</t>
  </si>
  <si>
    <t>El director territorial y/o el funcionario delegado para la implementación del sistema de gestión de la seguridad y privacidad de la información, de manera semestral hace una reunión donde socializa con el personal de la dirección territorial (planta, contratistas u operador) con el propósito de indicar las implicaciones legales y disciplinarias del uso inadecuado de la información. En caso de no asistir a la reunión, se brindará la información de manera virtual por correo electrónico, además una vez activada la herramienta se enviará al correo electrónico el documento de acuerdo de confidencialidad de usuarios de herramientas tecnológicas o información de la Unidad para las víctimas. Evidencia: acta de reunión y/o correo electrónico.</t>
  </si>
  <si>
    <t>Probabilidad</t>
  </si>
  <si>
    <t>Realizar control de los usuarios de las herramientas que maneja la  entidad, tanto internos como externos.</t>
  </si>
  <si>
    <t>Socialización de recomendaciones Para el refuerzo en el uso de las plataformas a través de correo electrónico</t>
  </si>
  <si>
    <t xml:space="preserve">Funcionarios del proceso de relación con el ciudadano y  funcionario implementador del sistema de seguridad de la información </t>
  </si>
  <si>
    <t>El profesional de RNI y/o profesional del proceso de relación con el ciudadano, de manera trimestral hace una reunión donde socializa con los usuarios externos (colaborador designado y/o enlace municipal y/o personerías) con el propósito de indicar las implicaciones legales y disciplinarias del uso inadecuado de la información. En caso de no asistir a la reunión, se brindará la información de manera virtual por correo electrónico, además una vez activada la herramienta se enviará al correo electrónico el documento de acuerdo de confidencialidad de usuarios de herramientas tecnológicas o información de la Unidad para las víctimas. Evidencia: acta de reunión y/o correo electrónico.</t>
  </si>
  <si>
    <t>En caso de encontrar uso inadecuado de la herramienta SGV, se realizaran las recomendaciones según el acuerdo de confidencialidad firmado entre el usuario y la Unidad para las Víctimas y de ser reiterativo, se suspenderá el acceso a la misma.</t>
  </si>
  <si>
    <t>Funcionario designado por Líder del proceso</t>
  </si>
  <si>
    <t>El profesional de RNI y/o profesional del proceso de relación con el ciudadano realiza mensualmente controles sobre la asignación de usuarios a funcionarios, contratistas y operador, con el propósito de garantizar el buen uso de la herramienta y acorde a las funciones. El control se hace a través de la activación y desactivación de éstos en el momento en el que se presente algún evento como vacaciones, renuncias, licencias, no utilización del usuario, entre otros.  Sin embargo, la inactivación de los usuarios en términos generales se realiza de manera automática según la fecha de terminación del contrato reportada en el acuerdo de confidencialidad. En caso de no informar sobre las vacaciones, renuncias o licencias, el profesional encargado de talento humano y/o el líder de proceso, hará el reporte de las personas que están en vacaciones, licencias o renuncias. Evidencia: correos electrónicos.</t>
  </si>
  <si>
    <t xml:space="preserve">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el acceso efectivo y pleno de sus derechos y la reconstrucción de sus proyectos de vida.
</t>
  </si>
  <si>
    <t xml:space="preserve">Efectuar la entrega de cartas de indemnización aptas a las victimas localizadas.
</t>
  </si>
  <si>
    <t xml:space="preserve">Suministro de información </t>
  </si>
  <si>
    <t>por parte de funcionarios y contratistas</t>
  </si>
  <si>
    <t>sobre colocación de recursos de indemnización</t>
  </si>
  <si>
    <t xml:space="preserve"> para la obtención de beneficios personales</t>
  </si>
  <si>
    <t>Suministro de información  sobre colocación de recursos de indemnización por parte de funcionarios y contratistas para la obtención de beneficios personales</t>
  </si>
  <si>
    <t>El líder del proceso de reparación individual de manera mensual hace entrega de las bases de datos exclusivamente al personal de planta y contratistas asignados para el proceso de reparación individual, estas bases tienen clave de acceso con el propósito de minimizar el riesgo del uso indebido de la información, la clave también es cambiada de manera mensual. En caso de no enviarla por correo electrónico se compartirá por la herramienta OneDrive. Evidencia: correo electrónico con el envío de las bases</t>
  </si>
  <si>
    <t>Se aplicarán otros controles tendientes a reducir el fraude</t>
  </si>
  <si>
    <t>Realizar acta de delegación de personas autorizadas para recibir y manejar la información.</t>
  </si>
  <si>
    <t>Director territorial</t>
  </si>
  <si>
    <t>El director territorial de manera mensual, hace entrega de las bases de datos con la información de las cartas de indemnización al profesional líder del proceso, se hace entrega de dos actas, en una de ellas se  relacionan los procesos allegados y el número de cartas recibidas y en la segunda se lista las personas con nombres y cedula a las cuales tienen su indemnización, esta segunda acta en radicada en la herramienta destinada por la entidad para la radicación, esto con el propósito de controlar el manejo de la información, en caso que el profesional líder del proceso no esté disponible, este procedimiento se realiza con otra persona del equipo delegada por el director. Evidencia: actas de entrega de procesos y delegación del director.</t>
  </si>
  <si>
    <t>Socializar al interior del proceso de reparación individual las implicaciones legales, disciplinarias y fiscales en las que se puede incurrir.</t>
  </si>
  <si>
    <t>Funcionario encargado Antifraudes</t>
  </si>
  <si>
    <t>El líder del proceso de reparación individual, de manera mensual realiza con el equipo de trabajo reunión con el propósito de establecer planeación de jornadas para entrega de cartas de indemnización. En caso de no realizar la reunión, el líder del proceso hace la programación y reparto por medio de correo electrónico. Evidencia: Acta de reunión y/o correos electrónicos</t>
  </si>
  <si>
    <t>Conservar la trazabilidad de la información remitida por parte del líder de proceso a los colaboradores del equipo, relacionada con la manipulación de las bases de datos (recepción, auditoria y resultados de jornadas)</t>
  </si>
  <si>
    <t>Equipo reparación individual</t>
  </si>
  <si>
    <t>Dirección Territorial Atlántico</t>
  </si>
  <si>
    <t>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el acceso efectivo y pleno de sus derechos y la reconstrucción de sus proyectos de vida.</t>
  </si>
  <si>
    <t>Efectuar la entrega de cartas de indemnización aptas a las víctimas localizadas</t>
  </si>
  <si>
    <t xml:space="preserve">Posibilidad de pérdida reputacional ante las partes interesadas de la Unidad para las Víctimas por el uso inadecuado de información </t>
  </si>
  <si>
    <t xml:space="preserve">que brindan atención y orientación a las víctimas del conflicto armado </t>
  </si>
  <si>
    <t>para favorecer el pago de una ayuda y/o atención humanitaria y/o medida de  indemnización administrativa.</t>
  </si>
  <si>
    <t xml:space="preserve">con el objetivo de obtener un beneficio económico por parte Servidores (planta, contratistas, operadores y entidades del SNARIV) </t>
  </si>
  <si>
    <t>Posibilidad de pérdida reputacional ante las partes interesadas de la Unidad para las Víctimas por el uso inadecuado de información con el objetivo de obtener un beneficio económico por parte Servidores (planta, contratistas, operadores y entidades del SNARIV) que brindan atención y orientación a las víctimas del conflicto armado para favorecer el pago de una ayuda y/o atención humanitaria y/o medida de  indemnización administrativa.</t>
  </si>
  <si>
    <t>El articulador territorial de la RNI realiza/coordina anualmente una jornada de formación en las herramientas y lineamientos de la RNI a las entidades SNARIV, con el propósito de mantener actualizados los funcionarios de las distintas entidades en las herramientas de la RNI, y si se presenta, conocer y dar trámites a las situaciones que estos servidores manifiesten sobre el acceso y uso de las herramientas de la RNI.  En caso de no poderse realizar, la profesional de registro y/o RNI efectúa la asistencia técnica vía correo electrónico. Pueden quedar como evidencia informes, acta de reunión y/o correo electrónico.</t>
  </si>
  <si>
    <t>De acuerdo a la tipología del riesgo se debe define implementar un plan de acción que fortalezca y mitigue la materialización del riesgo</t>
  </si>
  <si>
    <t>Profesional de comunicaciones</t>
  </si>
  <si>
    <t>Dirección Territorial Bolívar y San Andrés</t>
  </si>
  <si>
    <t xml:space="preserve">Fortalecer, modernizar, adecuar y realizar las reformas institucionales necesarias que contribuyan a garantizar la implementación de la política de víctimas del país integralmente, con enfoque de derechos, territorial y diferencial. </t>
  </si>
  <si>
    <t>Hacer seguimiento a los acuerdos de confidencialidad a las entidades de SNARIV</t>
  </si>
  <si>
    <t xml:space="preserve">Uso indebido o inadecuado de la información </t>
  </si>
  <si>
    <t>por parte de funcionarios o contratistas de la DT</t>
  </si>
  <si>
    <t xml:space="preserve">de los aplicativos de la Unidad para las Víctimas con fines ilegales </t>
  </si>
  <si>
    <t>Uso indebido o inadecuado de la información de los aplicativos de la Unidad para las Víctimas con fines ilegales por parte de funcionarios o contratistas de la DT, para beneficio propio o de un tercero</t>
  </si>
  <si>
    <t xml:space="preserve">No aplica </t>
  </si>
  <si>
    <t xml:space="preserve">Se realizará una actividad en el marco de la competencias de la dirección territorial </t>
  </si>
  <si>
    <t xml:space="preserve">La profesional de Red Nacional de Información socializará al equipo de la dirección territorial el Procedimiento Creación de Usuarios en Sistemas de Información con el propósito que se apropien de estas regulaciones para contribuir a la prevención del uso indebido o inadecuado de la información de los aplicativos de la Unidad para las Víctimas, esto se hará una vez al año. </t>
  </si>
  <si>
    <t>Profesional responsable en la dirección territorial de la RNI</t>
  </si>
  <si>
    <t>Efectuar la entrega de cartas de indemnización aptas a las victimas localizadas</t>
  </si>
  <si>
    <t xml:space="preserve">Efectuar una entrega ilegal  </t>
  </si>
  <si>
    <t xml:space="preserve">por parte de funcionarios o contratistas de la DT </t>
  </si>
  <si>
    <t xml:space="preserve">de la indemnización administrativa </t>
  </si>
  <si>
    <t xml:space="preserve">para favorecer a un tercero </t>
  </si>
  <si>
    <t xml:space="preserve">Efectuar una entrega ilegal  de la indemnización administrativa por parte de funcionarios o contratistas de la DT para favorecer a un tercero </t>
  </si>
  <si>
    <t>El profesional de reparación individual y la directora territorial cumplen mensualmente con el procedimiento de notificación de indemnización administrativa con el objetivo de garantizar que las víctimas reciban la carta de indemnización conforme a lo establecido en las normas reglamentarias de la Unidad para la Atención y Reparación a las Víctimas. En caso de no poder cumplirse el anterior procedimiento, el profesional de reparación individual y/o la directora territorial le informan a la subdirección de reparación individual, con el propósito de  recibir lineamientos que permitan asegurar la entrega de las indemnizaciones a las víctimas. Pueden quedar como evidencias correos electrónicos, informes, actas y solicitudes.</t>
  </si>
  <si>
    <t>Reducir - Transferencia</t>
  </si>
  <si>
    <t xml:space="preserve">La profesional de reparación individual solicitará una vez al año, por medio de correo electrónico o en reunión, a la subdirección de reparación individual el ajuste del procedimiento notificación de indemnización administrativa y entrega del mensaje estatal de reconocimiento y dignificación con el propósito que este procedimiento brinde regulaciones a las situaciones que se vienen presentando que dificultan la efectiva notificación de las cartas de indemnización en la dirección territorial Bolívar y San Andrés. </t>
  </si>
  <si>
    <t xml:space="preserve">Profesional responsable en la dirección territorial de la notificación de las indemnizaciones </t>
  </si>
  <si>
    <t xml:space="preserve">El profesional de reparación individual socializa una vez al año el procedimiento de notificación indemnización administrativa vigente a los servidores públicos de la dirección territorial, con el objetivo de que el mayor número de servidores conozcan el procedimiento y puedan resolver las inquietudes generales acerca de las indemnizaciones que le puedan realizar las víctimas y los funcionarios de las entidades del SNARIV. En caso de no poderse socializar en reuniones de equipo, el procedimiento de notificación indemnización administrativa, el profesional de reparación individual lo socializará por correo electrónico. Puede quedar como evidencia informes, acta de reunión y/o correos electrónicos. </t>
  </si>
  <si>
    <t>Dirección Territorial Caquetá-Huila</t>
  </si>
  <si>
    <t xml:space="preserve">
Información y herramientas de consulta </t>
  </si>
  <si>
    <t>Uso indebido</t>
  </si>
  <si>
    <t>por parte de los funcionarios o contratistas</t>
  </si>
  <si>
    <t xml:space="preserve">de la información y herramientas de consulta de la DT </t>
  </si>
  <si>
    <t>con el objetivo de obtener algún beneficio propio o beneficiar a un tercero</t>
  </si>
  <si>
    <t>Uso indebido de la información y herramientas de consulta de la DT por parte de los funcionarios o contratistas con el objetivo de obtener algún beneficio propio o beneficiar a un tercero</t>
  </si>
  <si>
    <t>No aplica</t>
  </si>
  <si>
    <t>En las charlas de apertura de los CRAV y Puntos de Atención los orientadores socializarán la campaña antifraude con el objetivo de evitar que personas inescrupulosas hagan uso indebido de la información de las victimas para obtener algún beneficio.
Adicionalmente, se divulgan las piezas comunicativas que envía nivel nacional sobre la campaña antifraudes y se da a conocer el correo electrónico para que las víctimas realicen las respectivas denuncias. Como evidencia queda el registro fotográfico de la divulgación de la información e informes postjornada</t>
  </si>
  <si>
    <t>De acuerdo al nivel de severidad del riesgo,  amerita definir un plan de acción.</t>
  </si>
  <si>
    <t>Socializar la campaña antifraude en las jornada de atención y/o ferias de servicios y entrega de cartas de indemnización. Como evidencia quedan informe de plan de acción indicador entrega de cartas, informe post jornada  y registro fotográfico.</t>
  </si>
  <si>
    <t>Profesional Reparación Individual y Profesional de Relación con el Ciudadano</t>
  </si>
  <si>
    <t>Dirección Territorial Cauca</t>
  </si>
  <si>
    <t>Garantizar la entrega de los insumos proyectados a la población victima en el marco de subsidiaridad desde los Proyectos de Infraestructura Social y comunitaria</t>
  </si>
  <si>
    <t xml:space="preserve">Uso inadecuado de los recursos </t>
  </si>
  <si>
    <t>por parte del funcionarios o contratista</t>
  </si>
  <si>
    <t>en la destinación  del presupuesto para Proyectos de Infraestructura Social y Comunitaria (SPAE) asignados a las entidades territoriales</t>
  </si>
  <si>
    <t>con el objetivo de obtener beneficio propio o de un tercero.</t>
  </si>
  <si>
    <t>Uso inadecuado de los recursos en la destinación  del presupuesto para Proyectos de Infraestructura Social y Comunitaria (SPAE) asignados a las entidades territoriales por parte del funcionarios o contratista con el objetivo de obtener beneficio propio o de un tercero.</t>
  </si>
  <si>
    <t>La Dirección Territorial  del Cauca con su Proceso de Gestión Interinstitucional en su condición de Secretaria Técnica del comité técnico y operativo del convenio debe citar mensualmente los miembros del comité para revisar el avance de ejecución de los convenios. Con ello se tiene como propósito hacer el control necesario de la gestión a realizar. En caso de no tener la posibilidad de llamar al control se hará el reporte a las entidades respectivas en compañía del Director Territorial. Se recogerá con esto informe de seguimiento, matriz avance de proyectos, registro SISGESPLAN, correos eléctricos, actas, listado de asistencia además del proyecto presentado y aprobado</t>
  </si>
  <si>
    <t>En seguimiento para mitigar el riesgo de tomara como base la matriz de proyectos y la validación en el aplicativo SISGESPLAN</t>
  </si>
  <si>
    <t>Socializar o fortalecer la estrategia de no le echen cuentos</t>
  </si>
  <si>
    <t>Líder SIG
Líder DGI Territorio</t>
  </si>
  <si>
    <t>Dirección Territorial Central</t>
  </si>
  <si>
    <t>Promover una respuesta institucional articulada para que las víctimas accedan a una oferta social amplia, adecuada, descentralizada, simultánea y sin barreras de acceso con carácter preventivo y transformador.</t>
  </si>
  <si>
    <t>Brindar atención y orientación presencial en puntos de atención y centros regionales
Realizar jornadas de atención móvil de orientación y comunicación a las víctimas</t>
  </si>
  <si>
    <t xml:space="preserve">Uso indebido de la información </t>
  </si>
  <si>
    <t xml:space="preserve">por parte de funcionarios y colaboradores </t>
  </si>
  <si>
    <t xml:space="preserve">para favorecer, priorizar o agilizar trámites </t>
  </si>
  <si>
    <t xml:space="preserve">con el objetivo de obtener un beneficio propio. </t>
  </si>
  <si>
    <t xml:space="preserve">Uso indebido de la información por parte de funcionarios y colaboradores para favorecer, priorizar o agilizar trámites con el objetivo de obtener un beneficio propio. </t>
  </si>
  <si>
    <t>El profesional de servicio al ciudadano diseña trimestralmente un estudio de caso el cual comparte con los servidores de la DT Central y del operador asignados a ésta, para generar conocimiento y toma de conciencia frente a los protocolos  y el uso adecuado de la información, en caso de no lograr efectuarse su diseño u socialización se realiza correo  dirigido a cada uno de los profesionales encargados de los puntos recordando las directrices de atención a los ciudadanos   generando como evidencia la presentación del caso y las respuestas a la prueba realizada con el mismo, Correo Electrónico.</t>
  </si>
  <si>
    <t>Sin registro</t>
  </si>
  <si>
    <t>Aleatorio</t>
  </si>
  <si>
    <t>Por la Tipología del riesgos se define Plan de Acción que fortalezca los actuales controles y evite su materialización</t>
  </si>
  <si>
    <t>Realizar trimestralmente el reporte del estudio del caso por parte del profesional de servicio al ciudadano.</t>
  </si>
  <si>
    <t>Profesional de Servicio al ciudadano</t>
  </si>
  <si>
    <t>El profesional de servicio al ciudadano hace mensualmente el análisis de la atenciones de su equipo, identificando aquellas realizadas en horarios no autorizados y reporta estos ingresos  a la Subdirección de Asistencia y Atención Humanitaria para el respectivo seguimiento, si la subdirección asistencia y atención humanitaria determina un ingreso no autorizado, se solicita al contratante (operador o Unidad para las Victimas) realizar el proceso de investigación frente al caso  con el Objetivo de dar comienzo el protocolo de sanciones pertinentes. Como evidencia se contará con la base de reporte y con la remisión de los casos identificados.</t>
  </si>
  <si>
    <t>Solicitar a las áreas que administran las herramientas un reporte periódico de ingreso a las herramientas de los funcionarios de la DT y del Operador y realizar el análisis de ingresos a las herramientas por parte de los profesionales de servicio al ciudadano.  (si amerita)</t>
  </si>
  <si>
    <t>Director Territorial - Profesionales de Servicio al Ciudadano</t>
  </si>
  <si>
    <t>Desde la DT se realiza la solicitud con la Subdirección de Asistencia y Atención Humanitaria de la generación de los lineamientos para la atención a personas apoderadas por las víctimas y con listados, con el objetivo que una vez se cuente con los lineamientos el profesional de servicio al ciudadano identifica los posibles tramitadores y de reporte a la Subdirección de Asistencia y Atención Humanitaria para que se adelanten las acciones pertinentes, de no contar con los lineamientos por la Subdirección de Asistencia y Atención Humanitaria se procederá a realizar una base en la cual se relacionan las personas que se presentan a los puntos con listados o varios poderes siendo esta remitida a la Subdirección de Asistencia y Atención Humanitaria.</t>
  </si>
  <si>
    <t>Solicitar a la Subdirección de Asistencia y Atención Humanitaria los lineamientos de atención a apoderados o personas con listados de víctimas.
Solicitud a la SAAH</t>
  </si>
  <si>
    <t>Director Territorial - Profesional de Servicio al Ciudadano</t>
  </si>
  <si>
    <t>Dirección Territorial Cesar y Guajira</t>
  </si>
  <si>
    <t>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lograr el acceso efectivo y pleno de sus derechos y la reconstrucción de sus proyectos de vida.</t>
  </si>
  <si>
    <t xml:space="preserve">Acompañamiento y seguimiento en la entrega  de Proyectos de Infraestructura social y comunitaria </t>
  </si>
  <si>
    <t xml:space="preserve">Uso indebido </t>
  </si>
  <si>
    <t>por parte de las entidades territoriales y/o el operador</t>
  </si>
  <si>
    <t xml:space="preserve">de los Bienes y/o Productos suministrados para proyectos de prevención e inmediatez </t>
  </si>
  <si>
    <t>en beneficio o interés particular o de un tercero.</t>
  </si>
  <si>
    <t>Uso indebido por parte de las entidades territoriales y/o el operador, de los Bienes y/o Productos suministrados para proyectos de prevención e inmediatez  en beneficio o interés particular o de un tercero.</t>
  </si>
  <si>
    <t>El profesional responsable del seguimiento al proyecto, realiza seguimiento a los Proyectos que se encuentren en ejecución, sobre el uso de los bienes y recursos, en la zona donde fueron entregados, para verificar que el uso sea el adecuado y el dispuesto, en caso de encontrar irregularidades estas serán notificadas por medio de un informe al director territorial y a la subdirección de prevención.  Evidencia: Acta, informes, correos</t>
  </si>
  <si>
    <t>Por la Tipología del Riesgo se define Plan de Acción con el fin de evitar su materialización</t>
  </si>
  <si>
    <t xml:space="preserve">Realizar una socialización del proyecto de infraestructura social y comunitaria a la mesa de victimas y/o representantes de victimas, para que estos puedan ejercer una función de veeduría </t>
  </si>
  <si>
    <t>Las fechas dependerán del inicio de los proyectos, las cuales se definen en el trascurso del año</t>
  </si>
  <si>
    <t>Semestral</t>
  </si>
  <si>
    <t>Profesional responsable del seguimiento al proyecto</t>
  </si>
  <si>
    <t>El profesional responsable del seguimiento al proyecto, realiza seguimiento a los Proyectos que se encuentren en ejecución, sobre los tiempos de entrega de los bienes y/o productos, en la zona donde se convino entregarlos, para verificar que el cronograma de entrega se cumpla a cabalidad, en caso de encontrar irregularidades estas serán notificadas por medio de un informe al director territorial y a la subdirección de prevención.  Evidencia: Acta, informes, correos</t>
  </si>
  <si>
    <t>Dirección Territorial Chocó</t>
  </si>
  <si>
    <t>para favorecer el pago de una indemnización</t>
  </si>
  <si>
    <t>con el objetivo de obtener un beneficio propio</t>
  </si>
  <si>
    <t>Uso indebido de la información por parte de funcionarios y colaboradores para favorecer el pago de una indemnización con el objetivo de obtener un beneficio propio</t>
  </si>
  <si>
    <t>Los  profesionales de indemnización de la territorial ,  revisan y actualizan anualmente los acuerdos de confidencialidad del personal que hace parte del proceso de Indemnizaciones a nivel territorial, en caso de encontrar personal sin acuerdo o desactualizado   se solicita la actualización, como evidencia queda el acuerdo de confidencialidad enviado al responsable de acuerdo a la herramienta (INDEMNIZA. MAARI)</t>
  </si>
  <si>
    <t>Se considera importante realizar plan de acción que permita disminuir la alta probabilidad de que ocurra el riesgo.</t>
  </si>
  <si>
    <t>Socialización campaña  antifraude ¡Que no le echen cuentos!, para crear conciencia en la población y evitar que sean engañados por personas inescrupulosas.</t>
  </si>
  <si>
    <t>de acuerdo a necesidad</t>
  </si>
  <si>
    <t>Fecha de programación de la asistencia</t>
  </si>
  <si>
    <t>Líder de la Jornada</t>
  </si>
  <si>
    <t>Los profesionales del Equipo de Indemnizaciones cada  vez que  llega la municipalización  verifican el estado de inclusión en el RUV y  aplica los protocolos establecidos por el proceso de indemnizaciones y aplica las estrategias (verificación de la cedula, validar con el grupo familiar) con el fin de blindar la información. En caso de encontrar algún documento con inconsistencia suspende la entrega de la carta e informa a nivel nacional. como evidencia quedan  documentos firmados y correos.</t>
  </si>
  <si>
    <t>Los  profesionales  del Equipo de Indemnizaciones en las jornadas, de acuerdo a la programación, realizan una charla a las victimas donde se enfatiza en la gratuidad de los tramites.  Adicionalmente se aplica los protocolos establecidos por el proceso de indemnizaciones y aplica las estrategias (verificación de la cedula, validar con el grupo familiar) con el fin de blindar la información. En caso de encontrar algún documento con inconsistencia suspende la entrega de la carta e informa a nivel nacional. como evidencia quedan  documentos firmados y correos</t>
  </si>
  <si>
    <t>Dirección Territorial Córdoba</t>
  </si>
  <si>
    <t>Implementar acciones por la dirección territorial para efectuar la entrega de cartas de indemnización aptas a las victimas localizadas.</t>
  </si>
  <si>
    <t xml:space="preserve">Uso  inadecuado de la información </t>
  </si>
  <si>
    <t>por parte de un  funcionario o contratista</t>
  </si>
  <si>
    <t xml:space="preserve">correspondiente a la notificación efectiva de las cartas de indemnización administrativa </t>
  </si>
  <si>
    <t xml:space="preserve"> con el objetivo de obtener un beneficio propio o favorecer a un tercero. </t>
  </si>
  <si>
    <t xml:space="preserve">Uso  inadecuado de la información  correspondiente a la notificación efectiva de las cartas de indemnización administrativa por parte de un  funcionario o contratista con el objetivo de obtener un beneficio propio o favorecer a un tercero. </t>
  </si>
  <si>
    <t>El profesional de la RNI de manera mensual y/o cada vez que se le soliciten la creación de un nuevo usuario VIVANTO para funcionarios y contratistas de la DT. Córdoba, recibe la solicitud mediante correo electrónico y verifica que el compromiso de confidencialidad cumpla con los requisitos establecidos en el procedimiento de Creación de Usuarios en Sistemas de Información, y si cumple con estos, se le asigna el perfil de consulta y/o verificador según el caso con el aval de la Directora Territorial, con el objetivo de salvaguardar y restringir el uso de la información y propender por el buen manejo de las herramientas. En caso de que el compromiso de confidencialidad que envía el solicitante no cumpla con los requisitos, se realizara devolución de esta vía correo electrónico, con las respectivas observaciones y no se realiza la activación del perfil de consulta y/o verificador.    
Evidencia: Compromisos de confidencialidad verificados y avalados por la Directora Territorial.</t>
  </si>
  <si>
    <t>Aunque la probabilidad residual es baja, se considera importante realizar plan de acción que permita disminuir el impacto que tendría una posible materialización del riesgo.</t>
  </si>
  <si>
    <t>Reforzar la socialización de la campaña antifraude ¡Que no le echen cuentos! en el equipo de trabajo de la Dirección Territorial y enlaces municipales de victimas por medio del correo electrónico y/o actas de reunión, para apoyar y orientar a la población y evitar que sean engañados por personas inescrupulosas.</t>
  </si>
  <si>
    <t>•	Director Territorial 
•	Enlace SIG
•	Profesional Indemnizaciones</t>
  </si>
  <si>
    <r>
      <t xml:space="preserve">La profesional de Indemnizaciones mensualmente envía informe con las jornadas de notificación y entrega de cartas de indemnización realizadas, en las cuales se socializa la campaña Antifraude </t>
    </r>
    <r>
      <rPr>
        <sz val="11"/>
        <color rgb="FFFF0000"/>
        <rFont val="Calibri"/>
        <family val="2"/>
        <scheme val="minor"/>
      </rPr>
      <t>s</t>
    </r>
    <r>
      <rPr>
        <sz val="11"/>
        <color theme="1"/>
        <rFont val="Calibri"/>
        <family val="2"/>
        <scheme val="minor"/>
      </rPr>
      <t xml:space="preserve"> a la población víctima, entre otros asistentes a dichas jornadas, con el objetivo de que el mayor número de partes interesadas conozcan la estrategia y los canales de denuncia ante posibles fraudes que se puedan presentar, y estén en capacidad de orientar o denunciar, cuando la situación así lo amerite. En caso de no poder socializar de manera presencial o virtual la campaña Antifraude, ésta se realizará a través de correo electrónico.
Evidencia: Informes mensual de jornadas entrega y socialización de la campaña </t>
    </r>
  </si>
  <si>
    <t>Posibilidad de pérdida económica y reputacional</t>
  </si>
  <si>
    <t>ante nuestras partes interesadas, por afectación en el desempeño ambiental y sanciones ante entes de control</t>
  </si>
  <si>
    <t xml:space="preserve">debido a no contar con equipos ahorradores de agua, energía, lugar para reutilización de papel y mantenimiento periódico de las instalaciones de la sede, falta de lineamientos para la disposición de residuos y puntos adecuados para su disposición y elemento para realizar las mediciones de peso de residuos, carencia de personal idóneo, socialización y apropiación de lineamientos y procedimientos para implementación del sistema, alto volumen de impresiones, roles y responsabilidades recargados al enlace SIG, debilidades en el seguimiento de las obligaciones contractuales y especificaciones técnicas, poca cultura de buenas prácticas ambientales en municipios donde se hacen jornadas móviles, ferias de servicio o eventos masivos, cambios en la normatividad y condiciones ambientales internas y externas negativas.
</t>
  </si>
  <si>
    <t>El líder del Sistema de Gestión Ambiental (SGA) de forma trimestral o cada que sea requerido, realiza la identificación y evaluación de aspectos e impactos ambientales de acuerdo con las fases y programación establecida por el SGA, aplicando lo establecido en el "Procedimiento para la Identificación y Evaluación de Aspectos e Impactos Ambientales"; con el objetivo de dar cumplimiento con los requisitos legales y norma internacional ISO 14001:2015. En caso de evidenciar inconsistencias se programa intervención personalizada a la Dirección Territorial con el área del nivel nacional implementadora del sistema para resolver las inconsistencias.
Evidencia: Matriz de identificación y evaluación de aspectos e impactos ambientales, y el correo o acta de la intervención a la DT Córdoba, en caso de haberse requerido.</t>
  </si>
  <si>
    <t>El líder del Sistema de Gestión Ambiental (SGA) de forma trimestral realiza la identificación de condiciones ambientales de la sede utilizando la "Guía para la Identificación de Condiciones Ambientales y Elaboración de Matrices DOFA" registrando estas en el formato "Reporte de Condiciones Ambientales", solicita y conserva los registros de mantenimiento de los equipos identificados, realizar el cargue de estas actividades en el Share Point de acuerdo con la programación realizada; es responsabilidad de cada Dirección Territorial realizar las actividades descritas, con el objetivo de no incumplir requisitos legales y requerimientos de la ISO 14001:2015. En caso de evidenciar oportunidades de mejora se programa jornada de apoyo y revisión a la Dirección Territorial con el área del nivel nacional implementadora del sistema.
Evidencia: Formato de Reporte de Condiciones Ambientales, y el correo o acta de la intervención a la DT Córdoba, en caso de haberse requerido.</t>
  </si>
  <si>
    <t>El líder del Sistema de Gestión Ambiental (SGA) y Operarias de Aseo y Cafetería de la DT Córdoba, mensualmente o cada que se generen residuos peligrosos, separan los residuos sólidos aprovechables, no aprovechables y orgánicos de acuerdo al código de colores vigentes (Resolución 2184 de 2019), cuantifican los residuos generados en el formato de "Registro Generación de Residuos Sólidos Aprovechables, Orgánicos y Ordinarios", entrega los residuos generados de acuerdo con lo establecido en el Plan de Gestión Integral de Residuos Sólidos -PGIRS, estas acciones se deben realizar cada vez que se generen los residuos peligrosos con el objetivo de no incumplir requisitos legales y es responsabilidad de cada Dirección Territorial aplicar los lineamientos establecidos por el SGA. En caso de identificar hallazgos se intervención personalizada a la Dirección Territorial con el área del nivel nacional implementadora del sistema para resolver las inconsistencias.
Evidencia: Formato de Registro Generación de Residuos Sólidos Aprovechables, Orgánicos y Ordinarios, y el correo o acta de la intervención a la DT Córdoba, en caso de haberse requerido.</t>
  </si>
  <si>
    <t>El líder del Sistema de Gestión Ambiental (SGA) de forma mensual realiza el control de los programas de gestión ambiental a través de los matrices de seguimiento establecidas, de acuerdo con la periodicidad establecida (mensual), con el fin de controlar y mejorar el desempeño ambiental de la Dirección Territorial y no incumplir requisitos legales aplicables. En caso de identificar hallazgos se reportará al área encargada e implementadora del SGA del nivel nacional para resolver los hallazgos y proponer acciones de mejora.
Evidencia: Matriz de seguimiento a programas de gestión ambiental (servicios públicos), y el correo con el reporte de hallazgos a la DT Córdoba, en caso de haberse requerido.</t>
  </si>
  <si>
    <t>El Enlace SIG, el líder del Sistema de Gestión Ambiental (SGA) e integrantes del equipo (funcionario, contratista u operador) de la Dirección Territorial Córdoba de forma trimestral participan activamente en la oferta de fortalecimiento de conceptos en materia ambiental como diplomados, cursos, charlas, etc.; conservando evidencias de esta participación con el fin de dar cumplimiento con lo establecido en la norma internacional ISO 14001:2015 y lineamientos del SGA. En caso de evidenciar oportunidades de mejora se solicitará una jornada de fortalecimiento para la Dirección Territorial Córdoba.
Evidencia: Acta y/o certificado de la formación recibida, y el correo con la solicitud del fortalecimiento a la DT Córdoba, en caso de haberse requerido.</t>
  </si>
  <si>
    <t>El Enlace SIG y el líder del Sistema de Gestión Ambiental (SGA) de manera bimestral realizan la identificación de requisitos legales y otros requisitos en materia ambiental, aplicables al territorio en donde se ubica la sede mediante la actualización del normograma. En caso de que el Enlace SIG no pueda realizar la identificación mediante la actualización del normograma, el director territorial designará a un funcionario para su realización. Como evidencia quedará evidencias de las actividades realizadas (búsquedas, comunicaciones con entes de vigilancia y control ambiental) y Normograma.; 
Evidencia: Diligenciamiento del link y/o evidencias de las actividades realizadas (búsquedas, comunicaciones con entes de vigilancia y control ambiental) y Normograma.</t>
  </si>
  <si>
    <t>ante los funcionarios de la DT y partes interesadas, por la ocurrencia de accidentes, enfermedades laborales o incapacidades, generando demandas y sanciones</t>
  </si>
  <si>
    <t xml:space="preserve">debido a deterioro en infraestructura (humedad, iluminación, cableado eléctrico, motobomba) en sede administrativa, falta de elementos de seguridad y mayor capacitación para equipo de brigadistas, no contar con área para almacenamiento de materiales, con profesional con formación adecuada para atender las necesidades del sistema, falta de articulación entre procesos nivel nacional y territorial para programación de actividades, no realización de pausas activas, poca retroalimentación de resultados de necesidades de las partes interesadas, falta de compromiso y apropiación de los conceptos del sistema, disminución medidas COVID - 19, dificultades de orden público, presencia de vectores transmisores de enfermedades,  baja corresponsabilidad de algunas entidades territoriales para acoger el cumplimiento de la normatividad vigente  e insuficiente prepuesto para desarrollo del SGSST en los CRAV y PAV que están ubicados en instalaciones de éstas.
</t>
  </si>
  <si>
    <t>El líder del Sistema de Seguridad y Salud en el Trabajo (SST) de forma trimestral o cada vez que se requiera, valida la difusión de las matrices de peligros y riesgos, aplicando el control de los mismos, en caso de identificar incumplimientos se reporta al área encargada del NN y se programa reunión de socialización y refuerzo a la DT Córdoba.
Evidencia: Correo de difusión de las matrices de peligros y riesgos, y el correo y acta con socialización y refuerzo a la DT Córdoba, en caso de haberse requerido.
El líder del Sistema de Seguridad y Salud en el Trabajo (SST) de forma trimestral o cada vez que se requiera, verifica la apropiación de los planes de respuesta a emergencias que la Unidad tiene definido para cada punto de operación a nivel territorial, en caso de identificar desconocimiento se programa reunión de fortalecimiento y refuerzo a la DT Córdoba.
Evidencia: Acta o evaluación que dé cuenta de la apropiación de los planes de respuesta a emergencias, y el correo y acta con el fortalecimiento y refuerzo a la DT Córdoba, en caso de haberse requerido.</t>
  </si>
  <si>
    <t>El líder del Sistema de Seguridad y Salud en el Trabajo (SST) de forma trimestral o cada vez que se requiera, difunde las acciones que garanticen la participación en los simulacros de emergencias programados por el área de Seguridad y Salud en el Trabajo y elaboración de informes, en caso de identificar incumplimientos u oportunidades de mejora se programa nueva jornada de simulacro para la DT Córdoba.
Evidencia: Informe del simulacro realizado, y el correo y acta con la reprogramación de una jornada de simulacro para la DT Córdoba, en caso de haberse requerido.</t>
  </si>
  <si>
    <t>El Enlace SIG y el líder del Sistema de Seguridad y Salud en el Trabajo (SST) de forma mensual o cada vez que se requiera, socializan los documentos e información del SGSST, por medio de correos electrónicos, jornadas de fortalecimiento y reuniones de comités territoriales, en caso de identificar oportunidades de mejora se programa reunión de fortalecimiento y refuerzo a la DT Córdoba.
Evidencia: Correo de difusión y/o actas de socialización de los documentos e información del SGSST, y el acta con la jornada de refuerzo y fortalecimiento a la DT Córdoba, en caso de haberse requerido.</t>
  </si>
  <si>
    <t>El líder del Sistema de Seguridad y Salud en el Trabajo (SST) de forma mensual o cada vez que se requiera, revisa y mide la participación en las capacitaciones y actividades programadas por el GGTH-SST, en caso de identificar baja participación se envía correo de motivación a la participación y se hace retroalimentación y refuerzo en las reuniones de equipo que disponga de DT Córdoba.
Evidencia: Listados de participación de la territorial en las capacitaciones del SGSST, y el correo y/o acta con la motivación y retroalimentación a la DT Córdoba, en caso de haberse requerido.</t>
  </si>
  <si>
    <t>ante nuestros grupos de valor; entes territoriales y entidades del SNARIV por el incumplimiento en la realización de las jornadas de atención móvil</t>
  </si>
  <si>
    <t>debido a situaciones de orden público, catástrofes naturales, riesgos de salud (biológicos, COVID -19, entre otros), temas presupuestales y problemas de conectividad</t>
  </si>
  <si>
    <t>El profesional responsable de las jornadas en cada departamento de la DT Eje Cafetero, cada vez que se requiera, realiza la reprogramación de la jornada en el caso de no poderse realizar la jornada programada con anterioridad, como evidencia de su ejecución se cuenta con pantallazo del aplicativo SGV</t>
  </si>
  <si>
    <t>Correctivo</t>
  </si>
  <si>
    <t>Dada la severidad del riesgo y la efectividades de los controles existentes no amerita plantear una acción adicional</t>
  </si>
  <si>
    <t>El profesional responsable de las jornadas en cada departamento de la DT Eje Cafetero, cada vez que estando en jornada se presenta fallas en internet o el aplicativo SGV, debe responsabilizar al orientador en el diligenciamiento del formato de campañas outbound con el fin de contar con la información de las personas para ser cargada en SGV. En caso no poderse realizar la atención en línea, como evidencia de su ejecución se cuenta con los listados diligenciados.</t>
  </si>
  <si>
    <t>El profesional responsable de las jornadas en cada departamento de la DT Eje Cafetero, en cada jornada, verifica la aplicación de los protocolos de bioseguridad, con el fin de prevenir el contagio de enfermedades. En caso no poderse realizar se suspende la jornada hasta que se puedan realizar, como evidencia de su ejecución se cuenta con registro fotográfico.</t>
  </si>
  <si>
    <t>ante nuestros grupos de valor y entes territoriales por la imposibilidad de realizar las asistencias técnicas</t>
  </si>
  <si>
    <t>debido a insuficiencia presupuestal, mala conectividad, situaciones de orden público o falta de interés de las entidades</t>
  </si>
  <si>
    <t>El profesional responsable de la asistencia técnica en cada departamento de la DT Eje Cafetero, mensualmente, realiza la planeación respectiva de las jornadas de asistencia técnica, con el fin de contar con todos los requerimientos logísticos. En caso no poderse realizar dicha programación, se concertará con nivel nacional las actividades a realizar durante el mes, como evidencia de su ejecución se cuenta con correo electrónico.</t>
  </si>
  <si>
    <t>El profesional responsable de la asistencia técnica en cada departamento de la DT Eje Cafetero, cada vez que se requiera, reprograma la actividad de asistencia técnica, en caso de no poderse realizar, con el fin de dar cumplimiento a las metas y objetivos trazados por los procesos, como evidencia de su ejecución se cuenta con correos electrónicos.</t>
  </si>
  <si>
    <t>ante nuestros grupos de valor, entes territoriales y entidades del SNARIV por la imposibilidad de implementar las estrategias definidas en los componentes de memoria, dignificación y recuperación social</t>
  </si>
  <si>
    <t>debido a falta de interés de las personas,  falta de contratación y cumplimiento por parte del operador (calidad, oportunidad), insuficiencia presupuestal (contratación referentes), situaciones de orden público, riesgos de salud (biológicos, COVID -19, entre otros), desastres naturales y disposición de las administraciones municipales</t>
  </si>
  <si>
    <t>El referente psicosocial de cada departamento de la DT Eje Cafetero, cada vez que defina una estrategia, socializa la metodología y el alcance de la misma, ante el grupo de valor a intervenir, con el fin  de mitigar cualquier situación que se nos presente en la implementación de la estrategia, en caso de no poderse realizarse se reprogramara, como evidencia de su ejecución se cuenta con registro fotográfico y consentimiento informado y lista de asistencia.</t>
  </si>
  <si>
    <t>El referente psicosocial de cada departamento de la DT Eje Cafetero, cada vez que defina una estrategia, se reúne con el grupo de valor a intervenir,  donde quede plasmado la no voluntariedad de continuar con implementación de la estrategia y desde el nivel territorial, se agendara una nueva persona para participar en la estrategia, como evidencia de su ejecución se cuenta con consentimiento de no aceptación.</t>
  </si>
  <si>
    <t>El profesional de reparación individual-Indemnizaciones del DT Eje Cafetero una vez cada 4 meses socializa y fortalece la campaña antifraude de la Unidad con funcionarios, contratistas de la entidad y funcionarios de las entidades del SNARIV, con el fin de prevenir los fraudes. En caso no poderse realizar se reprogramará, como evidencia de su ejecución se cuenta con correo electrónico.</t>
  </si>
  <si>
    <t>Dada la severidad del riesgo y en busca de mayor efectividad de los controles existentes amerita plantear una acción adicional</t>
  </si>
  <si>
    <t>El profesional de reparación individual-Indemnizaciones del DT Eje Cafetero, cada vez que sean asignadas municipalizaciones a la dirección territorial, garantiza la confidencialidad de la información siguiendo los lineamientos tanto del procedimiento y el memorando interno donde se socializa la nueva estrategia de notificación de acuerdo con las municipalizaciones asignadas a la DT, con el fin de salvaguardar la información. En caso no poderse garantizar la confidencialidad de la información no se realizará el envío, como evidencia de su ejecución se cuenta con correo electrónico y archivo cifrado.</t>
  </si>
  <si>
    <t>El profesional de reparación individual-Indemnizaciones del DT Eje Cafetero, cada vez que se presenten, traslada a Nivel Nacional a través de correo electrónico las denuncias o novedades que se puedan presentar, con el fin de poner en conocimiento y se inicien las acciones pertinentes. En caso no poderse realizar el envío a nivel nacional se enviará el director territorial para que el realice lo pertinente, como evidencia de su ejecución se cuenta con correo electrónico.</t>
  </si>
  <si>
    <t>El profesional responsable articulador RNI en cada departamento de la DT Eje Cafetero, una vez creado el usuario en la Herramienta VIVANTO, envía acuerdo de confidencialidad para su lectura y aplicación del manejo de la información, con el fin de que se conozca y se dé su aplicación. En caso no poderse realizar se revisará y se reenviara, como evidencia de su ejecución se cuenta con correo electrónico.</t>
  </si>
  <si>
    <t>El profesional responsable articulador RNI en cada departamento de la DT Eje Cafetero en el mes de julio de cada vigencia realiza seguimiento a los usuarios creados por cada municipio, este correo se envía al autorizado articulador municipal, con el fin de verificar si los contratos continúan vigentes. En caso no poderse realizar se solicitará al articulador territorial el reporte de contratos vigentes de los usuarios de la herramienta, como evidencia de su ejecución se cuenta con correo electrónico.</t>
  </si>
  <si>
    <t>El profesional responsable articulador RNI en cada departamento de la DT Eje Cafetero procede una vez se identifique mal uso de la información de la Unidad a suspender el usuario e informar al grupo contra fraudes de NN, con el fin de que se realice su respectivo tratamiento, como evidencia de su ejecución se cuenta con correo electrónico</t>
  </si>
  <si>
    <t xml:space="preserve">debido a no contar con puntos ecológicos actualizados, equipo ahorradores de agua y energía y dispositivos para la medición operacional, falta de espacios de almacenamiento adecuado, demoras en la aplicación de la normatividad emitida, condiciones ambientales negativas internas/ externas y  la falta de presupuesto,  conciencia en la aplicación de procedimientos y cuidado ambiental por parte de los funcionarios
</t>
  </si>
  <si>
    <t>Los Asistente administrativo de la DT  Eje Cafetero una vez al mes realiza el envío  correo electrónico con mensaje de sensibilización, buenas practicas o uso eficiente de los recursos a todos los funcionarios y contratistas de la Dirección Territorial, con el fin de generar conciencia ambiental, cuidado del medio ambiente y el uso eficiente de los recursos. En caso de no poderse realizar los apoyara los funcionarios de planeación. Como evidencia se contara con los correos electrónicos enviados</t>
  </si>
  <si>
    <t>Los Asistente administrativo de cada sede de la DT Eje Cafetero, cada 3 meses realizaran reporte y cargue de las evidencias de las actividades del plan de implementación en el micrositio dispuesto para este. En caso de no poderse realizar dicha actividad será enviada vía correo electrónico con el reporte de la información y las evidencias de cada una de las actividades.</t>
  </si>
  <si>
    <t>La Líder del equipo de asistentes administrativas de la DT Eje Cafetero, solicitara al inicio de la vigencia al Nivel Nacional por medio de correo electrónico la actualización de los puntos ecológicos, equipo ahorradores de agua y energía y dispositivos para la medición operacional, así como la adecuación de espacios de almacenamiento de residuos; en caso de no poder realizar dicha solicitud se escalara por medio del Director Territorial y se realizaran las reiteraciones necesarias.</t>
  </si>
  <si>
    <t>debido a limitadas salidas de emergencia, espacios de almacenamiento y cableado eléctrico en puestos de trabajo inadecuados, Pandemia - COVID 19 y otras variantes y la falta de participación de colaboradores CRAV y PAV en validación de los planes de emergencia y matriz de riesgos,  profesional idóneo para el sistema, socialización cambios normativos y presencia de la ARL en el territorio</t>
  </si>
  <si>
    <t>Los miembros de COPASST mensualmente remiten a todos los funcionarios y contratistas de la DT Eje Cafetero correo electrónico con la programación de las capacitaciones, actividades y demás para lograr la participación en estas actividades y así generar conciencia y conocimiento frente a los factores de riesgos y que pueden afectar nuestro bienestar y nuestro trabajo. En caso de no poder ser enviado por ellos los apoyara el enlace SIG de la DT y como evidencia se contara con con correo electrónico.</t>
  </si>
  <si>
    <t>Los miembros de COPASST mensualmente dentro del comité Operativo de la DT Eje Cafetero tiene un espacio donde se tratan temas de SST, informes, entre otros para apoyar el proceso de formación y generar conciencia de auto cuidado. De no poderser realizar en dicho espacio se enviara correo electrónico con dicha información, como evidencia se contara con acta del comité o con correo electrónico</t>
  </si>
  <si>
    <t>El líder Administrativo solicita vía correo electrónico al inicio de la vigencia al Nivel Nacional la adecuación de salidas de emergencia, espacios de almacenamiento y canalización del cableado eléctrico en puestos de trabajo, además de solicitar un profesional idóneo como apoyo al manejo del sistema de SST y presencia de la ARL en el territorio, en caso de no poder realizar dicha solicitud se escalara por medio del Director Territorial y se realizaran las reiteraciones necesarias.</t>
  </si>
  <si>
    <t>por no brindar asistencia técnica a las partes interesadas, para cumplir con los planes establecidos en los periodos y los que estipula la ley</t>
  </si>
  <si>
    <t xml:space="preserve">debido a la falta de planeación y dinámica de las partes interesadas. </t>
  </si>
  <si>
    <t>Los profesionales de Reparación Colectiva, retornos y Reubicaciones y Nación - Territorio, realizan asistencia técnica  presenciales a los sujetos y los entes al menos una vez al año con el fin de que puedan proponer medidas en los respectivos planes municipales para la implementación de la política pública de víctimas  y por consiguiente a la repación integral, en caso que no se puedan dar las asistencias técnicas presenciales  se deben enviar las mismas por medio de correo electrónico  y al detalle  de dicha asistencia, las evidencias de este control son: actas de las asistencias técnicas en terreno y correos electrónicos.</t>
  </si>
  <si>
    <t>Firmar anualmente el  formato de aceptación de lineamiento de confidencialidad por parte del  usuario  de cualquier entidad del SNARIV y el profesional de la red nacional de información de la dirección territorial y/o director territorial de la unidad , con el propósito de garantizar el compromiso de confidencialidad de la información por cada funcionario que utilice las herramientas de información de las victimas. En caso de no ser firmado el acuerdo de confidencialidad no se asignaran claves ni se renovaran permisos para cada vigencia anual, queda como evidencia el formato de aceptación del acuerdo de confidencialidad de usuarios firmado y cargado en la herramienta VIVANTO.</t>
  </si>
  <si>
    <t>Con estos controles desde la DT Magdalena y el proceso con el profesional encargado pretende minizar al máximo que este riesgo se pueda materializar.</t>
  </si>
  <si>
    <t xml:space="preserve">Socializar por parte del funcionario encargado de la RNI el lineamiento de confidencialidad anualmente a las entidades del SNARIV para generar compromisos individuales en el cumplimiento de las condiciones de seguridad para garantizar la confidencialidad de la información. En caso de no realizarse la socialización en forma presencial se realizará en forma virtual o escrita. queda como evidencia acta de socialización, correo electrónico. </t>
  </si>
  <si>
    <t>por no implementar las medidas contempladas a los sujetos colectivos  en los PIRC y las actividades a las victimas de enfoque diferencial y de genero</t>
  </si>
  <si>
    <t>debido a la contratación tardía del operador y del personal idóneo para la implementación de la medida de rehabilitación comunitaria, además de situaciones de seguridad en el territorio por actores armados que coloquen en peligro la integridad física de las comunidades y profesionales psicosociales colectivos y/o emergencias climatológicas ambientales.</t>
  </si>
  <si>
    <t xml:space="preserve">Los profesionales psicosociales realizan el registro de la actividad mensualmente a través de un  informe consolidado del grupo psicosocial,  donde quedan planteados los inconvenientes presentados ante el supervisor del contrato. En caso de no presentarse el informe en el mes  este se reportará en el mes siguiente, queda como evidencia el informe mensual  presentado al supervisor. </t>
  </si>
  <si>
    <t xml:space="preserve">El profesional de EDYG  territorial realiza acompañamiento y articulación con todos los procesos de la DT mensualmente de manera presencial o virtual para la asistencia y atención integral de las victimas de especial atención con el fin de mejorar su calidad de vida, en dado caso que no poder realizarse el acompañamiento virtual o presencial este enviará los lineamientos por correo electrónico. evidencia actas, listados de asistencia, correos electrónicos. </t>
  </si>
  <si>
    <t>ante los grupos de valor por la no entrega de cartas de indemnización aptas a las victimas localizadas</t>
  </si>
  <si>
    <t>debido a la Falta de recursos por parte de las victimas, para el traslado a la ciudad de Santa Marta destinado como lugar de jornadas para la notificación de la medida de notificación cuando a los funcionarios no les aprueban las comisiones.</t>
  </si>
  <si>
    <t xml:space="preserve">El profesional de RI de la DT magdalena articula mensualmente con los entes territoriales para la realización de las notificaciones de la medida de notificación  en los municipios donde se generen mayor numero de giros asignados con el fin de lograr que las victimas se les facilite el traslado y optimizar sus recursos, en dado caso que no se generen jornadas en los municipios se brindará la atención en  el CRAV de Santa Marta, queda como evidencia los correo electrónicos enviados y los oficios con los requerimientos al ente territorial. </t>
  </si>
  <si>
    <t>por no brindar acompañamiento a las victimas ni a las personerías de los municipios en el fortalecimiento y empoderamiento de la participación de las mesas de las victimas</t>
  </si>
  <si>
    <t>debido a la falta de metodologías adecuadas para el fortalecimiento de las víctimas; así como de asignación suficiente los recursos para viáticos y gastos de viajes a los territorios que requieran de acompañamiento presencial de los profesionales de la DT.</t>
  </si>
  <si>
    <t xml:space="preserve">Los profesionales del proceso de participación realizan mensualmente asistencia técnica y acompañamiento a los espacios de participación virtuales o presenciales garantizando la participación efectiva de las victimas, con el objetivo de fortalecer las capacidades de estas y de las oficinas del ministerio publico con base en lo establecido en la resolución 01668 de 30 diciembre 2020 , en caso que no no poder hacerlo presencial o virtual, se realizará en forma telefónica, queda como evidencias actas, correos electrónicos. </t>
  </si>
  <si>
    <t>debido a condiciones ambientales internas y externas (no hay ambiente natural, todo es artificial, luces, ventilación, Recursos energéticos e hídricos deficientes), falta de buenas prácticas ambientales en los municipios donde se realizan actividades misionales, capacitaciones poco efectivas y falta de personal competente para la implementación y mantenimiento del sistema.</t>
  </si>
  <si>
    <t>Los profesionales del sistema de gestión ambiental realizan trimestralmente, seguimiento a las actividades del plan de implementación garantizando el cumplimiento de los mismos, y plasmarlos en la herramienta establecido para esto, de no poder realizarlo se procederá hacer un plan de mejora y presentarlo a la OAP para su aprobación, queda como evidencia el reporte del cumplimiento de las actividades en la herramienta sisgestión.</t>
  </si>
  <si>
    <t>debido a dotación mobiliario en mal estado (sillas no ergonómicas), capacitaciones poco efectivas y centradas a enlaces y Copasst, mala calidad elementos de bioseguridad, pandemias y falta de personal competente para la implementación y mantenimiento del sistema.</t>
  </si>
  <si>
    <t xml:space="preserve">Los profesionales del sistema de seguridad y salud en el trabajo realizaran trimestralmente seguimiento a las actividades del plan de implementación garantizando el cumplimiento de los mismos, y plasmarlos en la herramienta establecido para esto, de no poder realizarlo se procederá hacer un plan de mejora y presentarlo a la OAP para su aprobación, queda como evidencia el reporte del cumplimiento de las actividades en la herramienta sisgestión. </t>
  </si>
  <si>
    <t>Dirección Territorial Magdalena Medio</t>
  </si>
  <si>
    <t xml:space="preserve">Posibilidad de utilización de información de las víctimas o sistemas de información </t>
  </si>
  <si>
    <t>por parte de los funcionarios o contratistas de la Unidad</t>
  </si>
  <si>
    <t>del pago por indemnización administrativa</t>
  </si>
  <si>
    <t xml:space="preserve"> para obtener  beneficio propio  o de terceros</t>
  </si>
  <si>
    <t>Posibilidad de utilización de información de las víctimas o sistemas de información del pago por indemnización administrativa, por parte de los funcionarios o contratistas de la Unidad para obtener  beneficio propio  o de terceros</t>
  </si>
  <si>
    <t>La actividad se realiza entre 1501 y 3000 veces al año</t>
  </si>
  <si>
    <t xml:space="preserve">La Directora territorial y el profesional de reparación individual, cada vez que la Subdirección de Reparación Individual remita proceso bancarios de giros revisa la municipalización  en reunión  para definir su estrategia de notificación  de los giros  de indemnización  administrativa, conforme al procedimiento de notificación de indemnización administrativa del Sistema integrado de Gestión, en el caso de no poder realizar la reunión se le solicitará lineamientos de notificación a la Subdirección de reparación individual , como evidencia de su gestión de cuenta con el acta de la reunión que es enviada a la Subdirección de Reparación individual. </t>
  </si>
  <si>
    <t>De acuerdo a la tipología del riesgo se define formular un plan de acción adicional tendiente a fortalecer los controles existentes y evitar su materialización</t>
  </si>
  <si>
    <t>La directora territorial, el profesional de indemnizaciones y el profesional del sistema integrado de gestión, revisarán y verificaran la aplicación  del procedimiento de notificación de la medida de indemnización administrativa cargado en la pagina de la unidad</t>
  </si>
  <si>
    <t>Director (a) territorial</t>
  </si>
  <si>
    <t>La directora territorial y las profesionales de reparación individual, una vez al año conforme a vigencia firman   acuerdo de confidencialidad de la Unidad para la protección y manejo de la información de la medida de la indemnización administrativa, en el caso de que no se firme el acuerdo de confidencialidad se solicitará lineamientos a la subdirección de reparación individual, como evidencia de su gestión se cuenta con el acuerdo de confidencialidad firmado.</t>
  </si>
  <si>
    <t>Dirección Territorial Meta y Llanos Orientales</t>
  </si>
  <si>
    <t>Atención a las victimas  en los puntos de atención y Centros Regionales</t>
  </si>
  <si>
    <t>Uso indebido o inadecuado</t>
  </si>
  <si>
    <t xml:space="preserve">por parte de contratistas, funcionarios del centro regional o punto de atención </t>
  </si>
  <si>
    <t>herramientas tecnológicas y de los procesos internos de atención de la unidad</t>
  </si>
  <si>
    <t>con el objetivo de obtener un beneficio propio o de un tercero</t>
  </si>
  <si>
    <t>Uso indebido o inadecuado de las herramientas tecnológicas y de los procesos internos de atención de la unidad, por parte de contratistas, funcionarios del centro regional o punto de atención con el objetivo de obtener un beneficio propio o de un tercero</t>
  </si>
  <si>
    <t xml:space="preserve">Dependiendo de la temporalidad de cada contrato El director territorial debe informar mediante correo electrónico, al articulador territorial de la RNI de las renuncias que se puedan presentar de funcionarios y contratistas, para desactivar de manera oportuna los accesos a estas herramientas.  En tal caso el Articulador Territorial   de la RNI procederá a inactivar el usuario, como evidencia se cuenta con el registro de la herramienta y correo de respuesta.  </t>
  </si>
  <si>
    <t xml:space="preserve">Se realizara jornada de sensibilización a los funcionarios y contratistas propios y externos,  frente al uso indebido  de las herramientas tecnológicas y la información de la unidad para las victimas.  </t>
  </si>
  <si>
    <t xml:space="preserve">Director Territorial </t>
  </si>
  <si>
    <t xml:space="preserve">El director territorial debe informar mediante correo electrónico, al articulador territorial  de la  RNI de las renuncias que se puedan presentar de funcionarios y contratistas, para desactivar de manera oportuna los accesos a estas herramientas.  En tal caso el Articulador Territorial   de la RNI procederá a inactivar el usuario, en el caso de identificar usuarios aún activos se hará el respectivo reporte para desactivar nuevamente los usuarios a las herramientas de la entidad. como evidencia se cuenta con el registro de la herramienta. </t>
  </si>
  <si>
    <t xml:space="preserve">Se fortalecerá las campañas de ojo al fraude y que no le echen cuentos en la dirección territorial en los espacios de interacción con las victimas </t>
  </si>
  <si>
    <t>profesionales de relación con el ciudadano,  comunicaciones</t>
  </si>
  <si>
    <t>Los funcionarios que identifiquen casos de uso indebido de las herramientas por parte de colaboradores, contratistas, operadores u otros  deben reportar al Director Territorial la situación. Quien a su vez evaluará la situación y reportará a la articuladora de la  RNI mediante correo electrónico. La articuladora de la RNI  procederá a inactivar el usuario reportado, como evidencia enviará al director Territorial correo con la confirmación.</t>
  </si>
  <si>
    <t>Dirección Territorial Nariño</t>
  </si>
  <si>
    <t xml:space="preserve">Inadecuada utilización de la información </t>
  </si>
  <si>
    <t xml:space="preserve">que maneja el personal del  operador Outsourcing  de la Dt </t>
  </si>
  <si>
    <t xml:space="preserve">posible fuga de la misma por las plataformas virtuales </t>
  </si>
  <si>
    <t>con el objetivo de obtener un beneficio propio.</t>
  </si>
  <si>
    <t>Inadecuada utilización de la información y  posible fuga de la misma por las plataformas virtuales que maneja el personal del  operador Outsourcing  de la Dt con el objetivo de obtener un beneficio propio.</t>
  </si>
  <si>
    <t>Las profesionales del proceso de relación con el ciudadano,  solicitan mensualmente  en la reunión de productividad a la  coordinadora zonal del operador Outsourcing,  el reporte referente al uso inadecuado de los sistemas de información, con la finalidad de detectar fuga de información o uso inadecuado de la misma o de las plataformas asignadas a los orientadores o documentadores del operador Outsourcing, para que a su vez reportar  a nivel nacional al grupo antifraudes y al enlace de planeación de la DT Nariño, quien escala también a la OAP  y al proceso de Gestión de la Información (RNI) en NN en caso de presentarse. En caso de no materializarse el riesgo se deja constancia en el acta de la reunión de productividad. Se evidencia a través de correo electrónico, actas y listados de asistencia.</t>
  </si>
  <si>
    <t>Se sugiere documentar  el control existente ya que en su calificación se verifico que no estaba documentado</t>
  </si>
  <si>
    <t>Documentar  el control existente ya que en su calificación se verifico que no estaba documentado</t>
  </si>
  <si>
    <t>Integrantes del proceso de relación con el ciudadano de la DT Nariño</t>
  </si>
  <si>
    <t>Realizar  sensibilizaciones semestrales  sobre el tema de la corrupción y riesgos de corrupción</t>
  </si>
  <si>
    <t>Integrantes del proceso de relación con el  ciudadano de la DT Nariño</t>
  </si>
  <si>
    <t>Dirección Territorial Norte de Santander Arauca</t>
  </si>
  <si>
    <t>Posibilidad de pérdida económica y reputacional por falta de seguridad de la información</t>
  </si>
  <si>
    <t xml:space="preserve">por parte del banco agrario en las sucursales </t>
  </si>
  <si>
    <t>se filtra la información de asignación de recursos y se informa a las victimas previo a la entrega del acto administrativo de indemnización</t>
  </si>
  <si>
    <t>Posibilidad de pérdida económica y reputacional por falta de seguridad de la información por parte del banco agrario en las sucursales se filtra la información de asignación de recursos y se informa a las victimas previo a la entrega del acto administrativo de indemnización</t>
  </si>
  <si>
    <t xml:space="preserve"> Eventos externos (Terceros)</t>
  </si>
  <si>
    <t>El equipo de la dirección territorial reporta a la dirección de reparaciones cuando se identifique cualquier acto de presunta corrupción para que  se realicen las respectivas investigaciones y se  tomen las medidas necesarias, se deja como evidencia la trazabilidad por el correo institucional.</t>
  </si>
  <si>
    <t>De acuerdo a la tipología del Riesgo se definen planes de Acción adicional tendiente a evitar la materialización del riesgo</t>
  </si>
  <si>
    <t>Charlas antifraude en las jornadas de atención</t>
  </si>
  <si>
    <t>Profesional servicio al ciudadano</t>
  </si>
  <si>
    <t xml:space="preserve">Imágenes de campaña anti fraude en los CRAV y puntos de atención </t>
  </si>
  <si>
    <t>Dirección Territorial Santander</t>
  </si>
  <si>
    <t>Uso indebido de la información por parte de funcionarios y colaboradores para favorecer el pago de una indemnización con el objetivo de obtener un beneficio propio.</t>
  </si>
  <si>
    <t>El director territorial realiza el descargue de las cartas en formato PDF desde la herramienta indemniza y se almacenan en la nube (OneDrive)  y designa  al profesional de indemnizaciones de manera mensual para que ejerza la custodia de las cartas de indemnización y el desarrollo del proceso de notificación de indemnización a las víctimas destinatarias de la reparación económica en los procesos de pagos nuevos y reprogramaciones tanto por pagos administrativos como judiciales. Las bases generadas de pago (municipalizaciones) son de exclusivo conocimiento y uso del Director Territorial y del equipo de indemnizaciones, quienes deberán aplicar el procedimiento de confidencialidad y salvaguarda de la información. El procedimiento de contactabilidad, notificación y entrega de cartas de indemnización se encuentra bajo responsabilidad del equipo indemnizador. En caso de identificar inconsistencias o irregularidades se informará de manera inmediata sobre la presunta actuación al grupo de indagación y
protección contra fraudes de la Oficina Asesora Jurídica.   Evidencia:  Formato de autorización para el descargue y organización de la logística de indemnización administrativa v4 y correo electrónico en PDF con la base de datos de las victimas a indemnizar,  enviada por el profesional de Indemnizaciones al grupo de Relación con el Ciudadano del Nivel Nacional, para realizar la  contactabilidad de la población victima junto con su correspondiente retroalimentación.</t>
  </si>
  <si>
    <t>Dado a la tipología de riesgo y el nivel de severidad residual, se toma la decisión de definir un Plan de Acción adicional</t>
  </si>
  <si>
    <t>Acta de socialización Campaña Antifraude en los puntos de atención y en las entregas de indemnizaciones.</t>
  </si>
  <si>
    <t>Equipo Indemnizaciones DT Santander.</t>
  </si>
  <si>
    <t>Dirección Territorial Sucre</t>
  </si>
  <si>
    <t>Orientación, Asistencia, gestión y tramites para acceso de la población victima a la información y la oferta de la Unidad.</t>
  </si>
  <si>
    <t xml:space="preserve">Uso indebido de información de las victimas </t>
  </si>
  <si>
    <t xml:space="preserve"> por parte funcionarios o contratistas</t>
  </si>
  <si>
    <t xml:space="preserve">relacionada con tramites de la Unidad </t>
  </si>
  <si>
    <t xml:space="preserve"> con el objetivo de obtener un beneficio particular o de beneficiar a un tercero</t>
  </si>
  <si>
    <t>Uso indebido de información de las victimas relacionada con tramites de la Unidad por parte funcionarios o contratistas, con el objetivo de obtener un beneficio particular o de beneficiar a un tercero</t>
  </si>
  <si>
    <t>La actividad se realiza entre 366 y  1500 veces al año</t>
  </si>
  <si>
    <t>El profesional de Servicio al Ciudadano  y el profesional de Reparación individual, semestralmente socializan las rutas de atención y las campañas o estrategias antifraude de Nivel Nacional, convocatoria virtual o presencial a enlaces municipales, Ministerio Público y demás entidades del SNARIV, en caso de no poder llevar a cabo los espacios de socialización virtual o presencial, se remitirán a los correos todo el material con las estrategias diseñadas por la DT Sucre y las campañas antifraude de Nivel Nacional.
Evidencias: estas acciones se evidencian con el acta de reunión virtual o presencial y para el caso de no poder realizar las reuniones virtuales o presenciales se deja como evidencia los correos con el envío del material a Enlaces Municipales, Ministerio Publico, todo el SNARIV.</t>
  </si>
  <si>
    <t>De acuerdo a la tipología del riesgo se define formular un plan de acción adicional tendiente a fortalecer los controles existentes y evitar su materialización.</t>
  </si>
  <si>
    <t>Fortalecimiento a funcionarios y contratistas sobre los lineamientos y casos que se atienden desde el grupo antifraude de la unidad para las victimas.</t>
  </si>
  <si>
    <t>Director Territorial</t>
  </si>
  <si>
    <t>Reportar incidencias que sean informadas a la unidad o cualquier situación anómala identificada al grupo antifraude y/o los administradores de la herramientas de la unidad.</t>
  </si>
  <si>
    <t>Permanente</t>
  </si>
  <si>
    <t>Todos los funcionarios y contratistas de la unidad</t>
  </si>
  <si>
    <t>En Comité Estratégico para la Articulación Territorial (CEAT) Realizar seguimiento semestral a de los reportes enviados al grupo antifraude y administradores de las herramientas de la unidad.</t>
  </si>
  <si>
    <t>Dirección Territorial Urabá</t>
  </si>
  <si>
    <t xml:space="preserve">Uso inadecuado de la información de las víctimas y/o sistemas de información de la Unidad para las Víctimas, </t>
  </si>
  <si>
    <t xml:space="preserve">por parte de los servidores públicos (planta, contratistas, operador) </t>
  </si>
  <si>
    <t xml:space="preserve">con el objetivo de obtener beneficios económicos por parte de los servidores públicos (planta, contratistas, operador) </t>
  </si>
  <si>
    <t>Uso inadecuado de la información de las víctimas y/o sistemas de información de la Unidad para las Víctimas, con el objetivo de obtener beneficios económicos por parte de los servidores públicos (planta, contratistas, operador) que brindan atención y orientación a las víctimas.</t>
  </si>
  <si>
    <t xml:space="preserve">El Director@ Territorial o al que se delegue, una vez por vigencia socializa a los funcionarios, contratistas y colaboradores, la política antifraudes o el código de integridad; en un comité territorial de la DT o material enviado por correo electrónico, con el propósito de aumentar el auto control y la integridad de los funcionarios, contratistas y colaboradores de la DT. en caso de no poder implementar la actividad, se solicita a  CID a través de correo electrónico una capacitación de la política antifraude o Código de la integridad, como evidencia de esta actividad son actas de reunión o correos electrónicos.  </t>
  </si>
  <si>
    <t xml:space="preserve">Analizando los controles, se definió como tratamiento ajustar y aumentar la frecuencia de socialización al primer control.  </t>
  </si>
  <si>
    <t>Profesional de Planeación Control y Seguimiento de la DT.</t>
  </si>
  <si>
    <t>El Director@ Territorial o al que se delegue, una vez por semestre, hace revisión de los usuarios autorizados para la utilización de las herramientas tecnológicas, a los usuarios no autorizados se les solicita a la OTI la desactivación de los permisos, con el propósito de mantener controlado el acceso a las herramientas solo por personal autorizado, en caso de no poder hacer esto, se solicita al proceso de RNI la revisión e informe de los acuerdos de confidencialidad firmados en la DT, para identificar los permisos y herramientas autorizadas, lo mismo para el proceso de Reparación Integral y Servicio al Ciudadano. dejando como evidencia correo electrónico.</t>
  </si>
  <si>
    <t>El Director Territorial o al que se delegue, en caso de que se presente un hecho de corrupción, realiza acercamientos de forma presencial a los medios de comunicación (radio y televisión) locales para dar información relacionada con los hechos de corrupción,   en caso de no poderse hacer de forma presencial, se hará comunicado a la opinión pública informando el hecho, cual se  enviara por redes sociales y a medios escritos locales. dejando como evidencia Informe detallados y/o publicaciones digitales o escritas.</t>
  </si>
  <si>
    <t>Dirección Territorial Valle</t>
  </si>
  <si>
    <t>Efectuar la entrega de cartas de indemnización aptas a las victimas localizadas
Realizar Jornadas de atención móvil y ferias de servicio móviles de orientación y comunicación a las victimas.</t>
  </si>
  <si>
    <t>Uso indebido de información de las victimas relacionada</t>
  </si>
  <si>
    <t xml:space="preserve">por parte funcionarios o contratistas  de la unidad o entes territoriales </t>
  </si>
  <si>
    <t>relacionada con tramites de la Unidad</t>
  </si>
  <si>
    <t>con el objetivo de obtener un beneficio particular o beneficiar a un tercero</t>
  </si>
  <si>
    <t>Uso indebido de información de las victimas relacionada con tramites de la Unidad por parte funcionarios o contratistas  de la unidad o entes territoriales con el objetivo de obtener un beneficio particular o beneficiar a un tercero</t>
  </si>
  <si>
    <t>Los funcionarios responsables de los procesos de Relación con el Ciudadano, o gestión para la asistencia o de DGI (Participación y Visibilización)  o  Reparación Integral o Prevención Urgente y Atención a la Inmediatez encargados de participar en espacios con entes territoriales y/o población víctima, socializan semestralmente, la estrategia antifraude (Ojo contra el fraude) que no le echen cuentos) realizadas por la Unidad con el fin que se conozca las rutas que se tienen para diferentes denuncias y reiterando que los trámites ante la unidad son gratuitos y no requieren de intermediarios. Estos espacios pueden ser en jornadas de asistencia y/o atención, comités de justicia transicional, espacios de asistencia técnica o espacios que se den con los entes territoriales y/o población víctima de manera presencial o virtual. En caso que no se pueda hacer, los orientadores o quien acompañe el espacio informarán a las víctimas en los puntos de atención o centros regionales. Evidencia. Acta de reunión y/o Presentación o informe, o correo electrónico.</t>
  </si>
  <si>
    <t>Se define Plan de Acción adicional con el fin de fortalecer los controles existentes y evitar la materialización del riesgo.</t>
  </si>
  <si>
    <t>Socializar en lo posible en  todo espacio que se cuente con población victima y/o entes territoriales, que los tramites ante la unidad son totalmente gratuitos</t>
  </si>
  <si>
    <t>Directora Territorial o funcionario responsable del espacio</t>
  </si>
  <si>
    <t>Los funcionarios y/o Director Territorial del Valle del Cauca cuando se tenga información o sospechas que un funcionario de la Unidad para las victimas está obteniendo un beneficio particular o está beneficiando un tercero con la información de las victimas, presentará la denuncia o queja ante el  grupo control interno disciplinario y/o grupo de  indagación  y protección  contra  fraudes  de  la  Oficina  Asesora  Jurídica de la entidad, con el fin que sea indagado o investigado y que de esa manera sea interpuesta la denuncia ante la autoridad correspondiente,  en caso que no sea un funcionario de la unidad para las victimas, se realizará la respectiva denuncia ante la Oficina Asesora Jurídica y/o la autoridad competente para que sea investigado. Evidencia: Correo electrónico o memorando u oficio</t>
  </si>
  <si>
    <t>Versión</t>
  </si>
  <si>
    <t>Fecha de Cambio</t>
  </si>
  <si>
    <t>Descripción de la modificación</t>
  </si>
  <si>
    <t>V1</t>
  </si>
  <si>
    <t>Creación</t>
  </si>
  <si>
    <t>V2</t>
  </si>
  <si>
    <t>Se ajusta a la Nueva metodologia de riesgo de la UARIV</t>
  </si>
  <si>
    <t>V3</t>
  </si>
  <si>
    <t>V4</t>
  </si>
  <si>
    <t>V5</t>
  </si>
  <si>
    <t>Se ajusta a la Nueva metodologia de riesgo de la UARIV, Se ajusta logo, calificacion de controles y tablas de probabilidad e impacto</t>
  </si>
  <si>
    <t>V6</t>
  </si>
  <si>
    <t>Se ajusta a la Nueva metodologia de riesgo de la UARIV, se ajustan tablas de probabilidad e impacto</t>
  </si>
  <si>
    <t>V7</t>
  </si>
  <si>
    <t xml:space="preserve">Se ajusta de acuerdo a los nuevos lineamientos del DAFP </t>
  </si>
  <si>
    <t>V8</t>
  </si>
  <si>
    <t>Se ajusta a la Nueva metodologia de riesgo de la UARIV, se ajustan redacción del riesgos, tablas y valoración de probabilidad e impacto riesgos inherente, valoración controles</t>
  </si>
  <si>
    <t>V9</t>
  </si>
  <si>
    <t>Se agrega el campo Fecha de Actualización de los registros para identificar la ultima actualización de la información allí consignada</t>
  </si>
  <si>
    <t>V10</t>
  </si>
  <si>
    <t>Ajuste casillas objetivos del proceso de acuerdo a caracterizaciones, impacto adicionando redacciones de tipo fiscal, Tipología de Riesgos incluyendo "documental y Fiscal", Formulación redacción del riesgo y cambio de imagen insttiucional logo y color del formato.</t>
  </si>
  <si>
    <r>
      <rPr>
        <b/>
        <sz val="9"/>
        <color rgb="FFFF0000"/>
        <rFont val="Verdana"/>
        <family val="2"/>
      </rPr>
      <t>Nota:</t>
    </r>
    <r>
      <rPr>
        <sz val="9"/>
        <color rgb="FFFF0000"/>
        <rFont val="Verdana"/>
        <family val="2"/>
      </rPr>
      <t xml:space="preserve"> Se debe registrar el control de cambios,pero esta hoja no se publica.</t>
    </r>
  </si>
  <si>
    <t>PROBABILIDAD</t>
  </si>
  <si>
    <t>Nivel</t>
  </si>
  <si>
    <t>Descripción</t>
  </si>
  <si>
    <t>Muy Alta</t>
  </si>
  <si>
    <t>La actividad se realiza más de 3000 veces al año</t>
  </si>
  <si>
    <t>Alta</t>
  </si>
  <si>
    <t>La actividad se realiza entre 1501 a 3000 veces al año</t>
  </si>
  <si>
    <t>Media</t>
  </si>
  <si>
    <t>La actividad se realiza entre 13 y 365 veces al año</t>
  </si>
  <si>
    <t>Muy Baja</t>
  </si>
  <si>
    <t>La actividad se realiza máximo 12 veces por año</t>
  </si>
  <si>
    <t>PROBABILIDAD RISESGOS DE CORRUPCIÓN</t>
  </si>
  <si>
    <t>Se espera que el evento ocurra en la mayoría de las circunstancias</t>
  </si>
  <si>
    <t>Mas de una (1) vez al año</t>
  </si>
  <si>
    <t>Es viable que el evento ocurra en la mayoría de las circunstancias</t>
  </si>
  <si>
    <t>Al menos una (1) a vez en el último año</t>
  </si>
  <si>
    <t>El evento podrá ocurrir en algún momento</t>
  </si>
  <si>
    <t>Al menos una (1) a vez en los últimos dos (2) años</t>
  </si>
  <si>
    <t>Al menos una (1) a vez en los últimos cinco (5) años</t>
  </si>
  <si>
    <t>El evento puede ocurrir solo en circunstancias excepcionales (poco comunes o anormales)</t>
  </si>
  <si>
    <t>No se ha presentado en los últimos cinco (5) años</t>
  </si>
  <si>
    <t>IMPACTO</t>
  </si>
  <si>
    <t>Descripción Económica o Presupuestal</t>
  </si>
  <si>
    <t>Descripción Reputacional</t>
  </si>
  <si>
    <t>Pérdida económica superior a 1500 SMLMV</t>
  </si>
  <si>
    <t>Deterioro de imagen con efecto publicitario sostenido a nivel Internacional</t>
  </si>
  <si>
    <t>Pérdida económica de 319 hasta 1500 SMLMV</t>
  </si>
  <si>
    <t>Deterioro de imagen con efecto publicitario sostenido a nivel Nacional o Territorial</t>
  </si>
  <si>
    <t>Pérdida económica de 21 hasta 318 SMLMV</t>
  </si>
  <si>
    <t>Deterioro de imagen con efecto publicitario sostenido a nivel Local o Sectores Administrativos</t>
  </si>
  <si>
    <t>Pérdida económica de 11 hasta 20 SMLMV</t>
  </si>
  <si>
    <t xml:space="preserve">De conocimiento general de la entidad a nivel interno, Dirección General, Comités Y Proveedores </t>
  </si>
  <si>
    <t>Leve</t>
  </si>
  <si>
    <t>Pérdida económica hasta 10 SMLMV</t>
  </si>
  <si>
    <t>Solo de conocimiento de algunos funcionarios</t>
  </si>
  <si>
    <t>N</t>
  </si>
  <si>
    <t>Pregunta
Si el riesgo se materializa podria?</t>
  </si>
  <si>
    <t>Respuesta</t>
  </si>
  <si>
    <t>Si</t>
  </si>
  <si>
    <t>No</t>
  </si>
  <si>
    <t>¿Afectar al grupo de funcionarios del proceso?</t>
  </si>
  <si>
    <t>¿Afectar el cumplimiento de metas y objetivos de la dependencia ?</t>
  </si>
  <si>
    <t>¿Afectar el cumplimiento de misión de la Entidad ?</t>
  </si>
  <si>
    <t>¿Afectar el cumplimiento de misión del sector al cual pertenece la Entidad ?</t>
  </si>
  <si>
    <t>¿Generar perdida de confianza de la Entidad, afectando su reputación?</t>
  </si>
  <si>
    <t>¿Generar perdida de recursos económicos?</t>
  </si>
  <si>
    <t>¿Afectar la generación de los productos o la prestación de servicios?</t>
  </si>
  <si>
    <t>¿Dar lugar al detrimento de calidad de vida de la comunidad por la perdida del bien o servicios o los recursos públicos?</t>
  </si>
  <si>
    <t>¿Generar perdida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</si>
  <si>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</si>
  <si>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</si>
  <si>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</si>
  <si>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</si>
  <si>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</si>
  <si>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perdida de credibilidad del sector?</t>
  </si>
  <si>
    <t>¿Ocasionar lesiones físicas o perdida de vidas humanas ?</t>
  </si>
  <si>
    <t>¿Afectar la imagen regional?</t>
  </si>
  <si>
    <t>¿Afectar la imagen nacional?</t>
  </si>
  <si>
    <t>¿Generar daño ambiental?</t>
  </si>
  <si>
    <t xml:space="preserve">Respuestas Afirmativas  </t>
  </si>
  <si>
    <t>1 – 5</t>
  </si>
  <si>
    <t>Afectación parcial al proceso y a la dependencia</t>
  </si>
  <si>
    <t>Genera medianas consecuencias para la entidad.</t>
  </si>
  <si>
    <t>6 - 11</t>
  </si>
  <si>
    <t>Impacto negativo de la Entidad</t>
  </si>
  <si>
    <t>Genera altas consecuencias para la entidad.</t>
  </si>
  <si>
    <r>
      <t>12</t>
    </r>
    <r>
      <rPr>
        <sz val="7"/>
        <color theme="1"/>
        <rFont val="Times New Roman"/>
        <family val="1"/>
      </rPr>
      <t xml:space="preserve">   </t>
    </r>
    <r>
      <rPr>
        <sz val="10"/>
        <color theme="1"/>
        <rFont val="Verdana"/>
        <family val="2"/>
      </rPr>
      <t>- 19</t>
    </r>
  </si>
  <si>
    <t>Consecuencias desastrosas sobre el sector</t>
  </si>
  <si>
    <t>Genera consecuencias desastrosas para la entidad.</t>
  </si>
  <si>
    <t>100% 
Muy Alta</t>
  </si>
  <si>
    <t>80% 
Alta</t>
  </si>
  <si>
    <t>60% 
Media</t>
  </si>
  <si>
    <t>40% 
Baja</t>
  </si>
  <si>
    <t>20% 
Muy Baja</t>
  </si>
  <si>
    <t>20% 
Leve</t>
  </si>
  <si>
    <t>40% 
Menor</t>
  </si>
  <si>
    <t>60% 
Moderado</t>
  </si>
  <si>
    <t>80% 
Mayor</t>
  </si>
  <si>
    <t>100% 
Catastrófico</t>
  </si>
  <si>
    <t>Clasificación del Riesgo</t>
  </si>
  <si>
    <t>Comentario</t>
  </si>
  <si>
    <t>Falencia administrativa que ocasiona litigiosidad y puede ser tanto una acción como una omisión de la Entidad en desarrollo de sus actividades</t>
  </si>
  <si>
    <t>Daños a activos físicos</t>
  </si>
  <si>
    <t>Pérdidas por daños o extravíos de los activos físicos por desastres naturales y otros eventos</t>
  </si>
  <si>
    <t>Pérdidas derivadas de errores en la ejecución y administración de los procesos</t>
  </si>
  <si>
    <t>Fallas tecnológicas</t>
  </si>
  <si>
    <t>Pérdidas derivadas por fallas en hardware software, telecomunicaciones o interrupción en los servicios básicos</t>
  </si>
  <si>
    <t>Pérdidas debidas a actos de fraude, apropiación indebida o incumplimiento de leyes por un externo</t>
  </si>
  <si>
    <t>Pérdidas debido a actos de fraude, actuaciones irregulares, comisión de hechos delictivos, infidelidades, abuso de confianza apropiación indebida o incumplimiento de regulaciones, legales o internas de la Entidad</t>
  </si>
  <si>
    <t>Grupos de Valor, Productos o servicios y prácticas de la Entidad</t>
  </si>
  <si>
    <t>Fallas negligentes o involuntarias de las obligaciones frente a los Grupos de Valor y que impiden satisfacer una obligación profesional frente a estos</t>
  </si>
  <si>
    <t>Relaciones 
Laborales</t>
  </si>
  <si>
    <t>Pérdidas que surgen de acciones contrarias a las leyes o acuerdos de empleos, salud o seguridad, del pago de demandas por daños personales o de discriminación</t>
  </si>
  <si>
    <t>Prestar atención y orientación a las victimas en los Puntos de atención o CRAV - Realizar jornadas de atención móvil de orientación y comunicación a las víctimas con enfoque diferencial</t>
  </si>
  <si>
    <t xml:space="preserve">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lograr el acceso efectivo y pleno de sus derechos y la reconstrucción de sus proyectos de vida. </t>
  </si>
  <si>
    <t xml:space="preserve">Contribuir al reconocimiento por parte de la sociedad colombiana de los hechos y las vulneraciones a los Derechos Humanos y Derecho Internacional Humanitario que las víctimas han afrontado en el marco del conflicto armado, a través de acciones restaurativas que promuevan el acceso a la verdad, la justicia, la reparación, las garantías de no repetición, la convivencia pacífica en los territorios y la construcción de paz. </t>
  </si>
  <si>
    <t>Profesional servicio al ciudadano
Profesional Reparación individual</t>
  </si>
  <si>
    <t xml:space="preserve">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lograr el acceso efectivo y pleno de sus derechos y la reconstrucción de sus proyectos de vida. 
Promover una respuesta institucional articulada para que las víctimas accedan a una oferta social amplia, adecuada, descentralizada, simultánea y sin barreras de acceso con carácter preventivo y transformador. </t>
  </si>
  <si>
    <t>Socializar a los funcionarios, contratistas y colaboradores, la política antifraudes o el código de integridad; para la vigencia 2024,  se realizara de forma semestral o 2 veces por vigencia.</t>
  </si>
  <si>
    <t>Mesas de trabajo con las diferentes dependencias para la preparación y ejecución de la rendición de cuentas institucional, así como la emisión de lineamientos en la materia</t>
  </si>
  <si>
    <t>Dar continuidad y/o ejecutar los proyectos relacionados con el habilitador y capacidad de seguridad de la información inscritos en el PETI, según se define para la vigencia 2024</t>
  </si>
  <si>
    <t>Realizar seguimientos trimestrales en donde se valide el uso y acceso indebido de las credenciales otorgadas al portal vivanto en el marco de los acuerdos de confidencialidad firmados.</t>
  </si>
  <si>
    <t>Los responsables de la gestión financiera, gestión jurídica y de dominio TI que aplique, realizan un análisis como parte de la justificación precontractual con el fin de definir la modalidad de contratación requerida a la necesidad de la entidad, lo cual se realiza con una frecuencia definida según lo establecido en el plan anual de adquisiciones y según aplique al tipo de contratación. En caso de que se omita este análisis será devuelto el trámite por parte del proceso de gestión contractual. Como soporte se registra el análisis en el documento definido por parte de gestión contractual.</t>
  </si>
  <si>
    <t xml:space="preserve">El responsable de la gestión financiera realiza el seguimiento al plan anual de adquisiciones con una frecuencia mensual, con el fin de presentar avances y alertas y de tener un insumo para la toma de decisiones, generando un informe. En caso de que no se remita en el tiempo establecido, el mismo se envía posteriormente. </t>
  </si>
  <si>
    <t>El responsable de gobierno TI coordina el desarrollo de la reunión de gobierno TI con una frecuencia mensual si aplica, en la cual se validan los compromisos y los responsables de gestión jurídica y financiera presentan los avances y estado de los temas asociados a los procesos contractuales en sus diferentes etapas así como a la gestión presupuestal y según la información presentada de avances y alertas se toman decisiones requeridas en caso de desviaciones. Como soporte se generan presentaciones y acta de la reunión y se almacena en repositorio.</t>
  </si>
  <si>
    <t xml:space="preserve">Posibilidad de pérdida económica y reputacional </t>
  </si>
  <si>
    <t>Capacitar a los servidores públicos para el fortalecimiento y conciencia frente a la declaración de conflicto de interés e impedimentos en la Entidad. Evidencia: Correo Electrónico de Convocatoria o Listados de Asistencia a Capacitación.</t>
  </si>
  <si>
    <t>colaboradores asociados a la gestión de liquidación de nomina y Coordinador</t>
  </si>
  <si>
    <r>
      <t xml:space="preserve">La coordinación del Grupo de Gestión Financiera y contable define la asignación de perfiles (roles) a cada colaborador para que registre transacciones diarias, de registro presupuestal, contables y de tesorería.
Los profesionales o apoyo de  Central de Cuentas y tesorería hacen revisión de documentos (formatos y soportes) a cada solicitud para el respectivo trámite de pago de acuerdo con el procedimiento de pago.
En caso de detectar un pago alterado o que no corresponde, se realiza la devolución de acuerdo a la gravedad de la incidencia y el procedimiento establecido, dejando evidencia del correo electrónico enviado a la instancia anterior de la cadena presupuestal para la revisión y ajuste. Como caso extremo se escala a la coordinación o al ordenador del gasto para toma la decisión respectiva.
</t>
    </r>
    <r>
      <rPr>
        <b/>
        <sz val="11"/>
        <color rgb="FF000000"/>
        <rFont val="Calibri"/>
        <family val="2"/>
        <scheme val="minor"/>
      </rPr>
      <t>Evidencia:</t>
    </r>
    <r>
      <rPr>
        <sz val="11"/>
        <color rgb="FF000000"/>
        <rFont val="Calibri"/>
        <family val="2"/>
        <scheme val="minor"/>
      </rPr>
      <t xml:space="preserve"> CEN de obligaciones y ordenes de pago como documentos soporte del pago al beneficiario final definido en las transacciones anteriores. </t>
    </r>
  </si>
  <si>
    <t xml:space="preserve">El coordinador del Grupo de Defensa Judicial solicita cada dos meses al FRV el estado de los predios, si esta información no se remite de manera oportuna se constituye en una falta del deber del FRV. En ese caso se realiza una alerta a la Dirección del FRV. La evidencia son los correos electrónicos remitidos con la alerta  de la afectación en los procesos. </t>
  </si>
  <si>
    <t>Brindar acompañamiento y asesoría en comunicaciones a todas las dependencias y divulgar a través de los diferentes medios de difusión, tanto internos como externos, la comunicación política para la dignificación de las víctimas del conflicto armado y la construcción de la paz con enfoque diferencial y territorial, contribuyendo a la imagen institucional ya una comunicación de transformación.</t>
  </si>
  <si>
    <t>Adelantar las acciones disciplinarias que permitan determinar la responsabilidad de los servidores y exservidores públicos de la Unidad, en la incursión de conductas que presuntamente constituyan una falta disciplinaria, así como implementar estrategias de prevención y sensibilización frente a conductas disciplinariamente relevantes.</t>
  </si>
  <si>
    <t>Dirección Territorial Eje Cafetero</t>
  </si>
  <si>
    <t>Dirección Territorial Magdalena</t>
  </si>
  <si>
    <t>Evaluar la eficacia, eficiencia y efectividad de los Controles Internos de manera independiente, objetiva y oportuna a través de la aplicación de normas de auditoría generalmente aceptadas que contribuyan al mejoramiento continuo y el logro de los objetivos institucionales.</t>
  </si>
  <si>
    <t>Garantizar la gestión de los servicios administrativos, la adecuada administración de los bienes de las dependencias y la implementación, mantenimiento y mejora del Sistema de Gestión Ambiental a nivel central y territorial por medio de la definición de directrices y lineamientos enmarcados en los ODS y pacto global de naciones unidas, y la contratación de servicios para garantizar el desarrollo y funcionamiento de la UARIV, mejora continua del desempeño ambiental y la satisfacción de los servicios prestados durante cada anualidad.</t>
  </si>
  <si>
    <t>El Grupo de Gestión Contractual, establece lineamientos para la estructuración de los procesos contractuales y planeación contractual, previo a la identificación e inicio de cada uno de los
procedimientos según la modalidad de selección contractual, aplicado a la totalidad de las áreas conforme a sus necesidades en el plan anual de adquisiciones, con el fin de cumplir la misionalidad de la Unidad.</t>
  </si>
  <si>
    <t>Gestionar los servicios, gobierno y capacidad tecnológica que soporta la operación y las necesidades de la Unidad frente las tecnologías de la información y articular a las entidades que conforman la red nacional de información para facilitar el flujo eficiente de información que permita realizar el seguimiento a la implementación de la política pública a través de la gestión técnica, administrativa y financiera del personal del proceso frente a los dominios de: estrategia TI, gestión TI, servicios tecnológicos, sistemas de información, información, uso y apropiación y seguridad de la información frente a todos los procesos, y la gestión con las entidades externas y procesos misionales y estratégicos de la Unidad facilitando el flujo eficiente de la información con el fin de apoyar el cumplimiento de la misión y objetivos de la Unidad.</t>
  </si>
  <si>
    <t>Planear, normalizar, organizar y controlar el flujo de la información, documentos y registros producidos y recibidos en virtud de las funciones desarrolladas por la Unidad, desde su planificación hasta su disposición final, garantizando la preservación y conservación del patrimonio documental , mediante la adopción de prácticas y estándares normativos archivísticos proferidos por el AGN, así como los de calidad basados en la norma ISO 30301; orientados a la satisfacción de necesidades y expectativas de las partes interesadas.</t>
  </si>
  <si>
    <t>Formular, dirigir y ejecutar políticas de administración y control de los recursos financieros, registro presupuestal y de las operaciones contables, como también de gestión de pagos con el fin de garantizar la sostenibilidad financiera y la razonabilidad de la información de acuerdo con normativa vigente aplicable, a través del establecimiento de políticas, procedimientos, guías, instructivos y herramientas de control contribuyendo al fortalecimiento de una cultura de confianza y transparencia para garantizar una atención digna, respetuosa, diferencial y oportuna a las partes interesadas; logrando el fenecimiento de la cuenta ante la Contraloría General de la República, con un concepto favorable y razonable, al igual que lograr buenos resultados en las evaluaciones de control interno contable y demás auditorías internas y externas que se realicen en cada vigencia.</t>
  </si>
  <si>
    <t>Adelantar acciones de coordinación y articulación con las entidades que conforman el Sistema Nacional de Atención y Reparación Integral a las Víctimas para la implementación, seguimiento de la política pública de Víctimas mediante la definición de lineamientos, metodologías e instrumentos, lo cual contribuyen a las entidades del sistema en la reconstrucción del tejido social y goce efectivo de los derechos de las víctimas.</t>
  </si>
  <si>
    <t>Asesorar jurídicamente a la Unidad para las Victimas en las diferentes actuaciones administrativas de los procesos, conceptualizar jurídicamente los aspectos concernientes a la entidad; así como la representación judicial y extrajudicial, mediante la aplicación de la normatividad vigente con el fin de velar por los intereses de la unidad y las partes interesadas, previniendo el daño antijurídico y brindando la seguridad jurídica a la Entidad. Todo lo anterior garantizando el cumplimiento a las normas constitucionales y legales vigentes.</t>
  </si>
  <si>
    <t>Determinar la entrega o no de la atención y ayuda humanitaria a las víctimas del conflicto armado en Colombia, incluidos en el RUV, a través de la identificación de necesidades, capacidades y/o afectaciones en cumplimiento de los requisitos legales durante la vigencia de la ley.</t>
  </si>
  <si>
    <t>Planear, organizar, ejecutar, controlar y evaluar las acciones relacionadas con la administración y el desarrollo del Talento Humano al servicio de la Unidad, en pro del mejoramiento continuo, la satisfacción del personal y el desarrollo institucional, que permita contar con servidores idóneos competentes, en un ambiente cálido de trabajo, para atender la misión y objetivos de la Entidad.</t>
  </si>
  <si>
    <t>Promover la participación de las víctimas para lograr su incidencia en la política pública, generando lineamientos, espacios, estrategias y su fortalecimiento.</t>
  </si>
  <si>
    <t>Contribuir con la reparación integral de las víctimas, individuales o colectivas, incluidas en el Registro Único de Víctimas por medio de la implementación de acciones dirigidas a garantizar el acceso a las medidas de satisfacción, restitución, rehabilitación, garantías de no repetición e indemnización, en cumplimiento de lo establecido en la Ley 1448 de 2011, Ley 2078 de 2021, los Decretos Ley étnicos 4633, 4634 y 4635 de 2011 incluyendo la normatividad particular desarrollada en el marco de la Política Pública de atención, asistencia y reparación integral.</t>
  </si>
  <si>
    <t>Brindar atención y orientación a través de los canales presencial, notificaciones, telefónico, virtual y escrito a la población víctima y no víctima, organismos de control, entidades e instituciones del orden nacional y territorial a través del diseño, implementación y control de estrategias necesarias para el trámite de las solicitudes y requerimientos recibidos, durante la vigencia de la ley de víctimas.</t>
  </si>
  <si>
    <t>Definir lineamientos y la planeación estratégica para la implementación de la política de atención, asistencia y reparación integral a las víctimas colombianas o extranjeras que se encuentren en el territorio nacional o en el exterior, mediante la estructura de operación, y esquemas de coordinación a través del apoyo técnico y/o financiero con actores oficiales y no oficiales de la cooperación, tanto nacionales como internacionales; así como, el seguimiento al mejoramiento continuo de la gestión institucional con el fin de propender el cumplimiento de las necesidades y expectativas de nuestras partes interesadas, durante la vigencia de la ley de víctimas, los decretos Ley Étnicos; y los plazos tiempos y metas establecidas en los PND y el CONPES vigentes.</t>
  </si>
  <si>
    <t>Definir los medios, instrumentos y mecanismos por medio de los cuales se tomará la declaración para decidir sobre la inclusión o no en el Registro Único de Víctimas de las personas que declaran por los hechos victimizantes estipulados en la Ley 1448 de 2011, resolver los recursos de la vía administrativa y atender a las solicitudes de ingreso por vía judicial, mediante el establecimiento de criterios para el análisis de las solicitudes de inscripción, generar insumos para el análisis de información y la gestión del conocimiento así como administrar la información en el RUV y decidir sobre el procedimiento administrativo de revocatoria de la inscripción en el registro a través, de herramientas tecnológicas y el análisis de elementos probatorios que permitan establecer un ingreso irregular o fraudulento al RUV, con el fin de garantizar el uso adecuado de los recursos públicos, la confiabilidad en la información del RUV y que las victimas tengan acceso a las medidas de asistencia, atención y reparación establecidas, a partir de la vigencia de la ley 1448 de 2011 y decretos ley étnicos y lo promulgado por la ley 2078 de 2021.</t>
  </si>
  <si>
    <t>El Profesional de la Red Nacional de Información tramita la creación de usuarios para el acceso y uso de las herramientas de información administradas por la Red Nacional de Información con el cumplimiento de requisitos a los servidores del SNARIV cuando sea solicitado. El profesional de la Red Nacional de Información realiza una verificación en la herramienta Vivanto, en el perfil de Administrador, de los usuarios activos, dos veces al año: junio y diciembre, con el objeto de analizar que los usuarios creados estén activos y sean las personas vinculadas con las entidades del SNARIV. De este control queda como evidencia: reporte herramienta Vivanto y correo electrónico en caso de usuarios inactivos. En caso que no se hayan inactivado los usuarios, a 31 de diciembre, la herramienta Vivanto inactiva los usuarios automáticamente, de este control quedará como evidencia reporte de la herramienta vivanto sobre los usuarios inactivos.</t>
  </si>
  <si>
    <t>Realizar 2 jornadas de sensibilización al interior de la dirección territorial sobre la estrategia  ''No se deje engañar'' y socialización del código de Ética de la entidad</t>
  </si>
  <si>
    <t>El Profesional de Comunicaciones y/o quien designe la Dirección Territorial socializa la campaña  ''no se deje engañar'' a la población víctima en los Centros Regionales y/o en las jornadas de asistencia y/o reparación programadas por la Dirección Territorial, de acuerdo con la actividad de los Centros Regionales y la programación de las jornadas, con el objeto de dar a conocer a la población víctima la gratuidad de los servicios de la Unidad. En caso que no se pueda socializar la campaña en los Centros Regionales y/o jornadas de atención y/o reparación, se fortalecerá la difusión de la campaña a través de los miembros de las mesas de participación y enlaces de víctimas. De esta gestión quedará como evidencia registro fotográfico y listado de asistencia y/o correo electrónico.</t>
  </si>
  <si>
    <t xml:space="preserve">Promover una respuesta institucional articulada para que las víctimas accedan a una oferta social amplia, adecuada, descentralizada, simultánea y sin barreras de acceso con carácter preventivo y transformador. </t>
  </si>
  <si>
    <t>de los aplicativos de la Unidad para las Víctimas con fines ilegales</t>
  </si>
  <si>
    <t>con el objetivo de obtener un beneficio propio o beneficiar a un tercero.</t>
  </si>
  <si>
    <t>Uso indebido o inadecuado de la información de los aplicativos de la Unidad para las Víctimas con fines ilegales por parte de funcionarios o contratistas de la DT con el objetivo de obtener un beneficio propio o beneficiar a un tercero.</t>
  </si>
  <si>
    <t xml:space="preserve">Revisar semestralmente los acuerdos de confidencialidad firmados y que concuerden con las personas que aun están manejando dichas herramientas informáticas de la unidad para las victimas. </t>
  </si>
  <si>
    <t>Profesional encargado del proceso</t>
  </si>
  <si>
    <t xml:space="preserve">Realizar capacitación a todas las entidades del snariv, donde se le dará la información de la importancia extrema de la persona que maneje las herramientas de la unidad y que la persona que integra que no pueda realizar fraudes que lo beneficien a él o un tercero. </t>
  </si>
  <si>
    <t>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lograr el acceso efectivo y pleno de sus derechos y la reconstrucción de sus proyectos de vida</t>
  </si>
  <si>
    <t>Fortalecer, modernizar, adecuar y realizar las reformas institucionales necesarias que contribuyan a garantizar la implementación de la política de víctimas del país integralmente, con enfoque de derechos, territorial y diferencial</t>
  </si>
  <si>
    <t xml:space="preserve">por parte de un funcionario o contratista y externos </t>
  </si>
  <si>
    <t xml:space="preserve">correspondiente a la indemnización de víctimas </t>
  </si>
  <si>
    <t xml:space="preserve"> con el objetivo de obtener un beneficio propio o favorecer a un tercero.</t>
  </si>
  <si>
    <t>Uso inadecuado de la información correspondiente a la indemnización de víctimas por parte de un funcionario o contratista y externos con el objetivo de obtener un beneficio propio o favorecer a un tercero.</t>
  </si>
  <si>
    <t xml:space="preserve">Uso inadecuado </t>
  </si>
  <si>
    <t>por parte de funcionarios y contratistas de la Entidad como de las entidades SNARIV</t>
  </si>
  <si>
    <t xml:space="preserve">de las herramientas de información </t>
  </si>
  <si>
    <t>con el objetivo de obtener un beneficio o favorecer a un tercero.</t>
  </si>
  <si>
    <t>Uso inadecuado de las herramientas de información por parte de funcionarios y contratistas de la Entidad como de las entidades SNARIV, con el objetivo de obtener un beneficio o favorecer a un tercero.</t>
  </si>
  <si>
    <t>Socializar la política anti fraude en los espacios que definan  los CDJT ampliados de los 3 departamentos de la DT Eje Cafetero</t>
  </si>
  <si>
    <t>Realizar vía correo electrónico envío de la campaña anti fraude para reforzar el mensaje del tratamiento adecuado de la información</t>
  </si>
  <si>
    <t xml:space="preserve">Profesional de Indemnizaciones Eje Cafetero - Apoyo Profesionales Nación Territorio Eje Cafetero </t>
  </si>
  <si>
    <t xml:space="preserve">Articuladores RNI de los 3 departamentos de la DT Eje Cafetero </t>
  </si>
  <si>
    <t>Fecha Actualización de los Registros: Enero 2024</t>
  </si>
  <si>
    <t>Fecha: 04/12/2023</t>
  </si>
  <si>
    <t>Paginas 1 de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</si>
</sst>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b/>
      <sz val="11"/>
      <color theme="1"/>
      <name val="Calibri"/>
      <family val="2"/>
      <scheme val="minor"/>
    </font>
    <font>
      <b/>
      <sz val="20"/>
      <color theme="1"/>
      <name val="Calibri"/>
      <family val="2"/>
      <scheme val="minor"/>
    </font>
    <font>
      <sz val="12"/>
      <color theme="1"/>
      <name val="Calibri"/>
      <family val="2"/>
      <scheme val="minor"/>
    </font>
    <font>
      <sz val="9"/>
      <color indexed="81"/>
      <name val="Tahoma"/>
      <family val="2"/>
    </font>
    <font>
      <b/>
      <sz val="9"/>
      <color indexed="81"/>
      <name val="Tahoma"/>
      <family val="2"/>
    </font>
    <font>
      <i/>
      <sz val="9"/>
      <color indexed="81"/>
      <name val="Tahoma"/>
      <family val="2"/>
    </font>
    <font>
      <u/>
      <sz val="11"/>
      <color theme="10"/>
      <name val="Calibri"/>
      <family val="2"/>
      <scheme val="minor"/>
    </font>
    <font>
      <b/>
      <sz val="14"/>
      <color rgb="FF3366CC"/>
      <name val="Calibri"/>
      <family val="2"/>
      <scheme val="minor"/>
    </font>
    <font>
      <b/>
      <sz val="14"/>
      <color theme="1"/>
      <name val="Calibri"/>
      <family val="2"/>
      <scheme val="minor"/>
    </font>
    <font>
      <b/>
      <sz val="14"/>
      <color rgb="FF000000"/>
      <name val="Arial"/>
      <family val="2"/>
    </font>
    <font>
      <sz val="14"/>
      <color rgb="FF000000"/>
      <name val="Arial"/>
      <family val="2"/>
    </font>
    <font>
      <sz val="11"/>
      <color theme="1"/>
      <name val="Calibri"/>
      <family val="2"/>
      <scheme val="minor"/>
    </font>
    <font>
      <u/>
      <sz val="11"/>
      <color rgb="FF0070C0"/>
      <name val="Calibri"/>
      <family val="2"/>
      <scheme val="minor"/>
    </font>
    <font>
      <sz val="10"/>
      <name val="Arial"/>
      <family val="2"/>
    </font>
    <font>
      <b/>
      <sz val="12"/>
      <color rgb="FF3366CC"/>
      <name val="Calibri"/>
      <family val="2"/>
      <scheme val="minor"/>
    </font>
    <font>
      <sz val="10"/>
      <color theme="1"/>
      <name val="Calibri"/>
      <family val="2"/>
      <scheme val="minor"/>
    </font>
    <font>
      <sz val="10"/>
      <color theme="1"/>
      <name val="Verdana"/>
      <family val="2"/>
    </font>
    <font>
      <b/>
      <sz val="10"/>
      <color theme="1"/>
      <name val="Verdana"/>
      <family val="2"/>
    </font>
    <font>
      <sz val="7"/>
      <color theme="1"/>
      <name val="Times New Roman"/>
      <family val="1"/>
    </font>
    <font>
      <b/>
      <sz val="20"/>
      <color theme="0"/>
      <name val="Calibri"/>
      <family val="2"/>
      <scheme val="minor"/>
    </font>
    <font>
      <sz val="8"/>
      <color theme="1"/>
      <name val="Calibri"/>
      <family val="2"/>
      <scheme val="minor"/>
    </font>
    <font>
      <b/>
      <sz val="9"/>
      <color rgb="FFFFFFFF"/>
      <name val="Verdana"/>
      <family val="2"/>
    </font>
    <font>
      <sz val="9"/>
      <color theme="1"/>
      <name val="Verdana"/>
      <family val="2"/>
    </font>
    <font>
      <sz val="9"/>
      <color rgb="FFFF0000"/>
      <name val="Verdana"/>
      <family val="2"/>
    </font>
    <font>
      <b/>
      <sz val="9"/>
      <color rgb="FFFF0000"/>
      <name val="Verdana"/>
      <family val="2"/>
    </font>
    <font>
      <b/>
      <sz val="9"/>
      <color rgb="FF3366CC"/>
      <name val="Verdana"/>
      <family val="2"/>
    </font>
    <font>
      <b/>
      <sz val="9"/>
      <color rgb="FF000000"/>
      <name val="Verdana"/>
      <family val="2"/>
    </font>
    <font>
      <sz val="9"/>
      <color rgb="FF000000"/>
      <name val="Verdana"/>
      <family val="2"/>
    </font>
    <font>
      <sz val="12"/>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sz val="11"/>
      <color theme="9" tint="-0.499984740745262"/>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FF0000"/>
        <bgColor indexed="64"/>
      </patternFill>
    </fill>
    <fill>
      <patternFill patternType="solid">
        <fgColor rgb="FFFFFF00"/>
        <bgColor indexed="64"/>
      </patternFill>
    </fill>
    <fill>
      <patternFill patternType="solid">
        <fgColor theme="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8" tint="0.79998168889431442"/>
        <bgColor indexed="64"/>
      </patternFill>
    </fill>
    <fill>
      <patternFill patternType="solid">
        <fgColor rgb="FF6699FF"/>
        <bgColor indexed="64"/>
      </patternFill>
    </fill>
    <fill>
      <patternFill patternType="solid">
        <fgColor theme="2"/>
        <bgColor indexed="64"/>
      </patternFill>
    </fill>
    <fill>
      <patternFill patternType="solid">
        <fgColor rgb="FFF79646"/>
        <bgColor indexed="64"/>
      </patternFill>
    </fill>
    <fill>
      <patternFill patternType="solid">
        <fgColor theme="0" tint="-0.249977111117893"/>
        <bgColor indexed="64"/>
      </patternFill>
    </fill>
    <fill>
      <patternFill patternType="solid">
        <fgColor rgb="FFFFFFFF"/>
        <bgColor indexed="64"/>
      </patternFill>
    </fill>
    <fill>
      <patternFill patternType="solid">
        <fgColor rgb="FFD9D9D9"/>
        <bgColor indexed="64"/>
      </patternFill>
    </fill>
    <fill>
      <patternFill patternType="solid">
        <fgColor theme="5" tint="0.39997558519241921"/>
        <bgColor indexed="64"/>
      </patternFill>
    </fill>
    <fill>
      <patternFill patternType="solid">
        <fgColor rgb="FFD69ECA"/>
        <bgColor indexed="64"/>
      </patternFill>
    </fill>
  </fills>
  <borders count="35">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bottom/>
      <diagonal/>
    </border>
    <border>
      <left/>
      <right style="dotted">
        <color rgb="FF375623"/>
      </right>
      <top/>
      <bottom style="dotted">
        <color rgb="FF375623"/>
      </bottom>
      <diagonal/>
    </border>
    <border>
      <left style="hair">
        <color indexed="64"/>
      </left>
      <right style="hair">
        <color indexed="64"/>
      </right>
      <top/>
      <bottom/>
      <diagonal/>
    </border>
    <border>
      <left/>
      <right style="dotted">
        <color rgb="FF375623"/>
      </right>
      <top/>
      <bottom/>
      <diagonal/>
    </border>
    <border>
      <left style="hair">
        <color theme="9"/>
      </left>
      <right style="hair">
        <color theme="9"/>
      </right>
      <top style="hair">
        <color theme="9"/>
      </top>
      <bottom style="hair">
        <color theme="9"/>
      </bottom>
      <diagonal/>
    </border>
    <border>
      <left style="hair">
        <color theme="9"/>
      </left>
      <right style="hair">
        <color theme="9"/>
      </right>
      <top style="hair">
        <color theme="9"/>
      </top>
      <bottom/>
      <diagonal/>
    </border>
    <border>
      <left style="hair">
        <color theme="4"/>
      </left>
      <right style="hair">
        <color theme="4"/>
      </right>
      <top style="hair">
        <color theme="4"/>
      </top>
      <bottom style="hair">
        <color theme="4"/>
      </bottom>
      <diagonal/>
    </border>
    <border>
      <left style="hair">
        <color theme="9"/>
      </left>
      <right/>
      <top style="hair">
        <color theme="9"/>
      </top>
      <bottom style="hair">
        <color theme="9"/>
      </bottom>
      <diagonal/>
    </border>
    <border>
      <left/>
      <right/>
      <top style="hair">
        <color theme="9"/>
      </top>
      <bottom style="hair">
        <color theme="9"/>
      </bottom>
      <diagonal/>
    </border>
    <border>
      <left/>
      <right style="hair">
        <color theme="9"/>
      </right>
      <top style="hair">
        <color theme="9"/>
      </top>
      <bottom style="hair">
        <color theme="9"/>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0" fontId="7" fillId="0" borderId="0" applyNumberFormat="0" applyFill="0" applyBorder="0" applyAlignment="0" applyProtection="0"/>
    <xf numFmtId="0" fontId="14" fillId="0" borderId="0"/>
    <xf numFmtId="0" fontId="21" fillId="0" borderId="0"/>
  </cellStyleXfs>
  <cellXfs count="196">
    <xf numFmtId="0" fontId="0" fillId="0" borderId="0" xfId="0"/>
    <xf numFmtId="0" fontId="0" fillId="2" borderId="0" xfId="0" applyFill="1"/>
    <xf numFmtId="0" fontId="0" fillId="2" borderId="0" xfId="0" applyFill="1" applyAlignment="1">
      <alignment horizontal="center" wrapText="1"/>
    </xf>
    <xf numFmtId="0" fontId="0" fillId="3" borderId="1" xfId="0" applyFill="1" applyBorder="1"/>
    <xf numFmtId="0" fontId="0" fillId="4" borderId="1" xfId="0" applyFill="1" applyBorder="1"/>
    <xf numFmtId="0" fontId="0" fillId="5" borderId="1" xfId="0" applyFill="1" applyBorder="1"/>
    <xf numFmtId="0" fontId="0" fillId="2" borderId="1" xfId="0" applyFill="1" applyBorder="1" applyAlignment="1">
      <alignment vertical="center"/>
    </xf>
    <xf numFmtId="0" fontId="0" fillId="6" borderId="1" xfId="0" applyFill="1" applyBorder="1"/>
    <xf numFmtId="0" fontId="0" fillId="2" borderId="0" xfId="0" applyFill="1" applyAlignment="1">
      <alignment horizontal="center"/>
    </xf>
    <xf numFmtId="0" fontId="0" fillId="2" borderId="0" xfId="0" applyFill="1" applyAlignment="1">
      <alignment vertical="center" wrapText="1"/>
    </xf>
    <xf numFmtId="0" fontId="1" fillId="7" borderId="1" xfId="0" applyFont="1" applyFill="1" applyBorder="1" applyAlignment="1">
      <alignment horizontal="center" vertical="center" wrapText="1"/>
    </xf>
    <xf numFmtId="0" fontId="0" fillId="2" borderId="0" xfId="0" applyFill="1" applyAlignment="1">
      <alignment vertical="center"/>
    </xf>
    <xf numFmtId="0" fontId="8" fillId="2" borderId="1" xfId="0" applyFont="1" applyFill="1" applyBorder="1" applyAlignment="1">
      <alignment vertical="center" wrapText="1"/>
    </xf>
    <xf numFmtId="9" fontId="9" fillId="2" borderId="1" xfId="0" applyNumberFormat="1" applyFont="1" applyFill="1" applyBorder="1" applyAlignment="1">
      <alignment horizontal="center" vertical="center"/>
    </xf>
    <xf numFmtId="0" fontId="10" fillId="4" borderId="9"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wrapText="1"/>
    </xf>
    <xf numFmtId="0" fontId="15" fillId="2" borderId="1" xfId="2" applyFont="1" applyFill="1" applyBorder="1" applyAlignment="1">
      <alignment horizontal="center" vertical="center" wrapText="1"/>
    </xf>
    <xf numFmtId="0" fontId="15" fillId="2" borderId="1" xfId="1" applyFont="1" applyFill="1" applyBorder="1" applyAlignment="1">
      <alignment horizontal="center" vertical="center" wrapText="1"/>
    </xf>
    <xf numFmtId="0" fontId="16" fillId="2" borderId="1" xfId="2" applyFont="1" applyFill="1" applyBorder="1" applyAlignment="1">
      <alignment horizontal="center" vertical="center" wrapText="1"/>
    </xf>
    <xf numFmtId="9" fontId="9" fillId="2" borderId="4" xfId="0" applyNumberFormat="1" applyFont="1" applyFill="1" applyBorder="1" applyAlignment="1">
      <alignment horizontal="center" vertical="center"/>
    </xf>
    <xf numFmtId="0" fontId="10" fillId="5" borderId="1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0" fillId="2" borderId="0" xfId="0" applyFill="1" applyAlignment="1">
      <alignment horizontal="justify"/>
    </xf>
    <xf numFmtId="0" fontId="0" fillId="2" borderId="1" xfId="0" applyFill="1" applyBorder="1" applyAlignment="1">
      <alignment horizontal="justify" vertical="center" wrapText="1"/>
    </xf>
    <xf numFmtId="0" fontId="0" fillId="2" borderId="1" xfId="0" applyFill="1" applyBorder="1" applyAlignment="1" applyProtection="1">
      <alignment horizontal="justify" vertical="center" wrapText="1"/>
      <protection locked="0"/>
    </xf>
    <xf numFmtId="0" fontId="0" fillId="2" borderId="1" xfId="0" applyFill="1" applyBorder="1" applyAlignment="1" applyProtection="1">
      <alignment horizontal="center" vertical="center" wrapText="1"/>
      <protection locked="0"/>
    </xf>
    <xf numFmtId="0" fontId="0" fillId="2" borderId="1" xfId="0" applyFill="1" applyBorder="1" applyAlignment="1">
      <alignment vertical="center" wrapText="1"/>
    </xf>
    <xf numFmtId="0" fontId="0" fillId="2" borderId="1" xfId="0" applyFill="1" applyBorder="1"/>
    <xf numFmtId="0" fontId="1" fillId="2" borderId="0" xfId="0" applyFont="1" applyFill="1" applyAlignment="1">
      <alignment horizontal="center"/>
    </xf>
    <xf numFmtId="0" fontId="16" fillId="11"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4" xfId="0" applyFont="1" applyFill="1" applyBorder="1" applyAlignment="1">
      <alignment vertical="center" wrapText="1"/>
    </xf>
    <xf numFmtId="0" fontId="16" fillId="2" borderId="14" xfId="0" applyFont="1" applyFill="1" applyBorder="1"/>
    <xf numFmtId="0" fontId="16" fillId="12" borderId="14" xfId="0" applyFont="1" applyFill="1" applyBorder="1" applyAlignment="1">
      <alignment horizontal="center" vertical="center" wrapText="1"/>
    </xf>
    <xf numFmtId="0" fontId="16" fillId="12" borderId="14" xfId="0" applyFont="1" applyFill="1" applyBorder="1" applyAlignment="1">
      <alignment vertical="center" wrapText="1"/>
    </xf>
    <xf numFmtId="0" fontId="16" fillId="12" borderId="14" xfId="0" applyFont="1" applyFill="1" applyBorder="1"/>
    <xf numFmtId="0" fontId="18" fillId="0" borderId="1" xfId="0" applyFont="1" applyBorder="1" applyAlignment="1">
      <alignment horizontal="left" vertical="center" wrapText="1" indent="3"/>
    </xf>
    <xf numFmtId="0" fontId="18" fillId="0" borderId="1" xfId="0" applyFont="1" applyBorder="1" applyAlignment="1">
      <alignment horizontal="center" vertical="center" wrapText="1"/>
    </xf>
    <xf numFmtId="0" fontId="17" fillId="0" borderId="1" xfId="0" applyFont="1" applyBorder="1" applyAlignment="1">
      <alignment horizontal="left" vertical="center" wrapText="1" indent="1"/>
    </xf>
    <xf numFmtId="0" fontId="16" fillId="2" borderId="14" xfId="0" applyFont="1" applyFill="1" applyBorder="1" applyAlignment="1">
      <alignment horizontal="justify" vertical="center" wrapText="1"/>
    </xf>
    <xf numFmtId="0" fontId="16" fillId="12" borderId="14" xfId="0" applyFont="1" applyFill="1" applyBorder="1" applyAlignment="1">
      <alignment horizontal="justify" vertical="center" wrapText="1"/>
    </xf>
    <xf numFmtId="0" fontId="16" fillId="2" borderId="14" xfId="0" applyFont="1" applyFill="1" applyBorder="1" applyAlignment="1">
      <alignment horizontal="left" vertical="center" wrapText="1"/>
    </xf>
    <xf numFmtId="0" fontId="16" fillId="12" borderId="14" xfId="0" applyFont="1" applyFill="1" applyBorder="1" applyAlignment="1">
      <alignment horizontal="left" vertical="center" wrapText="1"/>
    </xf>
    <xf numFmtId="0" fontId="0" fillId="0" borderId="18" xfId="0" applyBorder="1"/>
    <xf numFmtId="0" fontId="23" fillId="0" borderId="0" xfId="3" applyFont="1"/>
    <xf numFmtId="0" fontId="24" fillId="0" borderId="0" xfId="3" applyFont="1"/>
    <xf numFmtId="0" fontId="23" fillId="0" borderId="29" xfId="0" applyFont="1" applyBorder="1"/>
    <xf numFmtId="0" fontId="23" fillId="0" borderId="30" xfId="0" applyFont="1" applyBorder="1"/>
    <xf numFmtId="0" fontId="23" fillId="0" borderId="26" xfId="0" applyFont="1" applyBorder="1" applyAlignment="1">
      <alignment horizontal="center"/>
    </xf>
    <xf numFmtId="0" fontId="23" fillId="0" borderId="27" xfId="0" applyFont="1" applyBorder="1" applyAlignment="1">
      <alignment horizontal="center"/>
    </xf>
    <xf numFmtId="14" fontId="23" fillId="0" borderId="32" xfId="0" applyNumberFormat="1" applyFont="1" applyBorder="1" applyAlignment="1">
      <alignment horizontal="center" vertical="center"/>
    </xf>
    <xf numFmtId="14" fontId="23" fillId="0" borderId="33" xfId="0" applyNumberFormat="1" applyFont="1" applyBorder="1" applyAlignment="1">
      <alignment horizontal="center" vertical="center"/>
    </xf>
    <xf numFmtId="0" fontId="2" fillId="14" borderId="21" xfId="0" applyFont="1" applyFill="1" applyBorder="1" applyAlignment="1">
      <alignment horizontal="center"/>
    </xf>
    <xf numFmtId="0" fontId="2" fillId="14" borderId="0" xfId="0" applyFont="1" applyFill="1" applyAlignment="1">
      <alignment horizontal="center"/>
    </xf>
    <xf numFmtId="0" fontId="2" fillId="14" borderId="8" xfId="0" applyFont="1" applyFill="1" applyBorder="1" applyAlignment="1">
      <alignment horizontal="center"/>
    </xf>
    <xf numFmtId="0" fontId="2" fillId="14" borderId="22" xfId="0" applyFont="1" applyFill="1" applyBorder="1" applyAlignment="1">
      <alignment horizontal="center"/>
    </xf>
    <xf numFmtId="0" fontId="2" fillId="14" borderId="19" xfId="0" applyFont="1" applyFill="1" applyBorder="1" applyAlignment="1">
      <alignment horizontal="center"/>
    </xf>
    <xf numFmtId="0" fontId="2" fillId="14" borderId="23" xfId="0" applyFont="1" applyFill="1" applyBorder="1" applyAlignment="1">
      <alignment horizontal="center"/>
    </xf>
    <xf numFmtId="0" fontId="23" fillId="0" borderId="27" xfId="0" applyFont="1" applyBorder="1" applyAlignment="1">
      <alignment horizontal="center" vertical="center"/>
    </xf>
    <xf numFmtId="0" fontId="23" fillId="0" borderId="30" xfId="0" applyFont="1" applyBorder="1" applyAlignment="1">
      <alignment wrapText="1"/>
    </xf>
    <xf numFmtId="0" fontId="23" fillId="0" borderId="30" xfId="0" applyFont="1" applyBorder="1" applyAlignment="1">
      <alignment horizontal="left" wrapText="1"/>
    </xf>
    <xf numFmtId="0" fontId="23" fillId="0" borderId="31" xfId="3" applyFont="1" applyBorder="1" applyAlignment="1">
      <alignment horizontal="justify"/>
    </xf>
    <xf numFmtId="0" fontId="23" fillId="0" borderId="28" xfId="3" applyFont="1" applyBorder="1" applyAlignment="1">
      <alignment horizontal="center" vertical="center"/>
    </xf>
    <xf numFmtId="0" fontId="1" fillId="7" borderId="1" xfId="0" applyFont="1" applyFill="1" applyBorder="1" applyAlignment="1">
      <alignment horizontal="center" vertical="center"/>
    </xf>
    <xf numFmtId="0" fontId="12" fillId="7" borderId="1" xfId="1" applyFont="1" applyFill="1" applyBorder="1" applyAlignment="1">
      <alignment horizontal="center" vertical="center" wrapText="1"/>
    </xf>
    <xf numFmtId="0" fontId="0" fillId="7" borderId="1" xfId="1" applyFont="1" applyFill="1" applyBorder="1" applyAlignment="1">
      <alignment horizontal="center" vertical="center" wrapText="1"/>
    </xf>
    <xf numFmtId="0" fontId="0" fillId="2" borderId="1" xfId="0" applyFill="1" applyBorder="1" applyAlignment="1">
      <alignment horizontal="center"/>
    </xf>
    <xf numFmtId="0" fontId="26" fillId="15" borderId="1" xfId="0" applyFont="1" applyFill="1" applyBorder="1" applyAlignment="1">
      <alignment horizontal="center" vertical="center" wrapText="1"/>
    </xf>
    <xf numFmtId="14" fontId="23" fillId="0" borderId="34" xfId="3" applyNumberFormat="1" applyFont="1" applyBorder="1" applyAlignment="1">
      <alignment horizontal="center" vertical="center"/>
    </xf>
    <xf numFmtId="14" fontId="0" fillId="2" borderId="1" xfId="0" applyNumberFormat="1" applyFill="1" applyBorder="1" applyAlignment="1">
      <alignment horizontal="center" vertical="center"/>
    </xf>
    <xf numFmtId="0" fontId="0" fillId="2" borderId="1" xfId="0" applyFill="1" applyBorder="1" applyAlignment="1">
      <alignment horizontal="center" vertical="center"/>
    </xf>
    <xf numFmtId="14" fontId="0" fillId="2" borderId="1" xfId="0" applyNumberFormat="1" applyFill="1" applyBorder="1" applyAlignment="1">
      <alignment vertical="center"/>
    </xf>
    <xf numFmtId="0" fontId="32" fillId="2" borderId="1" xfId="0" applyFont="1" applyFill="1" applyBorder="1" applyAlignment="1" applyProtection="1">
      <alignment horizontal="justify" vertical="center" wrapText="1"/>
      <protection locked="0"/>
    </xf>
    <xf numFmtId="14" fontId="0" fillId="2" borderId="1" xfId="0" applyNumberFormat="1" applyFill="1" applyBorder="1" applyAlignment="1">
      <alignment horizontal="center" vertical="center" wrapText="1"/>
    </xf>
    <xf numFmtId="0" fontId="31" fillId="2" borderId="1" xfId="0" applyFont="1" applyFill="1" applyBorder="1" applyAlignment="1" applyProtection="1">
      <alignment horizontal="justify" vertical="center" wrapText="1"/>
      <protection locked="0"/>
    </xf>
    <xf numFmtId="0" fontId="0" fillId="0" borderId="1" xfId="0" applyBorder="1" applyAlignment="1" applyProtection="1">
      <alignment horizontal="center" vertical="center" wrapText="1"/>
      <protection locked="0"/>
    </xf>
    <xf numFmtId="0" fontId="0" fillId="17" borderId="1" xfId="0" applyFill="1" applyBorder="1" applyAlignment="1">
      <alignment horizontal="center" vertical="center" wrapText="1"/>
    </xf>
    <xf numFmtId="17" fontId="0" fillId="2" borderId="1" xfId="0" applyNumberFormat="1" applyFill="1" applyBorder="1" applyAlignment="1">
      <alignment horizontal="center" vertical="center" wrapText="1"/>
    </xf>
    <xf numFmtId="0" fontId="0" fillId="18" borderId="1" xfId="0" applyFill="1" applyBorder="1" applyAlignment="1">
      <alignment horizontal="center" vertical="center" wrapText="1"/>
    </xf>
    <xf numFmtId="0" fontId="1" fillId="2" borderId="1" xfId="0" applyFont="1" applyFill="1" applyBorder="1" applyAlignment="1">
      <alignment horizontal="justify" vertical="center" wrapText="1"/>
    </xf>
    <xf numFmtId="0" fontId="0" fillId="0" borderId="1" xfId="0" applyBorder="1" applyAlignment="1">
      <alignment horizontal="justify" vertical="center" wrapText="1"/>
    </xf>
    <xf numFmtId="0" fontId="0" fillId="2" borderId="1" xfId="0" applyFill="1" applyBorder="1" applyAlignment="1" applyProtection="1">
      <alignment horizontal="left" vertical="center" wrapText="1"/>
      <protection locked="0"/>
    </xf>
    <xf numFmtId="0" fontId="0" fillId="0" borderId="1" xfId="0" applyBorder="1" applyAlignment="1" applyProtection="1">
      <alignment horizontal="justify" vertical="center" wrapText="1"/>
      <protection locked="0"/>
    </xf>
    <xf numFmtId="164" fontId="0" fillId="2" borderId="1" xfId="0" applyNumberFormat="1" applyFill="1" applyBorder="1" applyAlignment="1">
      <alignment horizontal="center" vertical="center" wrapText="1"/>
    </xf>
    <xf numFmtId="0" fontId="34" fillId="2" borderId="1" xfId="0" applyFont="1" applyFill="1" applyBorder="1" applyAlignment="1" applyProtection="1">
      <alignment horizontal="justify" vertical="center" wrapText="1"/>
      <protection locked="0"/>
    </xf>
    <xf numFmtId="0" fontId="32" fillId="2" borderId="1" xfId="0" applyFont="1" applyFill="1" applyBorder="1" applyAlignment="1">
      <alignment horizontal="justify" vertical="center" wrapText="1"/>
    </xf>
    <xf numFmtId="0" fontId="0" fillId="2" borderId="1" xfId="0" applyFill="1" applyBorder="1" applyAlignment="1" applyProtection="1">
      <alignment horizontal="center" vertical="center" wrapText="1"/>
      <protection locked="0"/>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1" fillId="7" borderId="1"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7" fillId="7" borderId="1" xfId="1" applyFill="1" applyBorder="1" applyAlignment="1">
      <alignment horizontal="center" vertical="center"/>
    </xf>
    <xf numFmtId="0" fontId="1" fillId="7" borderId="1" xfId="0" applyFont="1" applyFill="1" applyBorder="1" applyAlignment="1">
      <alignment horizontal="center" vertical="center"/>
    </xf>
    <xf numFmtId="0" fontId="7" fillId="7" borderId="1" xfId="1" applyFill="1" applyBorder="1" applyAlignment="1">
      <alignment horizontal="center" vertical="center" wrapText="1"/>
    </xf>
    <xf numFmtId="0" fontId="0" fillId="7" borderId="1" xfId="1" applyFont="1" applyFill="1" applyBorder="1" applyAlignment="1">
      <alignment horizontal="center" vertical="center" wrapText="1"/>
    </xf>
    <xf numFmtId="0" fontId="13" fillId="7" borderId="1" xfId="1" applyFont="1" applyFill="1" applyBorder="1" applyAlignment="1">
      <alignment horizontal="center" vertical="center" wrapText="1"/>
    </xf>
    <xf numFmtId="0" fontId="1" fillId="7" borderId="1" xfId="1" applyFont="1" applyFill="1" applyBorder="1" applyAlignment="1">
      <alignment horizontal="center" vertical="center" wrapText="1"/>
    </xf>
    <xf numFmtId="14" fontId="0" fillId="2" borderId="1" xfId="0" applyNumberFormat="1" applyFill="1" applyBorder="1" applyAlignment="1">
      <alignment horizontal="center" vertical="center" wrapText="1"/>
    </xf>
    <xf numFmtId="0" fontId="3" fillId="0" borderId="0" xfId="0" applyFont="1" applyAlignment="1" applyProtection="1">
      <alignment horizontal="left" vertical="center"/>
      <protection locked="0"/>
    </xf>
    <xf numFmtId="0" fontId="0" fillId="14" borderId="20" xfId="0" applyFill="1" applyBorder="1" applyAlignment="1">
      <alignment horizontal="center"/>
    </xf>
    <xf numFmtId="0" fontId="0" fillId="14" borderId="6" xfId="0" applyFill="1" applyBorder="1" applyAlignment="1">
      <alignment horizontal="center"/>
    </xf>
    <xf numFmtId="0" fontId="0" fillId="14" borderId="21" xfId="0" applyFill="1" applyBorder="1" applyAlignment="1">
      <alignment horizontal="center"/>
    </xf>
    <xf numFmtId="0" fontId="0" fillId="14" borderId="0" xfId="0" applyFill="1" applyAlignment="1">
      <alignment horizontal="center"/>
    </xf>
    <xf numFmtId="0" fontId="20" fillId="14" borderId="20" xfId="0" applyFont="1" applyFill="1" applyBorder="1" applyAlignment="1">
      <alignment horizontal="center"/>
    </xf>
    <xf numFmtId="0" fontId="20" fillId="14" borderId="6" xfId="0" applyFont="1" applyFill="1" applyBorder="1" applyAlignment="1">
      <alignment horizontal="center"/>
    </xf>
    <xf numFmtId="0" fontId="20" fillId="14" borderId="3" xfId="0" applyFont="1" applyFill="1" applyBorder="1" applyAlignment="1">
      <alignment horizontal="center"/>
    </xf>
    <xf numFmtId="0" fontId="20" fillId="14" borderId="21" xfId="0" applyFont="1" applyFill="1" applyBorder="1" applyAlignment="1">
      <alignment horizontal="center"/>
    </xf>
    <xf numFmtId="0" fontId="20" fillId="14" borderId="0" xfId="0" applyFont="1" applyFill="1" applyAlignment="1">
      <alignment horizontal="center"/>
    </xf>
    <xf numFmtId="0" fontId="20" fillId="14" borderId="8" xfId="0" applyFont="1" applyFill="1" applyBorder="1" applyAlignment="1">
      <alignment horizontal="center"/>
    </xf>
    <xf numFmtId="0" fontId="2" fillId="14" borderId="21" xfId="0" applyFont="1" applyFill="1" applyBorder="1" applyAlignment="1">
      <alignment horizontal="center"/>
    </xf>
    <xf numFmtId="0" fontId="2" fillId="14" borderId="0" xfId="0" applyFont="1" applyFill="1" applyAlignment="1">
      <alignment horizontal="center"/>
    </xf>
    <xf numFmtId="0" fontId="2" fillId="14" borderId="8" xfId="0" applyFont="1" applyFill="1" applyBorder="1" applyAlignment="1">
      <alignment horizontal="center"/>
    </xf>
    <xf numFmtId="0" fontId="29" fillId="0" borderId="2" xfId="0"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14" borderId="1" xfId="0" applyFont="1" applyFill="1" applyBorder="1" applyAlignment="1">
      <alignment horizontal="center" vertical="center"/>
    </xf>
    <xf numFmtId="0" fontId="3" fillId="14" borderId="7" xfId="0" applyFont="1" applyFill="1" applyBorder="1" applyAlignment="1">
      <alignment horizontal="center" vertical="center"/>
    </xf>
    <xf numFmtId="0" fontId="3" fillId="0" borderId="2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12" fillId="7" borderId="1" xfId="1" applyFont="1" applyFill="1" applyBorder="1" applyAlignment="1">
      <alignment horizontal="center" vertical="center" wrapText="1"/>
    </xf>
    <xf numFmtId="0" fontId="1" fillId="7" borderId="1" xfId="0" applyFont="1" applyFill="1" applyBorder="1" applyAlignment="1">
      <alignment horizontal="center"/>
    </xf>
    <xf numFmtId="0" fontId="1" fillId="7" borderId="4"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0" fillId="2" borderId="0" xfId="0" applyFill="1" applyAlignment="1">
      <alignment horizontal="center"/>
    </xf>
    <xf numFmtId="164" fontId="0" fillId="2" borderId="1" xfId="0" applyNumberFormat="1" applyFill="1" applyBorder="1" applyAlignment="1">
      <alignment horizontal="center" vertical="center" wrapText="1"/>
    </xf>
    <xf numFmtId="0" fontId="0" fillId="2" borderId="1" xfId="0" applyFill="1" applyBorder="1" applyAlignment="1" applyProtection="1">
      <alignment horizontal="left" vertical="center" wrapText="1"/>
      <protection locked="0"/>
    </xf>
    <xf numFmtId="0" fontId="0" fillId="0" borderId="1" xfId="0" applyBorder="1" applyAlignment="1" applyProtection="1">
      <alignment horizontal="justify" vertical="center" wrapText="1"/>
      <protection locked="0"/>
    </xf>
    <xf numFmtId="0" fontId="0" fillId="0" borderId="1" xfId="0" applyBorder="1" applyAlignment="1">
      <alignment horizontal="justify" vertical="center" wrapText="1"/>
    </xf>
    <xf numFmtId="0" fontId="0" fillId="2" borderId="1" xfId="0" applyFill="1" applyBorder="1" applyAlignment="1" applyProtection="1">
      <alignment horizontal="justify" vertical="center" wrapText="1"/>
      <protection locked="0"/>
    </xf>
    <xf numFmtId="0" fontId="0" fillId="0" borderId="1" xfId="0"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0" fontId="32" fillId="2" borderId="1" xfId="0" applyFont="1" applyFill="1" applyBorder="1" applyAlignment="1" applyProtection="1">
      <alignment horizontal="justify" vertical="center" wrapText="1"/>
      <protection locked="0"/>
    </xf>
    <xf numFmtId="0" fontId="0" fillId="2" borderId="1" xfId="0" applyFill="1" applyBorder="1" applyAlignment="1">
      <alignment horizontal="justify" vertical="center" wrapText="1"/>
    </xf>
    <xf numFmtId="0" fontId="0" fillId="18" borderId="1" xfId="0" applyFill="1" applyBorder="1" applyAlignment="1">
      <alignment horizontal="center" vertical="center" wrapText="1"/>
    </xf>
    <xf numFmtId="0" fontId="0" fillId="17" borderId="1" xfId="0" applyFill="1" applyBorder="1" applyAlignment="1">
      <alignment horizontal="center" vertical="center" wrapText="1"/>
    </xf>
    <xf numFmtId="14" fontId="0" fillId="2" borderId="1" xfId="0" applyNumberFormat="1" applyFill="1" applyBorder="1" applyAlignment="1">
      <alignment horizontal="justify" vertical="center" wrapText="1"/>
    </xf>
    <xf numFmtId="17" fontId="0" fillId="2" borderId="1" xfId="0" applyNumberFormat="1" applyFill="1" applyBorder="1" applyAlignment="1">
      <alignment horizontal="center" vertical="center" wrapText="1"/>
    </xf>
    <xf numFmtId="0" fontId="32" fillId="2" borderId="1" xfId="0" applyFont="1" applyFill="1" applyBorder="1" applyAlignment="1">
      <alignment horizontal="center" vertical="center" wrapText="1"/>
    </xf>
    <xf numFmtId="0" fontId="0" fillId="18" borderId="1" xfId="0" applyFill="1" applyBorder="1" applyAlignment="1">
      <alignment horizontal="center" vertical="center"/>
    </xf>
    <xf numFmtId="0" fontId="0" fillId="5" borderId="1" xfId="0" applyFill="1" applyBorder="1" applyAlignment="1">
      <alignment horizontal="center" vertical="center"/>
    </xf>
    <xf numFmtId="0" fontId="1" fillId="17"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17" borderId="1" xfId="0" applyFill="1" applyBorder="1" applyAlignment="1">
      <alignment horizontal="center" vertical="center"/>
    </xf>
    <xf numFmtId="0" fontId="0" fillId="2" borderId="4"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5" xfId="0" applyFill="1" applyBorder="1" applyAlignment="1" applyProtection="1">
      <alignment horizontal="center" vertical="center" wrapText="1"/>
      <protection locked="0"/>
    </xf>
    <xf numFmtId="0" fontId="0" fillId="2" borderId="4" xfId="0"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17" fontId="0" fillId="2" borderId="4" xfId="0" applyNumberFormat="1" applyFill="1" applyBorder="1" applyAlignment="1">
      <alignment horizontal="center" vertical="center" wrapText="1"/>
    </xf>
    <xf numFmtId="17" fontId="0" fillId="2" borderId="10" xfId="0" applyNumberFormat="1" applyFill="1" applyBorder="1" applyAlignment="1">
      <alignment horizontal="center" vertical="center" wrapText="1"/>
    </xf>
    <xf numFmtId="17" fontId="0" fillId="2" borderId="5" xfId="0" applyNumberFormat="1" applyFill="1" applyBorder="1" applyAlignment="1">
      <alignment horizontal="center" vertical="center" wrapText="1"/>
    </xf>
    <xf numFmtId="0" fontId="0" fillId="2" borderId="10" xfId="0" applyFill="1" applyBorder="1" applyAlignment="1">
      <alignment horizontal="center" vertical="center" wrapText="1"/>
    </xf>
    <xf numFmtId="0" fontId="22" fillId="14" borderId="24" xfId="3" applyFont="1" applyFill="1" applyBorder="1" applyAlignment="1">
      <alignment horizontal="center" vertical="center" wrapText="1"/>
    </xf>
    <xf numFmtId="0" fontId="22" fillId="14" borderId="25" xfId="3" applyFont="1" applyFill="1" applyBorder="1" applyAlignment="1">
      <alignment horizontal="center" vertical="center" wrapText="1"/>
    </xf>
    <xf numFmtId="0" fontId="28" fillId="15" borderId="4" xfId="0" applyFont="1" applyFill="1" applyBorder="1" applyAlignment="1">
      <alignment horizontal="center" vertical="center" wrapText="1"/>
    </xf>
    <xf numFmtId="0" fontId="28" fillId="15" borderId="5" xfId="0" applyFont="1" applyFill="1" applyBorder="1" applyAlignment="1">
      <alignment horizontal="center" vertical="center" wrapText="1"/>
    </xf>
    <xf numFmtId="9" fontId="27" fillId="15" borderId="1" xfId="0" applyNumberFormat="1" applyFont="1" applyFill="1" applyBorder="1" applyAlignment="1">
      <alignment horizontal="center" vertical="center"/>
    </xf>
    <xf numFmtId="0" fontId="27" fillId="16" borderId="1"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16" fillId="11" borderId="12" xfId="0" applyFont="1" applyFill="1" applyBorder="1" applyAlignment="1">
      <alignment horizontal="center" vertical="center" wrapText="1"/>
    </xf>
    <xf numFmtId="0" fontId="16" fillId="11" borderId="13" xfId="0" applyFont="1" applyFill="1" applyBorder="1" applyAlignment="1">
      <alignment horizontal="center" vertical="center" wrapText="1"/>
    </xf>
    <xf numFmtId="0" fontId="16" fillId="11" borderId="15" xfId="0" applyFont="1" applyFill="1" applyBorder="1" applyAlignment="1">
      <alignment horizontal="center" vertical="center" wrapText="1"/>
    </xf>
    <xf numFmtId="0" fontId="16" fillId="11" borderId="16" xfId="0" applyFont="1" applyFill="1" applyBorder="1" applyAlignment="1">
      <alignment horizontal="center" vertical="center" wrapText="1"/>
    </xf>
    <xf numFmtId="0" fontId="16" fillId="11" borderId="17" xfId="0"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5" borderId="1" xfId="0" applyFont="1" applyFill="1" applyBorder="1" applyAlignment="1">
      <alignment horizontal="center" vertical="center" wrapText="1"/>
    </xf>
    <xf numFmtId="0" fontId="17" fillId="13" borderId="1" xfId="0" applyFont="1" applyFill="1" applyBorder="1" applyAlignment="1">
      <alignment horizontal="center" vertical="center" wrapText="1"/>
    </xf>
    <xf numFmtId="49" fontId="17" fillId="0" borderId="1" xfId="0" applyNumberFormat="1" applyFont="1" applyBorder="1" applyAlignment="1">
      <alignment horizontal="center" vertical="center" wrapText="1"/>
    </xf>
    <xf numFmtId="0" fontId="17" fillId="4" borderId="1" xfId="0" applyFont="1" applyFill="1" applyBorder="1" applyAlignment="1">
      <alignment horizontal="center" vertical="center" wrapText="1"/>
    </xf>
    <xf numFmtId="0" fontId="3" fillId="2" borderId="0" xfId="0" applyFont="1" applyFill="1" applyAlignment="1">
      <alignment horizontal="left" vertical="center" wrapText="1"/>
    </xf>
    <xf numFmtId="0" fontId="8" fillId="10" borderId="1" xfId="2" applyFont="1" applyFill="1" applyBorder="1" applyAlignment="1">
      <alignment horizontal="center" vertical="center" wrapText="1"/>
    </xf>
  </cellXfs>
  <cellStyles count="4">
    <cellStyle name="Hipervínculo" xfId="1" builtinId="8"/>
    <cellStyle name="Normal" xfId="0" builtinId="0"/>
    <cellStyle name="Normal 2" xfId="3" xr:uid="{F73A6FED-14F1-46F7-AE67-DFEBF7A73324}"/>
    <cellStyle name="Normal 2 2" xfId="2" xr:uid="{00000000-0005-0000-0000-000002000000}"/>
  </cellStyles>
  <dxfs count="36">
    <dxf>
      <font>
        <b/>
        <i val="0"/>
      </font>
      <fill>
        <gradientFill degree="90">
          <stop position="0">
            <color theme="0"/>
          </stop>
          <stop position="1">
            <color rgb="FFEC1CD3"/>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FF00"/>
          </stop>
        </gradientFill>
      </fill>
    </dxf>
    <dxf>
      <font>
        <b/>
        <i val="0"/>
        <color theme="1"/>
      </font>
      <fill>
        <gradientFill degree="90">
          <stop position="0">
            <color theme="0"/>
          </stop>
          <stop position="1">
            <color theme="5"/>
          </stop>
        </gradientFill>
      </fill>
    </dxf>
    <dxf>
      <fill>
        <gradientFill degree="90">
          <stop position="0">
            <color theme="0"/>
          </stop>
          <stop position="1">
            <color rgb="FF00B050"/>
          </stop>
        </gradientFill>
      </fill>
    </dxf>
    <dxf>
      <fill>
        <gradientFill degree="90">
          <stop position="0">
            <color theme="0"/>
          </stop>
          <stop position="1">
            <color rgb="FFFFFF00"/>
          </stop>
        </gradientFill>
      </fill>
    </dxf>
    <dxf>
      <fill>
        <gradientFill degree="90">
          <stop position="0">
            <color theme="0"/>
          </stop>
          <stop position="1">
            <color theme="5"/>
          </stop>
        </gradientFill>
      </fill>
    </dxf>
    <dxf>
      <fill>
        <gradientFill degree="90">
          <stop position="0">
            <color theme="0"/>
          </stop>
          <stop position="1">
            <color rgb="FFEC1CD3"/>
          </stop>
        </gradientFill>
      </fill>
    </dxf>
    <dxf>
      <font>
        <b/>
        <i val="0"/>
      </font>
      <fill>
        <gradientFill degree="90">
          <stop position="0">
            <color theme="0"/>
          </stop>
          <stop position="1">
            <color rgb="FFEC1CD3"/>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FFFF00"/>
          </stop>
        </gradientFill>
      </fill>
    </dxf>
    <dxf>
      <font>
        <b/>
        <i val="0"/>
        <color theme="1"/>
      </font>
      <fill>
        <gradientFill type="path" left="0.5" right="0.5" top="0.5" bottom="0.5">
          <stop position="0">
            <color theme="0"/>
          </stop>
          <stop position="1">
            <color rgb="FF92D050"/>
          </stop>
        </gradientFill>
      </fill>
    </dxf>
    <dxf>
      <font>
        <b/>
        <i val="0"/>
      </font>
      <fill>
        <gradientFill degree="90">
          <stop position="0">
            <color theme="0"/>
          </stop>
          <stop position="1">
            <color rgb="FFEC1CD3"/>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FFFF00"/>
          </stop>
        </gradientFill>
      </fill>
    </dxf>
    <dxf>
      <font>
        <b/>
        <i val="0"/>
        <color theme="1"/>
      </font>
      <fill>
        <gradientFill type="path" left="0.5" right="0.5" top="0.5" bottom="0.5">
          <stop position="0">
            <color theme="0"/>
          </stop>
          <stop position="1">
            <color rgb="FF92D050"/>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ill>
        <gradientFill degree="90">
          <stop position="0">
            <color theme="0"/>
          </stop>
          <stop position="1">
            <color rgb="FF00B050"/>
          </stop>
        </gradientFill>
      </fill>
    </dxf>
    <dxf>
      <fill>
        <gradientFill degree="90">
          <stop position="0">
            <color theme="0"/>
          </stop>
          <stop position="1">
            <color rgb="FFFFFF00"/>
          </stop>
        </gradientFill>
      </fill>
    </dxf>
    <dxf>
      <fill>
        <gradientFill degree="90">
          <stop position="0">
            <color theme="0"/>
          </stop>
          <stop position="1">
            <color theme="5"/>
          </stop>
        </gradientFill>
      </fill>
    </dxf>
    <dxf>
      <fill>
        <gradientFill degree="90">
          <stop position="0">
            <color theme="0"/>
          </stop>
          <stop position="1">
            <color rgb="FFEC1CD3"/>
          </stop>
        </gradientFill>
      </fill>
    </dxf>
    <dxf>
      <fill>
        <gradientFill degree="90">
          <stop position="0">
            <color theme="0"/>
          </stop>
          <stop position="1">
            <color rgb="FFEC1CD3"/>
          </stop>
        </gradientFill>
      </fill>
    </dxf>
    <dxf>
      <fill>
        <gradientFill degree="90">
          <stop position="0">
            <color theme="0"/>
          </stop>
          <stop position="1">
            <color rgb="FF00B050"/>
          </stop>
        </gradientFill>
      </fill>
    </dxf>
    <dxf>
      <fill>
        <gradientFill degree="90">
          <stop position="0">
            <color theme="0"/>
          </stop>
          <stop position="1">
            <color rgb="FFFFFF00"/>
          </stop>
        </gradientFill>
      </fill>
    </dxf>
    <dxf>
      <fill>
        <gradientFill degree="90">
          <stop position="0">
            <color theme="0"/>
          </stop>
          <stop position="1">
            <color theme="5"/>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ill>
        <gradientFill degree="90">
          <stop position="0">
            <color theme="0"/>
          </stop>
          <stop position="1">
            <color rgb="FFEC1CD3"/>
          </stop>
        </gradientFill>
      </fill>
    </dxf>
  </dxfs>
  <tableStyles count="0" defaultTableStyle="TableStyleMedium2" defaultPivotStyle="PivotStyleLight16"/>
  <colors>
    <mruColors>
      <color rgb="FF66FFFF"/>
      <color rgb="FFEC1C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3.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pa de Riesgos'!A1"/><Relationship Id="rId1" Type="http://schemas.openxmlformats.org/officeDocument/2006/relationships/image" Target="../media/image2.emf"/><Relationship Id="rId5"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hyperlink" Target="#'Mapa de Riesgos'!A1"/><Relationship Id="rId5" Type="http://schemas.openxmlformats.org/officeDocument/2006/relationships/image" Target="../media/image9.png"/><Relationship Id="rId4" Type="http://schemas.openxmlformats.org/officeDocument/2006/relationships/image" Target="../media/image8.png"/></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2" Type="http://schemas.openxmlformats.org/officeDocument/2006/relationships/hyperlink" Target="#'Mapa de Riesgos'!A1"/><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635595</xdr:colOff>
      <xdr:row>0</xdr:row>
      <xdr:rowOff>210145</xdr:rowOff>
    </xdr:from>
    <xdr:to>
      <xdr:col>2</xdr:col>
      <xdr:colOff>1012030</xdr:colOff>
      <xdr:row>3</xdr:row>
      <xdr:rowOff>76732</xdr:rowOff>
    </xdr:to>
    <xdr:pic>
      <xdr:nvPicPr>
        <xdr:cNvPr id="4" name="Imagen 3">
          <a:extLst>
            <a:ext uri="{FF2B5EF4-FFF2-40B4-BE49-F238E27FC236}">
              <a16:creationId xmlns:a16="http://schemas.microsoft.com/office/drawing/2014/main" id="{97B94C92-2326-7856-174F-8120757A13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1142" y="210145"/>
          <a:ext cx="2638623" cy="848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5</xdr:row>
      <xdr:rowOff>0</xdr:rowOff>
    </xdr:from>
    <xdr:to>
      <xdr:col>5</xdr:col>
      <xdr:colOff>571500</xdr:colOff>
      <xdr:row>7</xdr:row>
      <xdr:rowOff>57150</xdr:rowOff>
    </xdr:to>
    <xdr:sp macro="" textlink="">
      <xdr:nvSpPr>
        <xdr:cNvPr id="3" name="Flecha: a la derecha 2">
          <a:hlinkClick xmlns:r="http://schemas.openxmlformats.org/officeDocument/2006/relationships" r:id="rId1"/>
          <a:extLst>
            <a:ext uri="{FF2B5EF4-FFF2-40B4-BE49-F238E27FC236}">
              <a16:creationId xmlns:a16="http://schemas.microsoft.com/office/drawing/2014/main" id="{B441B3D9-B59B-47B2-B72F-2B66368740FE}"/>
            </a:ext>
          </a:extLst>
        </xdr:cNvPr>
        <xdr:cNvSpPr/>
      </xdr:nvSpPr>
      <xdr:spPr>
        <a:xfrm>
          <a:off x="5581650" y="2686050"/>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476250</xdr:colOff>
      <xdr:row>5</xdr:row>
      <xdr:rowOff>142875</xdr:rowOff>
    </xdr:from>
    <xdr:to>
      <xdr:col>6</xdr:col>
      <xdr:colOff>285750</xdr:colOff>
      <xdr:row>6</xdr:row>
      <xdr:rowOff>447675</xdr:rowOff>
    </xdr:to>
    <xdr:sp macro="" textlink="">
      <xdr:nvSpPr>
        <xdr:cNvPr id="3" name="Flecha: a la derecha 2">
          <a:hlinkClick xmlns:r="http://schemas.openxmlformats.org/officeDocument/2006/relationships" r:id="rId1"/>
          <a:extLst>
            <a:ext uri="{FF2B5EF4-FFF2-40B4-BE49-F238E27FC236}">
              <a16:creationId xmlns:a16="http://schemas.microsoft.com/office/drawing/2014/main" id="{E2F6B3CD-0082-4FB2-B29D-4A0FEFD73FEE}"/>
            </a:ext>
          </a:extLst>
        </xdr:cNvPr>
        <xdr:cNvSpPr/>
      </xdr:nvSpPr>
      <xdr:spPr>
        <a:xfrm>
          <a:off x="8743950" y="2914650"/>
          <a:ext cx="1333500" cy="1000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523875</xdr:colOff>
      <xdr:row>1</xdr:row>
      <xdr:rowOff>28575</xdr:rowOff>
    </xdr:from>
    <xdr:to>
      <xdr:col>0</xdr:col>
      <xdr:colOff>533400</xdr:colOff>
      <xdr:row>5</xdr:row>
      <xdr:rowOff>247650</xdr:rowOff>
    </xdr:to>
    <xdr:cxnSp macro="">
      <xdr:nvCxnSpPr>
        <xdr:cNvPr id="2" name="Conector recto de flecha 1">
          <a:extLst>
            <a:ext uri="{FF2B5EF4-FFF2-40B4-BE49-F238E27FC236}">
              <a16:creationId xmlns:a16="http://schemas.microsoft.com/office/drawing/2014/main" id="{25A939A8-6EA9-4C44-955C-F7EAD05E045A}"/>
            </a:ext>
          </a:extLst>
        </xdr:cNvPr>
        <xdr:cNvCxnSpPr/>
      </xdr:nvCxnSpPr>
      <xdr:spPr>
        <a:xfrm flipV="1">
          <a:off x="523875" y="219075"/>
          <a:ext cx="9525" cy="3981450"/>
        </a:xfrm>
        <a:prstGeom prst="straightConnector1">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119062</xdr:colOff>
      <xdr:row>1</xdr:row>
      <xdr:rowOff>185737</xdr:rowOff>
    </xdr:from>
    <xdr:to>
      <xdr:col>0</xdr:col>
      <xdr:colOff>452437</xdr:colOff>
      <xdr:row>5</xdr:row>
      <xdr:rowOff>14288</xdr:rowOff>
    </xdr:to>
    <xdr:sp macro="" textlink="">
      <xdr:nvSpPr>
        <xdr:cNvPr id="3" name="CuadroTexto 2">
          <a:extLst>
            <a:ext uri="{FF2B5EF4-FFF2-40B4-BE49-F238E27FC236}">
              <a16:creationId xmlns:a16="http://schemas.microsoft.com/office/drawing/2014/main" id="{A590FF33-FA7E-4501-8FB2-18C1494E1DE8}"/>
            </a:ext>
          </a:extLst>
        </xdr:cNvPr>
        <xdr:cNvSpPr txBox="1"/>
      </xdr:nvSpPr>
      <xdr:spPr>
        <a:xfrm rot="16200000">
          <a:off x="-1509713" y="2005012"/>
          <a:ext cx="3590926"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600" b="1"/>
            <a:t>Probabilidad</a:t>
          </a:r>
        </a:p>
      </xdr:txBody>
    </xdr:sp>
    <xdr:clientData/>
  </xdr:twoCellAnchor>
  <xdr:twoCellAnchor>
    <xdr:from>
      <xdr:col>1</xdr:col>
      <xdr:colOff>885423</xdr:colOff>
      <xdr:row>0</xdr:row>
      <xdr:rowOff>180975</xdr:rowOff>
    </xdr:from>
    <xdr:to>
      <xdr:col>2</xdr:col>
      <xdr:colOff>1</xdr:colOff>
      <xdr:row>6</xdr:row>
      <xdr:rowOff>0</xdr:rowOff>
    </xdr:to>
    <xdr:cxnSp macro="">
      <xdr:nvCxnSpPr>
        <xdr:cNvPr id="4" name="Conector recto 3">
          <a:extLst>
            <a:ext uri="{FF2B5EF4-FFF2-40B4-BE49-F238E27FC236}">
              <a16:creationId xmlns:a16="http://schemas.microsoft.com/office/drawing/2014/main" id="{D8266E6A-B1A4-47B1-B71E-5D506BA28344}"/>
            </a:ext>
          </a:extLst>
        </xdr:cNvPr>
        <xdr:cNvCxnSpPr/>
      </xdr:nvCxnSpPr>
      <xdr:spPr>
        <a:xfrm flipH="1">
          <a:off x="1647423" y="180975"/>
          <a:ext cx="9928" cy="4933950"/>
        </a:xfrm>
        <a:prstGeom prst="line">
          <a:avLst/>
        </a:prstGeom>
        <a:ln w="317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877420</xdr:colOff>
      <xdr:row>6</xdr:row>
      <xdr:rowOff>3674</xdr:rowOff>
    </xdr:from>
    <xdr:to>
      <xdr:col>6</xdr:col>
      <xdr:colOff>937846</xdr:colOff>
      <xdr:row>6</xdr:row>
      <xdr:rowOff>14654</xdr:rowOff>
    </xdr:to>
    <xdr:cxnSp macro="">
      <xdr:nvCxnSpPr>
        <xdr:cNvPr id="5" name="Conector recto 4">
          <a:extLst>
            <a:ext uri="{FF2B5EF4-FFF2-40B4-BE49-F238E27FC236}">
              <a16:creationId xmlns:a16="http://schemas.microsoft.com/office/drawing/2014/main" id="{8E7C0BFA-52FE-40D7-927B-9D7332E6C036}"/>
            </a:ext>
          </a:extLst>
        </xdr:cNvPr>
        <xdr:cNvCxnSpPr/>
      </xdr:nvCxnSpPr>
      <xdr:spPr>
        <a:xfrm>
          <a:off x="1639420" y="5118599"/>
          <a:ext cx="4356201" cy="1098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142875</xdr:colOff>
      <xdr:row>8</xdr:row>
      <xdr:rowOff>133350</xdr:rowOff>
    </xdr:from>
    <xdr:to>
      <xdr:col>6</xdr:col>
      <xdr:colOff>590550</xdr:colOff>
      <xdr:row>8</xdr:row>
      <xdr:rowOff>133350</xdr:rowOff>
    </xdr:to>
    <xdr:cxnSp macro="">
      <xdr:nvCxnSpPr>
        <xdr:cNvPr id="6" name="Conector recto de flecha 5">
          <a:extLst>
            <a:ext uri="{FF2B5EF4-FFF2-40B4-BE49-F238E27FC236}">
              <a16:creationId xmlns:a16="http://schemas.microsoft.com/office/drawing/2014/main" id="{82086DDA-8FEC-45FD-BE79-3485F03FECFA}"/>
            </a:ext>
          </a:extLst>
        </xdr:cNvPr>
        <xdr:cNvCxnSpPr/>
      </xdr:nvCxnSpPr>
      <xdr:spPr>
        <a:xfrm>
          <a:off x="1800225" y="5829300"/>
          <a:ext cx="3848100" cy="0"/>
        </a:xfrm>
        <a:prstGeom prst="straightConnector1">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552449</xdr:colOff>
      <xdr:row>9</xdr:row>
      <xdr:rowOff>38100</xdr:rowOff>
    </xdr:from>
    <xdr:to>
      <xdr:col>4</xdr:col>
      <xdr:colOff>723900</xdr:colOff>
      <xdr:row>10</xdr:row>
      <xdr:rowOff>180975</xdr:rowOff>
    </xdr:to>
    <xdr:sp macro="" textlink="">
      <xdr:nvSpPr>
        <xdr:cNvPr id="7" name="CuadroTexto 6">
          <a:extLst>
            <a:ext uri="{FF2B5EF4-FFF2-40B4-BE49-F238E27FC236}">
              <a16:creationId xmlns:a16="http://schemas.microsoft.com/office/drawing/2014/main" id="{02D716C2-B2B9-4017-A3F5-80CFA8DA866E}"/>
            </a:ext>
          </a:extLst>
        </xdr:cNvPr>
        <xdr:cNvSpPr txBox="1"/>
      </xdr:nvSpPr>
      <xdr:spPr>
        <a:xfrm>
          <a:off x="3324224" y="5924550"/>
          <a:ext cx="933451"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600" b="1"/>
            <a:t>Impacto</a:t>
          </a:r>
        </a:p>
      </xdr:txBody>
    </xdr:sp>
    <xdr:clientData/>
  </xdr:twoCellAnchor>
  <xdr:twoCellAnchor>
    <xdr:from>
      <xdr:col>8</xdr:col>
      <xdr:colOff>80108</xdr:colOff>
      <xdr:row>4</xdr:row>
      <xdr:rowOff>642572</xdr:rowOff>
    </xdr:from>
    <xdr:to>
      <xdr:col>9</xdr:col>
      <xdr:colOff>655759</xdr:colOff>
      <xdr:row>5</xdr:row>
      <xdr:rowOff>643549</xdr:rowOff>
    </xdr:to>
    <xdr:sp macro="" textlink="">
      <xdr:nvSpPr>
        <xdr:cNvPr id="9" name="Flecha: a la derecha 8">
          <a:hlinkClick xmlns:r="http://schemas.openxmlformats.org/officeDocument/2006/relationships" r:id="rId1"/>
          <a:extLst>
            <a:ext uri="{FF2B5EF4-FFF2-40B4-BE49-F238E27FC236}">
              <a16:creationId xmlns:a16="http://schemas.microsoft.com/office/drawing/2014/main" id="{4C923725-12E8-43CE-8DBE-3834B9C20EE9}"/>
            </a:ext>
          </a:extLst>
        </xdr:cNvPr>
        <xdr:cNvSpPr/>
      </xdr:nvSpPr>
      <xdr:spPr>
        <a:xfrm>
          <a:off x="6820877" y="3243630"/>
          <a:ext cx="1332767" cy="83136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23</xdr:col>
      <xdr:colOff>638175</xdr:colOff>
      <xdr:row>49</xdr:row>
      <xdr:rowOff>95250</xdr:rowOff>
    </xdr:to>
    <xdr:pic>
      <xdr:nvPicPr>
        <xdr:cNvPr id="2" name="Imagen 1">
          <a:extLst>
            <a:ext uri="{FF2B5EF4-FFF2-40B4-BE49-F238E27FC236}">
              <a16:creationId xmlns:a16="http://schemas.microsoft.com/office/drawing/2014/main" id="{845E0168-4453-4AB9-8AC7-6DEB4EFF68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18164175" cy="937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180975</xdr:colOff>
      <xdr:row>20</xdr:row>
      <xdr:rowOff>19050</xdr:rowOff>
    </xdr:from>
    <xdr:to>
      <xdr:col>11</xdr:col>
      <xdr:colOff>752475</xdr:colOff>
      <xdr:row>24</xdr:row>
      <xdr:rowOff>76200</xdr:rowOff>
    </xdr:to>
    <xdr:sp macro="" textlink="">
      <xdr:nvSpPr>
        <xdr:cNvPr id="6" name="Flecha: a la derecha 5">
          <a:hlinkClick xmlns:r="http://schemas.openxmlformats.org/officeDocument/2006/relationships" r:id="rId2"/>
          <a:extLst>
            <a:ext uri="{FF2B5EF4-FFF2-40B4-BE49-F238E27FC236}">
              <a16:creationId xmlns:a16="http://schemas.microsoft.com/office/drawing/2014/main" id="{43B86FE1-BF6B-435C-ADD5-26665E827CF3}"/>
            </a:ext>
          </a:extLst>
        </xdr:cNvPr>
        <xdr:cNvSpPr/>
      </xdr:nvSpPr>
      <xdr:spPr>
        <a:xfrm>
          <a:off x="7800975" y="3829050"/>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twoCellAnchor editAs="oneCell">
    <xdr:from>
      <xdr:col>0</xdr:col>
      <xdr:colOff>276225</xdr:colOff>
      <xdr:row>16</xdr:row>
      <xdr:rowOff>95250</xdr:rowOff>
    </xdr:from>
    <xdr:to>
      <xdr:col>9</xdr:col>
      <xdr:colOff>103939</xdr:colOff>
      <xdr:row>27</xdr:row>
      <xdr:rowOff>56893</xdr:rowOff>
    </xdr:to>
    <xdr:pic>
      <xdr:nvPicPr>
        <xdr:cNvPr id="8" name="Imagen 7">
          <a:extLst>
            <a:ext uri="{FF2B5EF4-FFF2-40B4-BE49-F238E27FC236}">
              <a16:creationId xmlns:a16="http://schemas.microsoft.com/office/drawing/2014/main" id="{CEC338D7-ABED-4AB5-AC12-C7CF26F1EBC7}"/>
            </a:ext>
          </a:extLst>
        </xdr:cNvPr>
        <xdr:cNvPicPr>
          <a:picLocks noChangeAspect="1"/>
        </xdr:cNvPicPr>
      </xdr:nvPicPr>
      <xdr:blipFill>
        <a:blip xmlns:r="http://schemas.openxmlformats.org/officeDocument/2006/relationships" r:embed="rId3"/>
        <a:stretch>
          <a:fillRect/>
        </a:stretch>
      </xdr:blipFill>
      <xdr:spPr>
        <a:xfrm>
          <a:off x="276225" y="3143250"/>
          <a:ext cx="6685714" cy="2057143"/>
        </a:xfrm>
        <a:prstGeom prst="rect">
          <a:avLst/>
        </a:prstGeom>
      </xdr:spPr>
    </xdr:pic>
    <xdr:clientData/>
  </xdr:twoCellAnchor>
  <xdr:twoCellAnchor editAs="oneCell">
    <xdr:from>
      <xdr:col>0</xdr:col>
      <xdr:colOff>295275</xdr:colOff>
      <xdr:row>30</xdr:row>
      <xdr:rowOff>95249</xdr:rowOff>
    </xdr:from>
    <xdr:to>
      <xdr:col>9</xdr:col>
      <xdr:colOff>75370</xdr:colOff>
      <xdr:row>44</xdr:row>
      <xdr:rowOff>104774</xdr:rowOff>
    </xdr:to>
    <xdr:pic>
      <xdr:nvPicPr>
        <xdr:cNvPr id="9" name="Imagen 8">
          <a:extLst>
            <a:ext uri="{FF2B5EF4-FFF2-40B4-BE49-F238E27FC236}">
              <a16:creationId xmlns:a16="http://schemas.microsoft.com/office/drawing/2014/main" id="{5AE1BDC6-D989-4062-9F6E-38A705491E8C}"/>
            </a:ext>
          </a:extLst>
        </xdr:cNvPr>
        <xdr:cNvPicPr>
          <a:picLocks noChangeAspect="1"/>
        </xdr:cNvPicPr>
      </xdr:nvPicPr>
      <xdr:blipFill>
        <a:blip xmlns:r="http://schemas.openxmlformats.org/officeDocument/2006/relationships" r:embed="rId4"/>
        <a:stretch>
          <a:fillRect/>
        </a:stretch>
      </xdr:blipFill>
      <xdr:spPr>
        <a:xfrm>
          <a:off x="295275" y="5810249"/>
          <a:ext cx="6638095" cy="2676525"/>
        </a:xfrm>
        <a:prstGeom prst="rect">
          <a:avLst/>
        </a:prstGeom>
      </xdr:spPr>
    </xdr:pic>
    <xdr:clientData/>
  </xdr:twoCellAnchor>
  <xdr:twoCellAnchor editAs="oneCell">
    <xdr:from>
      <xdr:col>0</xdr:col>
      <xdr:colOff>742950</xdr:colOff>
      <xdr:row>0</xdr:row>
      <xdr:rowOff>104775</xdr:rowOff>
    </xdr:from>
    <xdr:to>
      <xdr:col>8</xdr:col>
      <xdr:colOff>742188</xdr:colOff>
      <xdr:row>17</xdr:row>
      <xdr:rowOff>113894</xdr:rowOff>
    </xdr:to>
    <xdr:pic>
      <xdr:nvPicPr>
        <xdr:cNvPr id="3" name="Imagen 2">
          <a:extLst>
            <a:ext uri="{FF2B5EF4-FFF2-40B4-BE49-F238E27FC236}">
              <a16:creationId xmlns:a16="http://schemas.microsoft.com/office/drawing/2014/main" id="{9CA5B5FB-17B3-4F86-9A0E-7ABF9BBD0FA6}"/>
            </a:ext>
          </a:extLst>
        </xdr:cNvPr>
        <xdr:cNvPicPr>
          <a:picLocks noChangeAspect="1"/>
        </xdr:cNvPicPr>
      </xdr:nvPicPr>
      <xdr:blipFill>
        <a:blip xmlns:r="http://schemas.openxmlformats.org/officeDocument/2006/relationships" r:embed="rId5"/>
        <a:stretch>
          <a:fillRect/>
        </a:stretch>
      </xdr:blipFill>
      <xdr:spPr>
        <a:xfrm>
          <a:off x="742950" y="104775"/>
          <a:ext cx="6095238" cy="32476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xdr:colOff>
      <xdr:row>0</xdr:row>
      <xdr:rowOff>152400</xdr:rowOff>
    </xdr:from>
    <xdr:to>
      <xdr:col>0</xdr:col>
      <xdr:colOff>419100</xdr:colOff>
      <xdr:row>2</xdr:row>
      <xdr:rowOff>123825</xdr:rowOff>
    </xdr:to>
    <xdr:sp macro="" textlink="">
      <xdr:nvSpPr>
        <xdr:cNvPr id="6" name="Elipse 5">
          <a:extLst>
            <a:ext uri="{FF2B5EF4-FFF2-40B4-BE49-F238E27FC236}">
              <a16:creationId xmlns:a16="http://schemas.microsoft.com/office/drawing/2014/main" id="{2CE13D8B-7029-43FB-95F9-0D2E24F6DEEE}"/>
            </a:ext>
          </a:extLst>
        </xdr:cNvPr>
        <xdr:cNvSpPr/>
      </xdr:nvSpPr>
      <xdr:spPr>
        <a:xfrm>
          <a:off x="66675" y="152400"/>
          <a:ext cx="352425" cy="3524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1</a:t>
          </a:r>
        </a:p>
      </xdr:txBody>
    </xdr:sp>
    <xdr:clientData/>
  </xdr:twoCellAnchor>
  <xdr:twoCellAnchor>
    <xdr:from>
      <xdr:col>9</xdr:col>
      <xdr:colOff>514350</xdr:colOff>
      <xdr:row>0</xdr:row>
      <xdr:rowOff>180975</xdr:rowOff>
    </xdr:from>
    <xdr:to>
      <xdr:col>10</xdr:col>
      <xdr:colOff>104775</xdr:colOff>
      <xdr:row>2</xdr:row>
      <xdr:rowOff>152400</xdr:rowOff>
    </xdr:to>
    <xdr:sp macro="" textlink="">
      <xdr:nvSpPr>
        <xdr:cNvPr id="7" name="Elipse 6">
          <a:extLst>
            <a:ext uri="{FF2B5EF4-FFF2-40B4-BE49-F238E27FC236}">
              <a16:creationId xmlns:a16="http://schemas.microsoft.com/office/drawing/2014/main" id="{5312BBA0-0F66-4573-9B46-DDE9A28BAF9E}"/>
            </a:ext>
          </a:extLst>
        </xdr:cNvPr>
        <xdr:cNvSpPr/>
      </xdr:nvSpPr>
      <xdr:spPr>
        <a:xfrm>
          <a:off x="7372350" y="180975"/>
          <a:ext cx="352425" cy="3524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2</a:t>
          </a:r>
        </a:p>
      </xdr:txBody>
    </xdr:sp>
    <xdr:clientData/>
  </xdr:twoCellAnchor>
  <xdr:twoCellAnchor>
    <xdr:from>
      <xdr:col>10</xdr:col>
      <xdr:colOff>552450</xdr:colOff>
      <xdr:row>29</xdr:row>
      <xdr:rowOff>95250</xdr:rowOff>
    </xdr:from>
    <xdr:to>
      <xdr:col>12</xdr:col>
      <xdr:colOff>361950</xdr:colOff>
      <xdr:row>33</xdr:row>
      <xdr:rowOff>152400</xdr:rowOff>
    </xdr:to>
    <xdr:sp macro="" textlink="">
      <xdr:nvSpPr>
        <xdr:cNvPr id="9" name="Flecha: a la derecha 8">
          <a:hlinkClick xmlns:r="http://schemas.openxmlformats.org/officeDocument/2006/relationships" r:id="rId1"/>
          <a:extLst>
            <a:ext uri="{FF2B5EF4-FFF2-40B4-BE49-F238E27FC236}">
              <a16:creationId xmlns:a16="http://schemas.microsoft.com/office/drawing/2014/main" id="{EFFA9015-A92C-4045-8CBC-C28E5B7B3EC6}"/>
            </a:ext>
          </a:extLst>
        </xdr:cNvPr>
        <xdr:cNvSpPr/>
      </xdr:nvSpPr>
      <xdr:spPr>
        <a:xfrm>
          <a:off x="8172450" y="5619750"/>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twoCellAnchor editAs="oneCell">
    <xdr:from>
      <xdr:col>0</xdr:col>
      <xdr:colOff>590551</xdr:colOff>
      <xdr:row>0</xdr:row>
      <xdr:rowOff>152400</xdr:rowOff>
    </xdr:from>
    <xdr:to>
      <xdr:col>9</xdr:col>
      <xdr:colOff>180959</xdr:colOff>
      <xdr:row>21</xdr:row>
      <xdr:rowOff>66675</xdr:rowOff>
    </xdr:to>
    <xdr:pic>
      <xdr:nvPicPr>
        <xdr:cNvPr id="4" name="Imagen 3">
          <a:extLst>
            <a:ext uri="{FF2B5EF4-FFF2-40B4-BE49-F238E27FC236}">
              <a16:creationId xmlns:a16="http://schemas.microsoft.com/office/drawing/2014/main" id="{D23ED585-CF1C-449D-9875-26AEB2E2CE3B}"/>
            </a:ext>
          </a:extLst>
        </xdr:cNvPr>
        <xdr:cNvPicPr>
          <a:picLocks noChangeAspect="1"/>
        </xdr:cNvPicPr>
      </xdr:nvPicPr>
      <xdr:blipFill>
        <a:blip xmlns:r="http://schemas.openxmlformats.org/officeDocument/2006/relationships" r:embed="rId2"/>
        <a:stretch>
          <a:fillRect/>
        </a:stretch>
      </xdr:blipFill>
      <xdr:spPr>
        <a:xfrm>
          <a:off x="590551" y="152400"/>
          <a:ext cx="6448408" cy="3914775"/>
        </a:xfrm>
        <a:prstGeom prst="rect">
          <a:avLst/>
        </a:prstGeom>
      </xdr:spPr>
    </xdr:pic>
    <xdr:clientData/>
  </xdr:twoCellAnchor>
  <xdr:twoCellAnchor editAs="oneCell">
    <xdr:from>
      <xdr:col>10</xdr:col>
      <xdr:colOff>304800</xdr:colOff>
      <xdr:row>0</xdr:row>
      <xdr:rowOff>152400</xdr:rowOff>
    </xdr:from>
    <xdr:to>
      <xdr:col>16</xdr:col>
      <xdr:colOff>695325</xdr:colOff>
      <xdr:row>12</xdr:row>
      <xdr:rowOff>130182</xdr:rowOff>
    </xdr:to>
    <xdr:pic>
      <xdr:nvPicPr>
        <xdr:cNvPr id="10" name="Imagen 9">
          <a:extLst>
            <a:ext uri="{FF2B5EF4-FFF2-40B4-BE49-F238E27FC236}">
              <a16:creationId xmlns:a16="http://schemas.microsoft.com/office/drawing/2014/main" id="{B37D4C20-F5EE-4E20-AE02-F6F94B4053E7}"/>
            </a:ext>
          </a:extLst>
        </xdr:cNvPr>
        <xdr:cNvPicPr>
          <a:picLocks noChangeAspect="1"/>
        </xdr:cNvPicPr>
      </xdr:nvPicPr>
      <xdr:blipFill>
        <a:blip xmlns:r="http://schemas.openxmlformats.org/officeDocument/2006/relationships" r:embed="rId3"/>
        <a:stretch>
          <a:fillRect/>
        </a:stretch>
      </xdr:blipFill>
      <xdr:spPr>
        <a:xfrm>
          <a:off x="7924800" y="152400"/>
          <a:ext cx="4962525" cy="2263782"/>
        </a:xfrm>
        <a:prstGeom prst="rect">
          <a:avLst/>
        </a:prstGeom>
      </xdr:spPr>
    </xdr:pic>
    <xdr:clientData/>
  </xdr:twoCellAnchor>
  <xdr:twoCellAnchor>
    <xdr:from>
      <xdr:col>0</xdr:col>
      <xdr:colOff>161925</xdr:colOff>
      <xdr:row>24</xdr:row>
      <xdr:rowOff>171450</xdr:rowOff>
    </xdr:from>
    <xdr:to>
      <xdr:col>0</xdr:col>
      <xdr:colOff>514350</xdr:colOff>
      <xdr:row>26</xdr:row>
      <xdr:rowOff>142875</xdr:rowOff>
    </xdr:to>
    <xdr:sp macro="" textlink="">
      <xdr:nvSpPr>
        <xdr:cNvPr id="11" name="Elipse 10">
          <a:extLst>
            <a:ext uri="{FF2B5EF4-FFF2-40B4-BE49-F238E27FC236}">
              <a16:creationId xmlns:a16="http://schemas.microsoft.com/office/drawing/2014/main" id="{CD1BAD6D-ED2E-4D3B-A6E2-FCD2CEFF4536}"/>
            </a:ext>
          </a:extLst>
        </xdr:cNvPr>
        <xdr:cNvSpPr/>
      </xdr:nvSpPr>
      <xdr:spPr>
        <a:xfrm>
          <a:off x="161925" y="4743450"/>
          <a:ext cx="352425" cy="3524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3</a:t>
          </a:r>
        </a:p>
      </xdr:txBody>
    </xdr:sp>
    <xdr:clientData/>
  </xdr:twoCellAnchor>
  <xdr:twoCellAnchor editAs="oneCell">
    <xdr:from>
      <xdr:col>10</xdr:col>
      <xdr:colOff>276225</xdr:colOff>
      <xdr:row>13</xdr:row>
      <xdr:rowOff>28575</xdr:rowOff>
    </xdr:from>
    <xdr:to>
      <xdr:col>16</xdr:col>
      <xdr:colOff>752475</xdr:colOff>
      <xdr:row>23</xdr:row>
      <xdr:rowOff>117888</xdr:rowOff>
    </xdr:to>
    <xdr:pic>
      <xdr:nvPicPr>
        <xdr:cNvPr id="12" name="Imagen 11">
          <a:extLst>
            <a:ext uri="{FF2B5EF4-FFF2-40B4-BE49-F238E27FC236}">
              <a16:creationId xmlns:a16="http://schemas.microsoft.com/office/drawing/2014/main" id="{78BA7DA3-C1FB-4E30-823C-E14A6C1F7AC1}"/>
            </a:ext>
          </a:extLst>
        </xdr:cNvPr>
        <xdr:cNvPicPr>
          <a:picLocks noChangeAspect="1"/>
        </xdr:cNvPicPr>
      </xdr:nvPicPr>
      <xdr:blipFill>
        <a:blip xmlns:r="http://schemas.openxmlformats.org/officeDocument/2006/relationships" r:embed="rId4"/>
        <a:stretch>
          <a:fillRect/>
        </a:stretch>
      </xdr:blipFill>
      <xdr:spPr>
        <a:xfrm>
          <a:off x="7896225" y="2505075"/>
          <a:ext cx="5048250" cy="1994313"/>
        </a:xfrm>
        <a:prstGeom prst="rect">
          <a:avLst/>
        </a:prstGeom>
      </xdr:spPr>
    </xdr:pic>
    <xdr:clientData/>
  </xdr:twoCellAnchor>
  <xdr:twoCellAnchor editAs="oneCell">
    <xdr:from>
      <xdr:col>1</xdr:col>
      <xdr:colOff>0</xdr:colOff>
      <xdr:row>25</xdr:row>
      <xdr:rowOff>1</xdr:rowOff>
    </xdr:from>
    <xdr:to>
      <xdr:col>9</xdr:col>
      <xdr:colOff>581147</xdr:colOff>
      <xdr:row>42</xdr:row>
      <xdr:rowOff>85725</xdr:rowOff>
    </xdr:to>
    <xdr:pic>
      <xdr:nvPicPr>
        <xdr:cNvPr id="13" name="Imagen 12">
          <a:extLst>
            <a:ext uri="{FF2B5EF4-FFF2-40B4-BE49-F238E27FC236}">
              <a16:creationId xmlns:a16="http://schemas.microsoft.com/office/drawing/2014/main" id="{4F31F13A-CDB5-422D-B06E-CE601FD805EB}"/>
            </a:ext>
          </a:extLst>
        </xdr:cNvPr>
        <xdr:cNvPicPr>
          <a:picLocks noChangeAspect="1"/>
        </xdr:cNvPicPr>
      </xdr:nvPicPr>
      <xdr:blipFill>
        <a:blip xmlns:r="http://schemas.openxmlformats.org/officeDocument/2006/relationships" r:embed="rId5"/>
        <a:stretch>
          <a:fillRect/>
        </a:stretch>
      </xdr:blipFill>
      <xdr:spPr>
        <a:xfrm>
          <a:off x="762000" y="4762501"/>
          <a:ext cx="6677147" cy="33242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438150</xdr:colOff>
      <xdr:row>6</xdr:row>
      <xdr:rowOff>104775</xdr:rowOff>
    </xdr:from>
    <xdr:to>
      <xdr:col>4</xdr:col>
      <xdr:colOff>247650</xdr:colOff>
      <xdr:row>8</xdr:row>
      <xdr:rowOff>142875</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007FE4C1-44EE-447F-B11B-553030C962EE}"/>
            </a:ext>
          </a:extLst>
        </xdr:cNvPr>
        <xdr:cNvSpPr/>
      </xdr:nvSpPr>
      <xdr:spPr>
        <a:xfrm>
          <a:off x="6086475" y="1952625"/>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371475</xdr:colOff>
      <xdr:row>0</xdr:row>
      <xdr:rowOff>180975</xdr:rowOff>
    </xdr:from>
    <xdr:to>
      <xdr:col>8</xdr:col>
      <xdr:colOff>180237</xdr:colOff>
      <xdr:row>26</xdr:row>
      <xdr:rowOff>47023</xdr:rowOff>
    </xdr:to>
    <xdr:pic>
      <xdr:nvPicPr>
        <xdr:cNvPr id="2" name="Imagen 1">
          <a:extLst>
            <a:ext uri="{FF2B5EF4-FFF2-40B4-BE49-F238E27FC236}">
              <a16:creationId xmlns:a16="http://schemas.microsoft.com/office/drawing/2014/main" id="{6808A9CB-DF36-4AD3-A6D2-21819EC03504}"/>
            </a:ext>
          </a:extLst>
        </xdr:cNvPr>
        <xdr:cNvPicPr>
          <a:picLocks noChangeAspect="1"/>
        </xdr:cNvPicPr>
      </xdr:nvPicPr>
      <xdr:blipFill>
        <a:blip xmlns:r="http://schemas.openxmlformats.org/officeDocument/2006/relationships" r:embed="rId1"/>
        <a:stretch>
          <a:fillRect/>
        </a:stretch>
      </xdr:blipFill>
      <xdr:spPr>
        <a:xfrm>
          <a:off x="371475" y="180975"/>
          <a:ext cx="5904762" cy="4819048"/>
        </a:xfrm>
        <a:prstGeom prst="rect">
          <a:avLst/>
        </a:prstGeom>
      </xdr:spPr>
    </xdr:pic>
    <xdr:clientData/>
  </xdr:twoCellAnchor>
  <xdr:twoCellAnchor>
    <xdr:from>
      <xdr:col>9</xdr:col>
      <xdr:colOff>352425</xdr:colOff>
      <xdr:row>9</xdr:row>
      <xdr:rowOff>57150</xdr:rowOff>
    </xdr:from>
    <xdr:to>
      <xdr:col>11</xdr:col>
      <xdr:colOff>161925</xdr:colOff>
      <xdr:row>13</xdr:row>
      <xdr:rowOff>114300</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9E052964-86E2-4100-816D-25B6BD37B052}"/>
            </a:ext>
          </a:extLst>
        </xdr:cNvPr>
        <xdr:cNvSpPr/>
      </xdr:nvSpPr>
      <xdr:spPr>
        <a:xfrm>
          <a:off x="7210425" y="1771650"/>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83"/>
  <sheetViews>
    <sheetView tabSelected="1" zoomScale="70" zoomScaleNormal="70" workbookViewId="0">
      <pane xSplit="1" ySplit="8" topLeftCell="B48" activePane="bottomRight" state="frozen"/>
      <selection pane="topRight" activeCell="B1" sqref="B1"/>
      <selection pane="bottomLeft" activeCell="A9" sqref="A9"/>
      <selection pane="bottomRight" activeCell="A7" sqref="A1:XFD1048576"/>
    </sheetView>
  </sheetViews>
  <sheetFormatPr baseColWidth="10" defaultColWidth="11.42578125" defaultRowHeight="15" x14ac:dyDescent="0.25"/>
  <cols>
    <col min="1" max="1" width="9.28515625" style="1" customWidth="1"/>
    <col min="2" max="2" width="34" style="1" customWidth="1"/>
    <col min="3" max="3" width="34.140625" style="1" customWidth="1"/>
    <col min="4" max="4" width="34" style="1" customWidth="1"/>
    <col min="5" max="5" width="35.140625" style="31" hidden="1" customWidth="1"/>
    <col min="6" max="6" width="30.5703125" style="31" hidden="1" customWidth="1"/>
    <col min="7" max="7" width="31.5703125" style="31" hidden="1" customWidth="1"/>
    <col min="8" max="11" width="23.5703125" style="31" hidden="1" customWidth="1"/>
    <col min="12" max="12" width="44.140625" style="31" customWidth="1"/>
    <col min="13" max="13" width="26.85546875" style="31" customWidth="1"/>
    <col min="14" max="14" width="26.85546875" style="31" hidden="1" customWidth="1"/>
    <col min="15" max="15" width="20.85546875" style="1" customWidth="1"/>
    <col min="16" max="16" width="17.42578125" style="1" customWidth="1"/>
    <col min="17" max="17" width="17.42578125" style="1" hidden="1" customWidth="1"/>
    <col min="18" max="18" width="13.7109375" style="1" customWidth="1"/>
    <col min="19" max="19" width="13.7109375" style="1" hidden="1" customWidth="1"/>
    <col min="20" max="20" width="14.28515625" style="1" customWidth="1"/>
    <col min="21" max="21" width="11.7109375" style="1" hidden="1" customWidth="1"/>
    <col min="22" max="22" width="11.42578125" style="1"/>
    <col min="23" max="23" width="63.5703125" style="31" customWidth="1"/>
    <col min="24" max="24" width="13.28515625" style="1" hidden="1" customWidth="1"/>
    <col min="25" max="25" width="15.28515625" style="1" customWidth="1"/>
    <col min="26" max="26" width="15.85546875" style="1" hidden="1" customWidth="1"/>
    <col min="27" max="27" width="15.5703125" style="1" hidden="1" customWidth="1"/>
    <col min="28" max="29" width="0" style="1" hidden="1" customWidth="1"/>
    <col min="30" max="31" width="13.28515625" style="1" hidden="1" customWidth="1"/>
    <col min="32" max="32" width="15.85546875" style="1" hidden="1" customWidth="1"/>
    <col min="33" max="33" width="13.28515625" style="1" hidden="1" customWidth="1"/>
    <col min="34" max="34" width="14.28515625" style="1" hidden="1" customWidth="1"/>
    <col min="35" max="35" width="0" style="1" hidden="1" customWidth="1"/>
    <col min="36" max="36" width="13.140625" style="1" hidden="1" customWidth="1"/>
    <col min="37" max="37" width="16.28515625" style="1" hidden="1" customWidth="1"/>
    <col min="38" max="39" width="12.85546875" style="1" hidden="1" customWidth="1"/>
    <col min="40" max="40" width="11.42578125" style="1"/>
    <col min="41" max="41" width="16.85546875" style="1" customWidth="1"/>
    <col min="42" max="42" width="16.85546875" style="1" hidden="1" customWidth="1"/>
    <col min="43" max="43" width="38.28515625" style="1" customWidth="1"/>
    <col min="44" max="44" width="11.42578125" style="1"/>
    <col min="45" max="45" width="13.7109375" style="1" customWidth="1"/>
    <col min="46" max="46" width="17.42578125" style="1" customWidth="1"/>
    <col min="47" max="47" width="18.140625" style="1" customWidth="1"/>
    <col min="48" max="16384" width="11.42578125" style="1"/>
  </cols>
  <sheetData>
    <row r="1" spans="1:47" ht="26.25" x14ac:dyDescent="0.4">
      <c r="A1" s="109"/>
      <c r="B1" s="110"/>
      <c r="C1" s="110"/>
      <c r="D1" s="113" t="s">
        <v>0</v>
      </c>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5"/>
      <c r="AR1" s="122" t="s">
        <v>1</v>
      </c>
      <c r="AS1" s="123"/>
      <c r="AT1" s="123"/>
      <c r="AU1" s="123"/>
    </row>
    <row r="2" spans="1:47" ht="26.25" customHeight="1" x14ac:dyDescent="0.4">
      <c r="A2" s="111"/>
      <c r="B2" s="112"/>
      <c r="C2" s="112"/>
      <c r="D2" s="116" t="s">
        <v>2</v>
      </c>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8"/>
      <c r="AR2" s="124" t="s">
        <v>3</v>
      </c>
      <c r="AS2" s="125"/>
      <c r="AT2" s="125"/>
      <c r="AU2" s="125"/>
    </row>
    <row r="3" spans="1:47" ht="26.25" x14ac:dyDescent="0.4">
      <c r="A3" s="111"/>
      <c r="B3" s="112"/>
      <c r="C3" s="112"/>
      <c r="D3" s="119" t="s">
        <v>4</v>
      </c>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1"/>
      <c r="AR3" s="124" t="s">
        <v>850</v>
      </c>
      <c r="AS3" s="125"/>
      <c r="AT3" s="125"/>
      <c r="AU3" s="125"/>
    </row>
    <row r="4" spans="1:47" ht="26.25" x14ac:dyDescent="0.4">
      <c r="A4" s="111"/>
      <c r="B4" s="112"/>
      <c r="C4" s="112"/>
      <c r="D4" s="61"/>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3"/>
      <c r="AR4" s="128" t="s">
        <v>851</v>
      </c>
      <c r="AS4" s="129"/>
      <c r="AT4" s="129"/>
      <c r="AU4" s="130"/>
    </row>
    <row r="5" spans="1:47" ht="26.25" x14ac:dyDescent="0.4">
      <c r="A5" s="126" t="s">
        <v>849</v>
      </c>
      <c r="B5" s="126"/>
      <c r="C5" s="127"/>
      <c r="D5" s="64"/>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6"/>
      <c r="AR5" s="131"/>
      <c r="AS5" s="132"/>
      <c r="AT5" s="132"/>
      <c r="AU5" s="133"/>
    </row>
    <row r="6" spans="1:47" ht="15.75" x14ac:dyDescent="0.25">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8"/>
      <c r="AR6" s="108"/>
      <c r="AS6" s="108"/>
    </row>
    <row r="7" spans="1:47" ht="30" customHeight="1" x14ac:dyDescent="0.25">
      <c r="A7" s="99" t="s">
        <v>5</v>
      </c>
      <c r="B7" s="99" t="s">
        <v>6</v>
      </c>
      <c r="C7" s="102" t="s">
        <v>7</v>
      </c>
      <c r="D7" s="102" t="s">
        <v>8</v>
      </c>
      <c r="E7" s="135" t="s">
        <v>9</v>
      </c>
      <c r="F7" s="135"/>
      <c r="G7" s="135"/>
      <c r="H7" s="135" t="s">
        <v>10</v>
      </c>
      <c r="I7" s="135"/>
      <c r="J7" s="135"/>
      <c r="K7" s="135"/>
      <c r="L7" s="101" t="s">
        <v>11</v>
      </c>
      <c r="M7" s="102" t="s">
        <v>12</v>
      </c>
      <c r="N7" s="102" t="s">
        <v>13</v>
      </c>
      <c r="O7" s="102" t="s">
        <v>14</v>
      </c>
      <c r="P7" s="103" t="s">
        <v>15</v>
      </c>
      <c r="Q7" s="106" t="s">
        <v>16</v>
      </c>
      <c r="R7" s="103" t="s">
        <v>17</v>
      </c>
      <c r="S7" s="134" t="s">
        <v>18</v>
      </c>
      <c r="T7" s="103" t="s">
        <v>19</v>
      </c>
      <c r="U7" s="134" t="s">
        <v>20</v>
      </c>
      <c r="V7" s="103" t="s">
        <v>21</v>
      </c>
      <c r="W7" s="102" t="s">
        <v>22</v>
      </c>
      <c r="X7" s="99" t="s">
        <v>23</v>
      </c>
      <c r="Y7" s="101" t="s">
        <v>24</v>
      </c>
      <c r="Z7" s="102" t="s">
        <v>25</v>
      </c>
      <c r="AA7" s="102" t="s">
        <v>26</v>
      </c>
      <c r="AB7" s="102" t="s">
        <v>27</v>
      </c>
      <c r="AC7" s="102" t="s">
        <v>28</v>
      </c>
      <c r="AD7" s="103" t="s">
        <v>29</v>
      </c>
      <c r="AE7" s="104" t="s">
        <v>30</v>
      </c>
      <c r="AF7" s="75"/>
      <c r="AG7" s="75"/>
      <c r="AH7" s="75"/>
      <c r="AI7" s="105" t="s">
        <v>31</v>
      </c>
      <c r="AJ7" s="75"/>
      <c r="AK7" s="75"/>
      <c r="AL7" s="75"/>
      <c r="AM7" s="75"/>
      <c r="AN7" s="103" t="s">
        <v>32</v>
      </c>
      <c r="AO7" s="99" t="s">
        <v>33</v>
      </c>
      <c r="AP7" s="136" t="s">
        <v>34</v>
      </c>
      <c r="AQ7" s="99" t="s">
        <v>35</v>
      </c>
      <c r="AR7" s="99" t="s">
        <v>36</v>
      </c>
      <c r="AS7" s="99" t="s">
        <v>37</v>
      </c>
      <c r="AT7" s="99" t="s">
        <v>38</v>
      </c>
      <c r="AU7" s="99" t="s">
        <v>39</v>
      </c>
    </row>
    <row r="8" spans="1:47" ht="30" x14ac:dyDescent="0.25">
      <c r="A8" s="99"/>
      <c r="B8" s="99"/>
      <c r="C8" s="102"/>
      <c r="D8" s="102"/>
      <c r="E8" s="72" t="s">
        <v>40</v>
      </c>
      <c r="F8" s="72" t="s">
        <v>41</v>
      </c>
      <c r="G8" s="72" t="s">
        <v>42</v>
      </c>
      <c r="H8" s="72" t="s">
        <v>43</v>
      </c>
      <c r="I8" s="72" t="s">
        <v>44</v>
      </c>
      <c r="J8" s="10" t="s">
        <v>45</v>
      </c>
      <c r="K8" s="10" t="s">
        <v>46</v>
      </c>
      <c r="L8" s="101"/>
      <c r="M8" s="102"/>
      <c r="N8" s="102"/>
      <c r="O8" s="102"/>
      <c r="P8" s="103"/>
      <c r="Q8" s="106"/>
      <c r="R8" s="103"/>
      <c r="S8" s="134"/>
      <c r="T8" s="103"/>
      <c r="U8" s="134"/>
      <c r="V8" s="103"/>
      <c r="W8" s="102"/>
      <c r="X8" s="99"/>
      <c r="Y8" s="101"/>
      <c r="Z8" s="102"/>
      <c r="AA8" s="102"/>
      <c r="AB8" s="102"/>
      <c r="AC8" s="102"/>
      <c r="AD8" s="103"/>
      <c r="AE8" s="104"/>
      <c r="AF8" s="74" t="s">
        <v>47</v>
      </c>
      <c r="AG8" s="73" t="s">
        <v>48</v>
      </c>
      <c r="AH8" s="74" t="s">
        <v>49</v>
      </c>
      <c r="AI8" s="105"/>
      <c r="AJ8" s="74" t="s">
        <v>50</v>
      </c>
      <c r="AK8" s="74" t="s">
        <v>51</v>
      </c>
      <c r="AL8" s="74" t="s">
        <v>52</v>
      </c>
      <c r="AM8" s="74" t="s">
        <v>53</v>
      </c>
      <c r="AN8" s="103"/>
      <c r="AO8" s="99"/>
      <c r="AP8" s="137"/>
      <c r="AQ8" s="99"/>
      <c r="AR8" s="99"/>
      <c r="AS8" s="99"/>
      <c r="AT8" s="99"/>
      <c r="AU8" s="99"/>
    </row>
    <row r="9" spans="1:47" s="9" customFormat="1" ht="209.25" customHeight="1" x14ac:dyDescent="0.25">
      <c r="A9" s="95"/>
      <c r="B9" s="95" t="s">
        <v>54</v>
      </c>
      <c r="C9" s="96" t="s">
        <v>805</v>
      </c>
      <c r="D9" s="95" t="s">
        <v>55</v>
      </c>
      <c r="E9" s="140"/>
      <c r="F9" s="141"/>
      <c r="G9" s="141"/>
      <c r="H9" s="100" t="s">
        <v>56</v>
      </c>
      <c r="I9" s="100" t="s">
        <v>57</v>
      </c>
      <c r="J9" s="100" t="s">
        <v>58</v>
      </c>
      <c r="K9" s="100" t="s">
        <v>59</v>
      </c>
      <c r="L9" s="142" t="str">
        <f>IF(F9&lt;&gt;"",CONCATENATE(E9," ",F9),CONCATENATE(H9," ",I9," ",J9," ",K9))</f>
        <v>Uso indebido de información  por parte de funcionarios y contratistas  que tienen acceso a obras literarias, artísticas, musicales, científicas o didácticas publicadas o inéditas pertenecientes a una víctima  para beneficio propio y/o de terceros</v>
      </c>
      <c r="M9" s="100" t="s">
        <v>60</v>
      </c>
      <c r="N9" s="100"/>
      <c r="O9" s="95" t="s">
        <v>61</v>
      </c>
      <c r="P9" s="95" t="s">
        <v>62</v>
      </c>
      <c r="Q9" s="95"/>
      <c r="R9" s="95" t="s">
        <v>63</v>
      </c>
      <c r="S9" s="96">
        <f>IF(R9="Muy alta",100,IF(R9="Alta",80,IF(R9="Media",60,IF(R9="Baja",40,IF(R9="Muy baja",20,IF(R9="Casi Seguro",100,IF(R9="Probable",80,IF(R9="Posible",60,IF(R9="Improbable",40,IF(R9="Rara vez",20,0))))))))))</f>
        <v>60</v>
      </c>
      <c r="T9" s="95" t="s">
        <v>64</v>
      </c>
      <c r="U9" s="96">
        <f>IF(T9="Catastrófico",100,IF(T9="Mayor",80,IF(T9="Moderado",60,IF(T9="Menor",40,IF(T9="Leve",20,0)))))</f>
        <v>80</v>
      </c>
      <c r="V9" s="95" t="s">
        <v>65</v>
      </c>
      <c r="W9" s="32" t="s">
        <v>66</v>
      </c>
      <c r="X9" s="17" t="str">
        <f>IF(OR(Y9="Preventivo",Y9="Detectivo"),"Probabilidad",IF(Y9="Correctivo","Impacto"," "))</f>
        <v>Probabilidad</v>
      </c>
      <c r="Y9" s="34" t="s">
        <v>67</v>
      </c>
      <c r="Z9" s="34" t="s">
        <v>68</v>
      </c>
      <c r="AA9" s="34" t="s">
        <v>69</v>
      </c>
      <c r="AB9" s="34" t="s">
        <v>70</v>
      </c>
      <c r="AC9" s="34" t="s">
        <v>71</v>
      </c>
      <c r="AD9" s="139">
        <f>AH10</f>
        <v>25.2</v>
      </c>
      <c r="AE9" s="17">
        <f>IF(Y9="Preventivo",25,IF(Y9="Detectivo",15,0))</f>
        <v>15</v>
      </c>
      <c r="AF9" s="17">
        <f>IF(Y9="Correctivo",0,IF(Z9="Automatizado",25,IF(Z9="Manual",15,0)))</f>
        <v>15</v>
      </c>
      <c r="AG9" s="17">
        <f>($S$9*((AE9+AF9))/100)</f>
        <v>18</v>
      </c>
      <c r="AH9" s="17">
        <f>S9-AG9</f>
        <v>42</v>
      </c>
      <c r="AI9" s="139">
        <f>AM10</f>
        <v>80</v>
      </c>
      <c r="AJ9" s="17">
        <f>IF(Y9="Correctivo",10,0)</f>
        <v>0</v>
      </c>
      <c r="AK9" s="17">
        <f>IF(X9="Probabilidad",0,IF(Z9="Automatizado",25,IF(Z9="Manual",15,0)))</f>
        <v>0</v>
      </c>
      <c r="AL9" s="17">
        <f>($U$9*((AJ9+AK9))/100)</f>
        <v>0</v>
      </c>
      <c r="AM9" s="17">
        <f>U9-AL9</f>
        <v>80</v>
      </c>
      <c r="AN9" s="95" t="s">
        <v>65</v>
      </c>
      <c r="AO9" s="95" t="s">
        <v>72</v>
      </c>
      <c r="AP9" s="95" t="s">
        <v>73</v>
      </c>
      <c r="AQ9" s="95" t="s">
        <v>74</v>
      </c>
      <c r="AR9" s="107">
        <v>45292</v>
      </c>
      <c r="AS9" s="107">
        <v>45657</v>
      </c>
      <c r="AT9" s="96" t="s">
        <v>75</v>
      </c>
      <c r="AU9" s="96" t="s">
        <v>76</v>
      </c>
    </row>
    <row r="10" spans="1:47" ht="231.75" customHeight="1" x14ac:dyDescent="0.25">
      <c r="A10" s="95"/>
      <c r="B10" s="95"/>
      <c r="C10" s="96"/>
      <c r="D10" s="95"/>
      <c r="E10" s="140"/>
      <c r="F10" s="141"/>
      <c r="G10" s="141"/>
      <c r="H10" s="100"/>
      <c r="I10" s="100"/>
      <c r="J10" s="100"/>
      <c r="K10" s="100"/>
      <c r="L10" s="142"/>
      <c r="M10" s="100"/>
      <c r="N10" s="100"/>
      <c r="O10" s="95"/>
      <c r="P10" s="95"/>
      <c r="Q10" s="95"/>
      <c r="R10" s="95"/>
      <c r="S10" s="96"/>
      <c r="T10" s="95"/>
      <c r="U10" s="96"/>
      <c r="V10" s="95"/>
      <c r="W10" s="32" t="s">
        <v>77</v>
      </c>
      <c r="X10" s="17" t="str">
        <f t="shared" ref="X10:X20" si="0">IF(OR(Y10="Preventivo",Y10="Detectivo"),"Probabilidad",IF(Y10="Correctivo","Impacto"," "))</f>
        <v>Probabilidad</v>
      </c>
      <c r="Y10" s="34" t="s">
        <v>78</v>
      </c>
      <c r="Z10" s="34" t="s">
        <v>68</v>
      </c>
      <c r="AA10" s="34" t="s">
        <v>69</v>
      </c>
      <c r="AB10" s="34" t="s">
        <v>70</v>
      </c>
      <c r="AC10" s="34" t="s">
        <v>71</v>
      </c>
      <c r="AD10" s="139"/>
      <c r="AE10" s="17">
        <f t="shared" ref="AE10:AE20" si="1">IF(Y10="Preventivo",25,IF(Y10="Detectivo",15,0))</f>
        <v>25</v>
      </c>
      <c r="AF10" s="17">
        <f t="shared" ref="AF10:AF20" si="2">IF(Y10="Correctivo",0,IF(Z10="Automatizado",25,IF(Z10="Manual",15,0)))</f>
        <v>15</v>
      </c>
      <c r="AG10" s="17">
        <f>($AH$9*((AE10+AF10))/100)</f>
        <v>16.8</v>
      </c>
      <c r="AH10" s="17">
        <f>AH9-AG10</f>
        <v>25.2</v>
      </c>
      <c r="AI10" s="139"/>
      <c r="AJ10" s="17">
        <f t="shared" ref="AJ10:AJ20" si="3">IF(Y10="Correctivo",10,0)</f>
        <v>0</v>
      </c>
      <c r="AK10" s="17">
        <f t="shared" ref="AK10:AK20" si="4">IF(X10="Probabilidad",0,IF(Z10="Automatizado",25,IF(Z10="Manual",15,0)))</f>
        <v>0</v>
      </c>
      <c r="AL10" s="17">
        <f>($AM$9*((AJ10+AK10))/100)</f>
        <v>0</v>
      </c>
      <c r="AM10" s="17">
        <f>AM9-AL10</f>
        <v>80</v>
      </c>
      <c r="AN10" s="95"/>
      <c r="AO10" s="95"/>
      <c r="AP10" s="95"/>
      <c r="AQ10" s="95"/>
      <c r="AR10" s="96"/>
      <c r="AS10" s="96"/>
      <c r="AT10" s="96"/>
      <c r="AU10" s="96"/>
    </row>
    <row r="11" spans="1:47" ht="246" customHeight="1" x14ac:dyDescent="0.25">
      <c r="A11" s="95"/>
      <c r="B11" s="95" t="s">
        <v>54</v>
      </c>
      <c r="C11" s="96" t="s">
        <v>805</v>
      </c>
      <c r="D11" s="95" t="s">
        <v>79</v>
      </c>
      <c r="E11" s="140"/>
      <c r="F11" s="141"/>
      <c r="G11" s="141"/>
      <c r="H11" s="100" t="s">
        <v>80</v>
      </c>
      <c r="I11" s="100" t="s">
        <v>81</v>
      </c>
      <c r="J11" s="100" t="s">
        <v>82</v>
      </c>
      <c r="K11" s="100" t="s">
        <v>83</v>
      </c>
      <c r="L11" s="142" t="str">
        <f t="shared" ref="L11" si="5">IF(F11&lt;&gt;"",CONCATENATE(E11," ",F11),CONCATENATE(H11," ",I11," ",J11," ",K11))</f>
        <v>Utilización indebida de los productos de comunicación de la oficina  por parte de los funcionarios y/o contratistas  que los producen y divulgan para lograr beneficios personales.</v>
      </c>
      <c r="M11" s="100" t="s">
        <v>60</v>
      </c>
      <c r="N11" s="100"/>
      <c r="O11" s="95" t="s">
        <v>61</v>
      </c>
      <c r="P11" s="95" t="s">
        <v>84</v>
      </c>
      <c r="Q11" s="95"/>
      <c r="R11" s="95" t="s">
        <v>63</v>
      </c>
      <c r="S11" s="96">
        <f t="shared" ref="S11" si="6">IF(R11="Muy alta",100,IF(R11="Alta",80,IF(R11="Media",60,IF(R11="Baja",40,IF(R11="Muy baja",20,IF(R11="Casi Seguro",100,IF(R11="Probable",80,IF(R11="Posible",60,IF(R11="Improbable",40,IF(R11="Rara vez",20,0))))))))))</f>
        <v>60</v>
      </c>
      <c r="T11" s="95" t="s">
        <v>64</v>
      </c>
      <c r="U11" s="96">
        <f t="shared" ref="U11" si="7">IF(T11="Catastrófico",100,IF(T11="Mayor",80,IF(T11="Moderado",60,IF(T11="Menor",40,IF(T11="Leve",20,0)))))</f>
        <v>80</v>
      </c>
      <c r="V11" s="95" t="s">
        <v>65</v>
      </c>
      <c r="W11" s="32" t="s">
        <v>85</v>
      </c>
      <c r="X11" s="17" t="str">
        <f t="shared" si="0"/>
        <v>Probabilidad</v>
      </c>
      <c r="Y11" s="34" t="s">
        <v>78</v>
      </c>
      <c r="Z11" s="34" t="s">
        <v>68</v>
      </c>
      <c r="AA11" s="34" t="s">
        <v>69</v>
      </c>
      <c r="AB11" s="34" t="s">
        <v>70</v>
      </c>
      <c r="AC11" s="34" t="s">
        <v>71</v>
      </c>
      <c r="AD11" s="139">
        <f>AH13</f>
        <v>15.12</v>
      </c>
      <c r="AE11" s="17">
        <f t="shared" si="1"/>
        <v>25</v>
      </c>
      <c r="AF11" s="17">
        <f t="shared" si="2"/>
        <v>15</v>
      </c>
      <c r="AG11" s="17">
        <f>($S$11*((AE11+AF11))/100)</f>
        <v>24</v>
      </c>
      <c r="AH11" s="17">
        <f>S11-AG11</f>
        <v>36</v>
      </c>
      <c r="AI11" s="139">
        <f>AM13</f>
        <v>80</v>
      </c>
      <c r="AJ11" s="17">
        <f t="shared" si="3"/>
        <v>0</v>
      </c>
      <c r="AK11" s="17">
        <f t="shared" si="4"/>
        <v>0</v>
      </c>
      <c r="AL11" s="17">
        <f>($U$11*((AJ11+AK11))/100)</f>
        <v>0</v>
      </c>
      <c r="AM11" s="17">
        <f>U11-AL11</f>
        <v>80</v>
      </c>
      <c r="AN11" s="95" t="s">
        <v>65</v>
      </c>
      <c r="AO11" s="95" t="s">
        <v>72</v>
      </c>
      <c r="AP11" s="95" t="s">
        <v>73</v>
      </c>
      <c r="AQ11" s="143" t="s">
        <v>86</v>
      </c>
      <c r="AR11" s="150">
        <v>45292</v>
      </c>
      <c r="AS11" s="150">
        <v>45657</v>
      </c>
      <c r="AT11" s="147" t="s">
        <v>75</v>
      </c>
      <c r="AU11" s="147" t="s">
        <v>87</v>
      </c>
    </row>
    <row r="12" spans="1:47" ht="211.5" customHeight="1" x14ac:dyDescent="0.25">
      <c r="A12" s="95"/>
      <c r="B12" s="95"/>
      <c r="C12" s="96"/>
      <c r="D12" s="95"/>
      <c r="E12" s="140"/>
      <c r="F12" s="141"/>
      <c r="G12" s="141"/>
      <c r="H12" s="100"/>
      <c r="I12" s="100"/>
      <c r="J12" s="100"/>
      <c r="K12" s="100"/>
      <c r="L12" s="142"/>
      <c r="M12" s="100"/>
      <c r="N12" s="100"/>
      <c r="O12" s="95"/>
      <c r="P12" s="95"/>
      <c r="Q12" s="95"/>
      <c r="R12" s="95"/>
      <c r="S12" s="96"/>
      <c r="T12" s="95"/>
      <c r="U12" s="96"/>
      <c r="V12" s="95"/>
      <c r="W12" s="32" t="s">
        <v>66</v>
      </c>
      <c r="X12" s="17" t="str">
        <f t="shared" si="0"/>
        <v>Probabilidad</v>
      </c>
      <c r="Y12" s="34" t="s">
        <v>67</v>
      </c>
      <c r="Z12" s="34" t="s">
        <v>68</v>
      </c>
      <c r="AA12" s="34" t="s">
        <v>69</v>
      </c>
      <c r="AB12" s="34" t="s">
        <v>70</v>
      </c>
      <c r="AC12" s="34" t="s">
        <v>71</v>
      </c>
      <c r="AD12" s="139"/>
      <c r="AE12" s="17">
        <f t="shared" si="1"/>
        <v>15</v>
      </c>
      <c r="AF12" s="17">
        <f t="shared" si="2"/>
        <v>15</v>
      </c>
      <c r="AG12" s="17">
        <f>($AH$11*((AE12+AF12))/100)</f>
        <v>10.8</v>
      </c>
      <c r="AH12" s="17">
        <f>AH11-AG12</f>
        <v>25.2</v>
      </c>
      <c r="AI12" s="139"/>
      <c r="AJ12" s="17">
        <f t="shared" si="3"/>
        <v>0</v>
      </c>
      <c r="AK12" s="17">
        <f t="shared" si="4"/>
        <v>0</v>
      </c>
      <c r="AL12" s="17">
        <f>($AM$11*((AJ12+AK12))/100)</f>
        <v>0</v>
      </c>
      <c r="AM12" s="17">
        <f>AM11-AL12</f>
        <v>80</v>
      </c>
      <c r="AN12" s="95"/>
      <c r="AO12" s="95"/>
      <c r="AP12" s="95"/>
      <c r="AQ12" s="142"/>
      <c r="AR12" s="142"/>
      <c r="AS12" s="142"/>
      <c r="AT12" s="142"/>
      <c r="AU12" s="142"/>
    </row>
    <row r="13" spans="1:47" ht="198" customHeight="1" x14ac:dyDescent="0.25">
      <c r="A13" s="95"/>
      <c r="B13" s="95"/>
      <c r="C13" s="96"/>
      <c r="D13" s="95"/>
      <c r="E13" s="140"/>
      <c r="F13" s="141"/>
      <c r="G13" s="141"/>
      <c r="H13" s="100"/>
      <c r="I13" s="100"/>
      <c r="J13" s="100"/>
      <c r="K13" s="100"/>
      <c r="L13" s="142"/>
      <c r="M13" s="100"/>
      <c r="N13" s="100"/>
      <c r="O13" s="95"/>
      <c r="P13" s="95"/>
      <c r="Q13" s="95"/>
      <c r="R13" s="95"/>
      <c r="S13" s="96"/>
      <c r="T13" s="95"/>
      <c r="U13" s="96"/>
      <c r="V13" s="95"/>
      <c r="W13" s="32" t="s">
        <v>88</v>
      </c>
      <c r="X13" s="17" t="str">
        <f t="shared" si="0"/>
        <v>Probabilidad</v>
      </c>
      <c r="Y13" s="34" t="s">
        <v>78</v>
      </c>
      <c r="Z13" s="34" t="s">
        <v>68</v>
      </c>
      <c r="AA13" s="34" t="s">
        <v>69</v>
      </c>
      <c r="AB13" s="34" t="s">
        <v>70</v>
      </c>
      <c r="AC13" s="34" t="s">
        <v>71</v>
      </c>
      <c r="AD13" s="139"/>
      <c r="AE13" s="17">
        <f t="shared" si="1"/>
        <v>25</v>
      </c>
      <c r="AF13" s="17">
        <f t="shared" si="2"/>
        <v>15</v>
      </c>
      <c r="AG13" s="17">
        <f>($AH$12*((AE13+AF13))/100)</f>
        <v>10.08</v>
      </c>
      <c r="AH13" s="17">
        <f>AH12-AG13</f>
        <v>15.12</v>
      </c>
      <c r="AI13" s="139"/>
      <c r="AJ13" s="17">
        <f t="shared" si="3"/>
        <v>0</v>
      </c>
      <c r="AK13" s="17">
        <f t="shared" si="4"/>
        <v>0</v>
      </c>
      <c r="AL13" s="17">
        <f>($AM$12*((AJ13+AK13))/100)</f>
        <v>0</v>
      </c>
      <c r="AM13" s="17">
        <f>AM12-AL13</f>
        <v>80</v>
      </c>
      <c r="AN13" s="95"/>
      <c r="AO13" s="95"/>
      <c r="AP13" s="95"/>
      <c r="AQ13" s="142"/>
      <c r="AR13" s="142"/>
      <c r="AS13" s="142"/>
      <c r="AT13" s="142"/>
      <c r="AU13" s="142"/>
    </row>
    <row r="14" spans="1:47" ht="189" customHeight="1" x14ac:dyDescent="0.25">
      <c r="A14" s="34"/>
      <c r="B14" s="34" t="s">
        <v>89</v>
      </c>
      <c r="C14" s="17" t="s">
        <v>806</v>
      </c>
      <c r="D14" s="34" t="s">
        <v>90</v>
      </c>
      <c r="E14" s="90"/>
      <c r="F14" s="91"/>
      <c r="G14" s="91"/>
      <c r="H14" s="84" t="s">
        <v>91</v>
      </c>
      <c r="I14" s="84" t="s">
        <v>92</v>
      </c>
      <c r="J14" s="84" t="s">
        <v>93</v>
      </c>
      <c r="K14" s="84" t="s">
        <v>94</v>
      </c>
      <c r="L14" s="89" t="str">
        <f t="shared" ref="L14" si="8">IF(F14&lt;&gt;"",CONCATENATE(E14," ",F14),CONCATENATE(H14," ",I14," ",J14," ",K14))</f>
        <v xml:space="preserve">Solicitar o aceptar sobornos o dádivas   por parte de los integrantes del GCID que implique la toma de decisiones en el proceso disciplinario que beneficie a alguna de las partes intervinientes en el proceso.  </v>
      </c>
      <c r="M14" s="84" t="s">
        <v>60</v>
      </c>
      <c r="N14" s="84"/>
      <c r="O14" s="34" t="s">
        <v>61</v>
      </c>
      <c r="P14" s="34" t="s">
        <v>62</v>
      </c>
      <c r="Q14" s="34"/>
      <c r="R14" s="34" t="s">
        <v>95</v>
      </c>
      <c r="S14" s="17">
        <f t="shared" ref="S14" si="9">IF(R14="Muy alta",100,IF(R14="Alta",80,IF(R14="Media",60,IF(R14="Baja",40,IF(R14="Muy baja",20,IF(R14="Casi Seguro",100,IF(R14="Probable",80,IF(R14="Posible",60,IF(R14="Improbable",40,IF(R14="Rara vez",20,0))))))))))</f>
        <v>40</v>
      </c>
      <c r="T14" s="34" t="s">
        <v>96</v>
      </c>
      <c r="U14" s="17">
        <f t="shared" ref="U14" si="10">IF(T14="Catastrófico",100,IF(T14="Mayor",80,IF(T14="Moderado",60,IF(T14="Menor",40,IF(T14="Leve",20,0)))))</f>
        <v>100</v>
      </c>
      <c r="V14" s="34" t="s">
        <v>97</v>
      </c>
      <c r="W14" s="33" t="s">
        <v>98</v>
      </c>
      <c r="X14" s="17" t="str">
        <f t="shared" si="0"/>
        <v>Probabilidad</v>
      </c>
      <c r="Y14" s="34" t="s">
        <v>78</v>
      </c>
      <c r="Z14" s="34" t="s">
        <v>68</v>
      </c>
      <c r="AA14" s="34" t="s">
        <v>69</v>
      </c>
      <c r="AB14" s="34" t="s">
        <v>70</v>
      </c>
      <c r="AC14" s="34" t="s">
        <v>71</v>
      </c>
      <c r="AD14" s="92">
        <f t="shared" ref="AD14:AD15" si="11">AH14</f>
        <v>24</v>
      </c>
      <c r="AE14" s="17">
        <f t="shared" si="1"/>
        <v>25</v>
      </c>
      <c r="AF14" s="17">
        <f t="shared" si="2"/>
        <v>15</v>
      </c>
      <c r="AG14" s="17">
        <f>($S$14*((AE14+AF14))/100)</f>
        <v>16</v>
      </c>
      <c r="AH14" s="17">
        <f t="shared" ref="AH14" si="12">S14-AG14</f>
        <v>24</v>
      </c>
      <c r="AI14" s="92">
        <f t="shared" ref="AI14:AI15" si="13">AM14</f>
        <v>100</v>
      </c>
      <c r="AJ14" s="17">
        <f t="shared" si="3"/>
        <v>0</v>
      </c>
      <c r="AK14" s="17">
        <f t="shared" si="4"/>
        <v>0</v>
      </c>
      <c r="AL14" s="17">
        <f>($U$14*((AJ14+AK14))/100)</f>
        <v>0</v>
      </c>
      <c r="AM14" s="17">
        <f t="shared" ref="AM14" si="14">U14-AL14</f>
        <v>100</v>
      </c>
      <c r="AN14" s="34" t="s">
        <v>97</v>
      </c>
      <c r="AO14" s="34" t="s">
        <v>72</v>
      </c>
      <c r="AP14" s="34" t="s">
        <v>99</v>
      </c>
      <c r="AQ14" s="32" t="s">
        <v>100</v>
      </c>
      <c r="AR14" s="78">
        <v>45292</v>
      </c>
      <c r="AS14" s="78">
        <v>45657</v>
      </c>
      <c r="AT14" s="79" t="s">
        <v>101</v>
      </c>
      <c r="AU14" s="32" t="s">
        <v>102</v>
      </c>
    </row>
    <row r="15" spans="1:47" ht="184.5" customHeight="1" x14ac:dyDescent="0.25">
      <c r="A15" s="34"/>
      <c r="B15" s="34" t="s">
        <v>89</v>
      </c>
      <c r="C15" s="17" t="s">
        <v>806</v>
      </c>
      <c r="D15" s="34" t="s">
        <v>90</v>
      </c>
      <c r="E15" s="90"/>
      <c r="F15" s="91"/>
      <c r="G15" s="91"/>
      <c r="H15" s="84" t="s">
        <v>103</v>
      </c>
      <c r="I15" s="84" t="s">
        <v>104</v>
      </c>
      <c r="J15" s="84" t="s">
        <v>105</v>
      </c>
      <c r="K15" s="84" t="s">
        <v>106</v>
      </c>
      <c r="L15" s="89" t="str">
        <f t="shared" ref="L15" si="15">IF(F15&lt;&gt;"",CONCATENATE(E15," ",F15),CONCATENATE(H15," ",I15," ",J15," ",K15))</f>
        <v>Materialización de la extinción de la acción disciplinaria   en contraprestación de dádivas o amenazas por el vencimiento de términos  con el propósito de favorecer a los sujetos procesales</v>
      </c>
      <c r="M15" s="84" t="s">
        <v>60</v>
      </c>
      <c r="N15" s="84"/>
      <c r="O15" s="34" t="s">
        <v>61</v>
      </c>
      <c r="P15" s="34" t="s">
        <v>62</v>
      </c>
      <c r="Q15" s="34"/>
      <c r="R15" s="34" t="s">
        <v>95</v>
      </c>
      <c r="S15" s="17">
        <f t="shared" ref="S15" si="16">IF(R15="Muy alta",100,IF(R15="Alta",80,IF(R15="Media",60,IF(R15="Baja",40,IF(R15="Muy baja",20,IF(R15="Casi Seguro",100,IF(R15="Probable",80,IF(R15="Posible",60,IF(R15="Improbable",40,IF(R15="Rara vez",20,0))))))))))</f>
        <v>40</v>
      </c>
      <c r="T15" s="34" t="s">
        <v>96</v>
      </c>
      <c r="U15" s="17">
        <f t="shared" ref="U15" si="17">IF(T15="Catastrófico",100,IF(T15="Mayor",80,IF(T15="Moderado",60,IF(T15="Menor",40,IF(T15="Leve",20,0)))))</f>
        <v>100</v>
      </c>
      <c r="V15" s="34" t="s">
        <v>97</v>
      </c>
      <c r="W15" s="33" t="s">
        <v>107</v>
      </c>
      <c r="X15" s="17" t="str">
        <f t="shared" si="0"/>
        <v>Probabilidad</v>
      </c>
      <c r="Y15" s="34" t="s">
        <v>78</v>
      </c>
      <c r="Z15" s="34" t="s">
        <v>68</v>
      </c>
      <c r="AA15" s="34" t="s">
        <v>69</v>
      </c>
      <c r="AB15" s="34" t="s">
        <v>70</v>
      </c>
      <c r="AC15" s="34" t="s">
        <v>71</v>
      </c>
      <c r="AD15" s="92">
        <f t="shared" si="11"/>
        <v>24</v>
      </c>
      <c r="AE15" s="17">
        <f t="shared" si="1"/>
        <v>25</v>
      </c>
      <c r="AF15" s="17">
        <f t="shared" si="2"/>
        <v>15</v>
      </c>
      <c r="AG15" s="17">
        <f>($S$15*((AE15+AF15))/100)</f>
        <v>16</v>
      </c>
      <c r="AH15" s="17">
        <f t="shared" ref="AH15" si="18">S15-AG15</f>
        <v>24</v>
      </c>
      <c r="AI15" s="92">
        <f t="shared" si="13"/>
        <v>100</v>
      </c>
      <c r="AJ15" s="17">
        <f t="shared" si="3"/>
        <v>0</v>
      </c>
      <c r="AK15" s="17">
        <f t="shared" si="4"/>
        <v>0</v>
      </c>
      <c r="AL15" s="17">
        <f>($U$15*((AJ15+AK15))/100)</f>
        <v>0</v>
      </c>
      <c r="AM15" s="17">
        <f t="shared" ref="AM15" si="19">U15-AL15</f>
        <v>100</v>
      </c>
      <c r="AN15" s="34" t="s">
        <v>97</v>
      </c>
      <c r="AO15" s="34" t="s">
        <v>72</v>
      </c>
      <c r="AP15" s="34" t="s">
        <v>99</v>
      </c>
      <c r="AQ15" s="32" t="s">
        <v>108</v>
      </c>
      <c r="AR15" s="78">
        <v>45292</v>
      </c>
      <c r="AS15" s="78">
        <v>45657</v>
      </c>
      <c r="AT15" s="79" t="s">
        <v>101</v>
      </c>
      <c r="AU15" s="32" t="s">
        <v>102</v>
      </c>
    </row>
    <row r="16" spans="1:47" ht="223.5" customHeight="1" x14ac:dyDescent="0.25">
      <c r="A16" s="95"/>
      <c r="B16" s="95" t="s">
        <v>109</v>
      </c>
      <c r="C16" s="96" t="s">
        <v>822</v>
      </c>
      <c r="D16" s="95" t="s">
        <v>110</v>
      </c>
      <c r="E16" s="140"/>
      <c r="F16" s="141"/>
      <c r="G16" s="141"/>
      <c r="H16" s="100" t="s">
        <v>111</v>
      </c>
      <c r="I16" s="100" t="s">
        <v>112</v>
      </c>
      <c r="J16" s="100" t="s">
        <v>113</v>
      </c>
      <c r="K16" s="100" t="s">
        <v>114</v>
      </c>
      <c r="L16" s="142" t="str">
        <f t="shared" ref="L16" si="20">IF(F16&lt;&gt;"",CONCATENATE(E16," ",F16),CONCATENATE(H16," ",I16," ",J16," ",K16))</f>
        <v xml:space="preserve">Uso del poder por parte de los funcionarios  para tomar decisiones sobre recursos  que favorezcan a un tercero o en beneficio propio. </v>
      </c>
      <c r="M16" s="100" t="s">
        <v>60</v>
      </c>
      <c r="N16" s="100"/>
      <c r="O16" s="95" t="s">
        <v>61</v>
      </c>
      <c r="P16" s="95" t="s">
        <v>62</v>
      </c>
      <c r="Q16" s="95"/>
      <c r="R16" s="95" t="s">
        <v>115</v>
      </c>
      <c r="S16" s="96">
        <f t="shared" ref="S16" si="21">IF(R16="Muy alta",100,IF(R16="Alta",80,IF(R16="Media",60,IF(R16="Baja",40,IF(R16="Muy baja",20,IF(R16="Casi Seguro",100,IF(R16="Probable",80,IF(R16="Posible",60,IF(R16="Improbable",40,IF(R16="Rara vez",20,0))))))))))</f>
        <v>20</v>
      </c>
      <c r="T16" s="95" t="s">
        <v>96</v>
      </c>
      <c r="U16" s="96">
        <f t="shared" ref="U16" si="22">IF(T16="Catastrófico",100,IF(T16="Mayor",80,IF(T16="Moderado",60,IF(T16="Menor",40,IF(T16="Leve",20,0)))))</f>
        <v>100</v>
      </c>
      <c r="V16" s="95" t="s">
        <v>97</v>
      </c>
      <c r="W16" s="33" t="s">
        <v>116</v>
      </c>
      <c r="X16" s="17" t="str">
        <f t="shared" si="0"/>
        <v>Probabilidad</v>
      </c>
      <c r="Y16" s="34" t="s">
        <v>78</v>
      </c>
      <c r="Z16" s="34" t="s">
        <v>68</v>
      </c>
      <c r="AA16" s="34" t="s">
        <v>69</v>
      </c>
      <c r="AB16" s="34" t="s">
        <v>70</v>
      </c>
      <c r="AC16" s="34" t="s">
        <v>71</v>
      </c>
      <c r="AD16" s="139">
        <f t="shared" ref="AD16" si="23">AH19</f>
        <v>4.32</v>
      </c>
      <c r="AE16" s="17">
        <f t="shared" si="1"/>
        <v>25</v>
      </c>
      <c r="AF16" s="17">
        <f t="shared" si="2"/>
        <v>15</v>
      </c>
      <c r="AG16" s="17">
        <f>($S$16*((AE16+AF16))/100)</f>
        <v>8</v>
      </c>
      <c r="AH16" s="17">
        <f t="shared" ref="AH16" si="24">S16-AG16</f>
        <v>12</v>
      </c>
      <c r="AI16" s="139">
        <f t="shared" ref="AI16" si="25">AM19</f>
        <v>100</v>
      </c>
      <c r="AJ16" s="17">
        <f t="shared" si="3"/>
        <v>0</v>
      </c>
      <c r="AK16" s="17">
        <f t="shared" si="4"/>
        <v>0</v>
      </c>
      <c r="AL16" s="17">
        <f>($U$16*((AJ16+AK16))/100)</f>
        <v>0</v>
      </c>
      <c r="AM16" s="17">
        <f t="shared" ref="AM16" si="26">U16-AL16</f>
        <v>100</v>
      </c>
      <c r="AN16" s="95" t="s">
        <v>97</v>
      </c>
      <c r="AO16" s="95" t="s">
        <v>72</v>
      </c>
      <c r="AP16" s="95" t="s">
        <v>99</v>
      </c>
      <c r="AQ16" s="33" t="s">
        <v>794</v>
      </c>
      <c r="AR16" s="78">
        <v>45292</v>
      </c>
      <c r="AS16" s="78">
        <v>45657</v>
      </c>
      <c r="AT16" s="79" t="s">
        <v>101</v>
      </c>
      <c r="AU16" s="17" t="s">
        <v>117</v>
      </c>
    </row>
    <row r="17" spans="1:47" ht="304.5" customHeight="1" x14ac:dyDescent="0.25">
      <c r="A17" s="95"/>
      <c r="B17" s="95"/>
      <c r="C17" s="96"/>
      <c r="D17" s="95"/>
      <c r="E17" s="140"/>
      <c r="F17" s="141"/>
      <c r="G17" s="141"/>
      <c r="H17" s="100"/>
      <c r="I17" s="100"/>
      <c r="J17" s="100"/>
      <c r="K17" s="100"/>
      <c r="L17" s="142"/>
      <c r="M17" s="100"/>
      <c r="N17" s="100"/>
      <c r="O17" s="95"/>
      <c r="P17" s="95"/>
      <c r="Q17" s="95"/>
      <c r="R17" s="95"/>
      <c r="S17" s="96"/>
      <c r="T17" s="95"/>
      <c r="U17" s="96"/>
      <c r="V17" s="95"/>
      <c r="W17" s="33" t="s">
        <v>118</v>
      </c>
      <c r="X17" s="17" t="str">
        <f t="shared" si="0"/>
        <v>Probabilidad</v>
      </c>
      <c r="Y17" s="34" t="s">
        <v>78</v>
      </c>
      <c r="Z17" s="34" t="s">
        <v>68</v>
      </c>
      <c r="AA17" s="34" t="s">
        <v>69</v>
      </c>
      <c r="AB17" s="34" t="s">
        <v>70</v>
      </c>
      <c r="AC17" s="34" t="s">
        <v>71</v>
      </c>
      <c r="AD17" s="139"/>
      <c r="AE17" s="17">
        <f t="shared" si="1"/>
        <v>25</v>
      </c>
      <c r="AF17" s="17">
        <f t="shared" si="2"/>
        <v>15</v>
      </c>
      <c r="AG17" s="17">
        <f>($AH$16*((AE17+AF17))/100)</f>
        <v>4.8</v>
      </c>
      <c r="AH17" s="17">
        <f t="shared" ref="AH17" si="27">AH16-AG17</f>
        <v>7.2</v>
      </c>
      <c r="AI17" s="139"/>
      <c r="AJ17" s="17">
        <f t="shared" si="3"/>
        <v>0</v>
      </c>
      <c r="AK17" s="17">
        <f t="shared" si="4"/>
        <v>0</v>
      </c>
      <c r="AL17" s="17">
        <f>($AM$16*((AJ17+AK17))/100)</f>
        <v>0</v>
      </c>
      <c r="AM17" s="17">
        <f t="shared" ref="AM17" si="28">AM16-AL17</f>
        <v>100</v>
      </c>
      <c r="AN17" s="95"/>
      <c r="AO17" s="95"/>
      <c r="AP17" s="95"/>
      <c r="AQ17" s="33" t="s">
        <v>119</v>
      </c>
      <c r="AR17" s="78">
        <v>45292</v>
      </c>
      <c r="AS17" s="78">
        <v>45657</v>
      </c>
      <c r="AT17" s="79" t="s">
        <v>101</v>
      </c>
      <c r="AU17" s="17" t="s">
        <v>120</v>
      </c>
    </row>
    <row r="18" spans="1:47" ht="135.75" customHeight="1" x14ac:dyDescent="0.25">
      <c r="A18" s="95"/>
      <c r="B18" s="95"/>
      <c r="C18" s="96"/>
      <c r="D18" s="95"/>
      <c r="E18" s="140"/>
      <c r="F18" s="141"/>
      <c r="G18" s="141"/>
      <c r="H18" s="100"/>
      <c r="I18" s="100"/>
      <c r="J18" s="100"/>
      <c r="K18" s="100"/>
      <c r="L18" s="142"/>
      <c r="M18" s="100"/>
      <c r="N18" s="100"/>
      <c r="O18" s="95"/>
      <c r="P18" s="95"/>
      <c r="Q18" s="95"/>
      <c r="R18" s="95"/>
      <c r="S18" s="96"/>
      <c r="T18" s="95"/>
      <c r="U18" s="96"/>
      <c r="V18" s="95"/>
      <c r="W18" s="33" t="s">
        <v>121</v>
      </c>
      <c r="X18" s="17" t="str">
        <f t="shared" si="0"/>
        <v>Probabilidad</v>
      </c>
      <c r="Y18" s="34" t="s">
        <v>78</v>
      </c>
      <c r="Z18" s="34" t="s">
        <v>68</v>
      </c>
      <c r="AA18" s="34" t="s">
        <v>69</v>
      </c>
      <c r="AB18" s="34" t="s">
        <v>70</v>
      </c>
      <c r="AC18" s="34" t="s">
        <v>71</v>
      </c>
      <c r="AD18" s="139"/>
      <c r="AE18" s="17">
        <f t="shared" si="1"/>
        <v>25</v>
      </c>
      <c r="AF18" s="17">
        <f t="shared" si="2"/>
        <v>15</v>
      </c>
      <c r="AG18" s="17">
        <f>($AH$17*((AE18+AF18))/100)</f>
        <v>2.88</v>
      </c>
      <c r="AH18" s="17">
        <f t="shared" ref="AH18:AH19" si="29">AH17-AG18</f>
        <v>4.32</v>
      </c>
      <c r="AI18" s="139"/>
      <c r="AJ18" s="17">
        <f t="shared" ref="AJ18:AJ19" si="30">IF(Y18="Correctivo",10,0)</f>
        <v>0</v>
      </c>
      <c r="AK18" s="17">
        <f t="shared" ref="AK18:AK19" si="31">IF(X18="Probabilidad",0,IF(Z18="Automatizado",25,IF(Z18="Manual",15,0)))</f>
        <v>0</v>
      </c>
      <c r="AL18" s="17">
        <f>($AM$17*((AJ18+AK18))/100)</f>
        <v>0</v>
      </c>
      <c r="AM18" s="17">
        <f t="shared" ref="AM18:AM19" si="32">AM17-AL18</f>
        <v>100</v>
      </c>
      <c r="AN18" s="95"/>
      <c r="AO18" s="95"/>
      <c r="AP18" s="95"/>
      <c r="AQ18" s="33"/>
      <c r="AR18" s="78"/>
      <c r="AS18" s="78"/>
      <c r="AT18" s="36"/>
      <c r="AU18" s="17"/>
    </row>
    <row r="19" spans="1:47" ht="120.75" customHeight="1" x14ac:dyDescent="0.25">
      <c r="A19" s="95"/>
      <c r="B19" s="95"/>
      <c r="C19" s="96"/>
      <c r="D19" s="95"/>
      <c r="E19" s="140"/>
      <c r="F19" s="141"/>
      <c r="G19" s="141"/>
      <c r="H19" s="100"/>
      <c r="I19" s="100"/>
      <c r="J19" s="100"/>
      <c r="K19" s="100"/>
      <c r="L19" s="142"/>
      <c r="M19" s="100"/>
      <c r="N19" s="100"/>
      <c r="O19" s="95"/>
      <c r="P19" s="95"/>
      <c r="Q19" s="95"/>
      <c r="R19" s="95"/>
      <c r="S19" s="96"/>
      <c r="T19" s="95"/>
      <c r="U19" s="96"/>
      <c r="V19" s="95"/>
      <c r="W19" s="81" t="s">
        <v>122</v>
      </c>
      <c r="X19" s="17" t="str">
        <f t="shared" si="0"/>
        <v xml:space="preserve"> </v>
      </c>
      <c r="Y19" s="34"/>
      <c r="Z19" s="34"/>
      <c r="AA19" s="34"/>
      <c r="AB19" s="34"/>
      <c r="AC19" s="34"/>
      <c r="AD19" s="139"/>
      <c r="AE19" s="17">
        <f t="shared" si="1"/>
        <v>0</v>
      </c>
      <c r="AF19" s="17">
        <f t="shared" si="2"/>
        <v>0</v>
      </c>
      <c r="AG19" s="17">
        <f>($AH$18*((AE19+AF19))/100)</f>
        <v>0</v>
      </c>
      <c r="AH19" s="17">
        <f t="shared" si="29"/>
        <v>4.32</v>
      </c>
      <c r="AI19" s="139"/>
      <c r="AJ19" s="17">
        <f t="shared" si="30"/>
        <v>0</v>
      </c>
      <c r="AK19" s="17">
        <f t="shared" si="31"/>
        <v>0</v>
      </c>
      <c r="AL19" s="17">
        <f>($AM$18*((AJ19+AK19))/100)</f>
        <v>0</v>
      </c>
      <c r="AM19" s="17">
        <f t="shared" si="32"/>
        <v>100</v>
      </c>
      <c r="AN19" s="95"/>
      <c r="AO19" s="95"/>
      <c r="AP19" s="95"/>
      <c r="AQ19" s="33" t="s">
        <v>123</v>
      </c>
      <c r="AR19" s="78">
        <v>45292</v>
      </c>
      <c r="AS19" s="78">
        <v>45657</v>
      </c>
      <c r="AT19" s="79" t="s">
        <v>101</v>
      </c>
      <c r="AU19" s="17" t="s">
        <v>120</v>
      </c>
    </row>
    <row r="20" spans="1:47" ht="243" customHeight="1" x14ac:dyDescent="0.25">
      <c r="A20" s="34"/>
      <c r="B20" s="34" t="s">
        <v>124</v>
      </c>
      <c r="C20" s="17" t="s">
        <v>809</v>
      </c>
      <c r="D20" s="34" t="s">
        <v>125</v>
      </c>
      <c r="E20" s="90" t="s">
        <v>126</v>
      </c>
      <c r="F20" s="33"/>
      <c r="G20" s="33"/>
      <c r="H20" s="84" t="s">
        <v>127</v>
      </c>
      <c r="I20" s="84" t="s">
        <v>128</v>
      </c>
      <c r="J20" s="84" t="s">
        <v>129</v>
      </c>
      <c r="K20" s="84" t="s">
        <v>130</v>
      </c>
      <c r="L20" s="89" t="str">
        <f t="shared" ref="L20" si="33">IF(F20&lt;&gt;"",CONCATENATE(E20," ",F20),CONCATENATE(H20," ",I20," ",J20," ",K20))</f>
        <v>Omitir el cumplimiento de requisitos legales y normativos por parte de los funcionarios o contratistas del proceso en la emisión de informes de seguimientos o de auditorías  para beneficiar a un proceso, persona, área etc.</v>
      </c>
      <c r="M20" s="84" t="s">
        <v>60</v>
      </c>
      <c r="N20" s="84"/>
      <c r="O20" s="34" t="s">
        <v>131</v>
      </c>
      <c r="P20" s="34" t="s">
        <v>132</v>
      </c>
      <c r="Q20" s="34"/>
      <c r="R20" s="34" t="s">
        <v>95</v>
      </c>
      <c r="S20" s="17">
        <f t="shared" ref="S20" si="34">IF(R20="Muy alta",100,IF(R20="Alta",80,IF(R20="Media",60,IF(R20="Baja",40,IF(R20="Muy baja",20,IF(R20="Casi Seguro",100,IF(R20="Probable",80,IF(R20="Posible",60,IF(R20="Improbable",40,IF(R20="Rara vez",20,0))))))))))</f>
        <v>40</v>
      </c>
      <c r="T20" s="34" t="s">
        <v>96</v>
      </c>
      <c r="U20" s="17">
        <f t="shared" ref="U20" si="35">IF(T20="Catastrófico",100,IF(T20="Mayor",80,IF(T20="Moderado",60,IF(T20="Menor",40,IF(T20="Leve",20,0)))))</f>
        <v>100</v>
      </c>
      <c r="V20" s="34" t="s">
        <v>97</v>
      </c>
      <c r="W20" s="33" t="s">
        <v>133</v>
      </c>
      <c r="X20" s="17" t="str">
        <f t="shared" si="0"/>
        <v>Probabilidad</v>
      </c>
      <c r="Y20" s="34" t="s">
        <v>78</v>
      </c>
      <c r="Z20" s="34" t="s">
        <v>68</v>
      </c>
      <c r="AA20" s="34" t="s">
        <v>69</v>
      </c>
      <c r="AB20" s="34" t="s">
        <v>70</v>
      </c>
      <c r="AC20" s="34" t="s">
        <v>71</v>
      </c>
      <c r="AD20" s="92">
        <f>AH20</f>
        <v>24</v>
      </c>
      <c r="AE20" s="17">
        <f t="shared" si="1"/>
        <v>25</v>
      </c>
      <c r="AF20" s="17">
        <f t="shared" si="2"/>
        <v>15</v>
      </c>
      <c r="AG20" s="17">
        <f>($S$20*((AE20+AF20))/100)</f>
        <v>16</v>
      </c>
      <c r="AH20" s="17">
        <f t="shared" ref="AH20" si="36">S20-AG20</f>
        <v>24</v>
      </c>
      <c r="AI20" s="92">
        <f>AM20</f>
        <v>100</v>
      </c>
      <c r="AJ20" s="17">
        <f t="shared" si="3"/>
        <v>0</v>
      </c>
      <c r="AK20" s="17">
        <f t="shared" si="4"/>
        <v>0</v>
      </c>
      <c r="AL20" s="17">
        <f>($U$20*((AJ20+AK20))/100)</f>
        <v>0</v>
      </c>
      <c r="AM20" s="17">
        <f t="shared" ref="AM20" si="37">U20-AL20</f>
        <v>100</v>
      </c>
      <c r="AN20" s="34" t="s">
        <v>97</v>
      </c>
      <c r="AO20" s="34" t="s">
        <v>72</v>
      </c>
      <c r="AP20" s="34" t="s">
        <v>134</v>
      </c>
      <c r="AQ20" s="33" t="s">
        <v>135</v>
      </c>
      <c r="AR20" s="78">
        <v>45292</v>
      </c>
      <c r="AS20" s="80">
        <v>45657</v>
      </c>
      <c r="AT20" s="79" t="s">
        <v>101</v>
      </c>
      <c r="AU20" s="32" t="s">
        <v>136</v>
      </c>
    </row>
    <row r="21" spans="1:47" ht="219" customHeight="1" x14ac:dyDescent="0.25">
      <c r="A21" s="95"/>
      <c r="B21" s="95" t="s">
        <v>137</v>
      </c>
      <c r="C21" s="96" t="s">
        <v>810</v>
      </c>
      <c r="D21" s="95" t="s">
        <v>138</v>
      </c>
      <c r="E21" s="140"/>
      <c r="F21" s="143"/>
      <c r="G21" s="143"/>
      <c r="H21" s="100" t="s">
        <v>139</v>
      </c>
      <c r="I21" s="100" t="s">
        <v>140</v>
      </c>
      <c r="J21" s="100" t="s">
        <v>141</v>
      </c>
      <c r="K21" s="100" t="s">
        <v>142</v>
      </c>
      <c r="L21" s="142" t="str">
        <f t="shared" ref="L21" si="38">IF(F21&lt;&gt;"",CONCATENATE(E21," ",F21),CONCATENATE(H21," ",I21," ",J21," ",K21))</f>
        <v>Hurto de bienes  por parte de un funcionario de la Unidad que se encuentren en el almacén para beneficio propio o de un tercero</v>
      </c>
      <c r="M21" s="100" t="s">
        <v>60</v>
      </c>
      <c r="N21" s="100"/>
      <c r="O21" s="95" t="s">
        <v>61</v>
      </c>
      <c r="P21" s="95" t="s">
        <v>62</v>
      </c>
      <c r="Q21" s="95"/>
      <c r="R21" s="95" t="s">
        <v>95</v>
      </c>
      <c r="S21" s="96">
        <f t="shared" ref="S21" si="39">IF(R21="Muy alta",100,IF(R21="Alta",80,IF(R21="Media",60,IF(R21="Baja",40,IF(R21="Muy baja",20,IF(R21="Casi Seguro",100,IF(R21="Probable",80,IF(R21="Posible",60,IF(R21="Improbable",40,IF(R21="Rara vez",20,0))))))))))</f>
        <v>40</v>
      </c>
      <c r="T21" s="95" t="s">
        <v>64</v>
      </c>
      <c r="U21" s="96">
        <f t="shared" ref="U21" si="40">IF(T21="Catastrófico",100,IF(T21="Mayor",80,IF(T21="Moderado",60,IF(T21="Menor",40,IF(T21="Leve",20,0)))))</f>
        <v>80</v>
      </c>
      <c r="V21" s="95" t="s">
        <v>65</v>
      </c>
      <c r="W21" s="33" t="s">
        <v>143</v>
      </c>
      <c r="X21" s="17" t="str">
        <f t="shared" ref="X21:X23" si="41">IF(OR(Y21="Preventivo",Y21="Detectivo"),"Probabilidad",IF(Y21="Correctivo","Impacto"," "))</f>
        <v>Probabilidad</v>
      </c>
      <c r="Y21" s="34" t="s">
        <v>78</v>
      </c>
      <c r="Z21" s="34" t="s">
        <v>68</v>
      </c>
      <c r="AA21" s="34" t="s">
        <v>69</v>
      </c>
      <c r="AB21" s="34" t="s">
        <v>70</v>
      </c>
      <c r="AC21" s="34" t="s">
        <v>71</v>
      </c>
      <c r="AD21" s="139">
        <f t="shared" ref="AD21" si="42">AH23</f>
        <v>11.760000000000002</v>
      </c>
      <c r="AE21" s="17">
        <f t="shared" ref="AE21:AE23" si="43">IF(Y21="Preventivo",25,IF(Y21="Detectivo",15,0))</f>
        <v>25</v>
      </c>
      <c r="AF21" s="17">
        <f t="shared" ref="AF21:AF23" si="44">IF(Y21="Correctivo",0,IF(Z21="Automatizado",25,IF(Z21="Manual",15,0)))</f>
        <v>15</v>
      </c>
      <c r="AG21" s="17">
        <f>($S$21*((AE21+AF21))/100)</f>
        <v>16</v>
      </c>
      <c r="AH21" s="17">
        <f t="shared" ref="AH21" si="45">S21-AG21</f>
        <v>24</v>
      </c>
      <c r="AI21" s="139">
        <f t="shared" ref="AI21" si="46">AM23</f>
        <v>80</v>
      </c>
      <c r="AJ21" s="17">
        <f t="shared" ref="AJ21:AJ23" si="47">IF(Y21="Correctivo",10,0)</f>
        <v>0</v>
      </c>
      <c r="AK21" s="17">
        <f t="shared" ref="AK21:AK23" si="48">IF(X21="Probabilidad",0,IF(Z21="Automatizado",25,IF(Z21="Manual",15,0)))</f>
        <v>0</v>
      </c>
      <c r="AL21" s="17">
        <f>($U$21*((AJ21+AK21))/100)</f>
        <v>0</v>
      </c>
      <c r="AM21" s="17">
        <f t="shared" ref="AM21" si="49">U21-AL21</f>
        <v>80</v>
      </c>
      <c r="AN21" s="95" t="s">
        <v>65</v>
      </c>
      <c r="AO21" s="95" t="s">
        <v>72</v>
      </c>
      <c r="AP21" s="95" t="s">
        <v>144</v>
      </c>
      <c r="AQ21" s="95" t="s">
        <v>145</v>
      </c>
      <c r="AR21" s="97">
        <v>45292</v>
      </c>
      <c r="AS21" s="97">
        <v>45657</v>
      </c>
      <c r="AT21" s="98" t="s">
        <v>75</v>
      </c>
      <c r="AU21" s="96" t="s">
        <v>146</v>
      </c>
    </row>
    <row r="22" spans="1:47" ht="193.5" customHeight="1" x14ac:dyDescent="0.25">
      <c r="A22" s="95"/>
      <c r="B22" s="95"/>
      <c r="C22" s="96"/>
      <c r="D22" s="95"/>
      <c r="E22" s="140"/>
      <c r="F22" s="143"/>
      <c r="G22" s="143"/>
      <c r="H22" s="100"/>
      <c r="I22" s="100"/>
      <c r="J22" s="100"/>
      <c r="K22" s="100"/>
      <c r="L22" s="142"/>
      <c r="M22" s="100"/>
      <c r="N22" s="100"/>
      <c r="O22" s="95"/>
      <c r="P22" s="95"/>
      <c r="Q22" s="95"/>
      <c r="R22" s="95"/>
      <c r="S22" s="96"/>
      <c r="T22" s="95"/>
      <c r="U22" s="96"/>
      <c r="V22" s="95"/>
      <c r="W22" s="33" t="s">
        <v>147</v>
      </c>
      <c r="X22" s="17" t="str">
        <f t="shared" si="41"/>
        <v>Probabilidad</v>
      </c>
      <c r="Y22" s="34" t="s">
        <v>67</v>
      </c>
      <c r="Z22" s="34" t="s">
        <v>68</v>
      </c>
      <c r="AA22" s="34" t="s">
        <v>148</v>
      </c>
      <c r="AB22" s="34" t="s">
        <v>70</v>
      </c>
      <c r="AC22" s="34" t="s">
        <v>71</v>
      </c>
      <c r="AD22" s="139"/>
      <c r="AE22" s="17">
        <f t="shared" si="43"/>
        <v>15</v>
      </c>
      <c r="AF22" s="17">
        <f t="shared" si="44"/>
        <v>15</v>
      </c>
      <c r="AG22" s="17">
        <f>($AH$21*((AE22+AF22))/100)</f>
        <v>7.2</v>
      </c>
      <c r="AH22" s="17">
        <f t="shared" ref="AH22:AH23" si="50">AH21-AG22</f>
        <v>16.8</v>
      </c>
      <c r="AI22" s="139"/>
      <c r="AJ22" s="17">
        <f t="shared" si="47"/>
        <v>0</v>
      </c>
      <c r="AK22" s="17">
        <f t="shared" si="48"/>
        <v>0</v>
      </c>
      <c r="AL22" s="17">
        <f>($AM$21*((AJ22+AK22))/100)</f>
        <v>0</v>
      </c>
      <c r="AM22" s="17">
        <f t="shared" ref="AM22:AM23" si="51">AM21-AL22</f>
        <v>80</v>
      </c>
      <c r="AN22" s="95"/>
      <c r="AO22" s="95"/>
      <c r="AP22" s="95"/>
      <c r="AQ22" s="95"/>
      <c r="AR22" s="98"/>
      <c r="AS22" s="98"/>
      <c r="AT22" s="98"/>
      <c r="AU22" s="96"/>
    </row>
    <row r="23" spans="1:47" ht="156" customHeight="1" x14ac:dyDescent="0.25">
      <c r="A23" s="95"/>
      <c r="B23" s="95"/>
      <c r="C23" s="96"/>
      <c r="D23" s="95"/>
      <c r="E23" s="140"/>
      <c r="F23" s="143"/>
      <c r="G23" s="143"/>
      <c r="H23" s="100"/>
      <c r="I23" s="100"/>
      <c r="J23" s="100"/>
      <c r="K23" s="100"/>
      <c r="L23" s="142"/>
      <c r="M23" s="100"/>
      <c r="N23" s="100"/>
      <c r="O23" s="95"/>
      <c r="P23" s="95"/>
      <c r="Q23" s="95"/>
      <c r="R23" s="95"/>
      <c r="S23" s="96"/>
      <c r="T23" s="95"/>
      <c r="U23" s="96"/>
      <c r="V23" s="95"/>
      <c r="W23" s="33" t="s">
        <v>149</v>
      </c>
      <c r="X23" s="17" t="str">
        <f t="shared" si="41"/>
        <v>Probabilidad</v>
      </c>
      <c r="Y23" s="34" t="s">
        <v>67</v>
      </c>
      <c r="Z23" s="34" t="s">
        <v>68</v>
      </c>
      <c r="AA23" s="34" t="s">
        <v>69</v>
      </c>
      <c r="AB23" s="34" t="s">
        <v>70</v>
      </c>
      <c r="AC23" s="34" t="s">
        <v>71</v>
      </c>
      <c r="AD23" s="139"/>
      <c r="AE23" s="17">
        <f t="shared" si="43"/>
        <v>15</v>
      </c>
      <c r="AF23" s="17">
        <f t="shared" si="44"/>
        <v>15</v>
      </c>
      <c r="AG23" s="17">
        <f>($AH$22*((AE23+AF23))/100)</f>
        <v>5.04</v>
      </c>
      <c r="AH23" s="17">
        <f t="shared" si="50"/>
        <v>11.760000000000002</v>
      </c>
      <c r="AI23" s="139"/>
      <c r="AJ23" s="17">
        <f t="shared" si="47"/>
        <v>0</v>
      </c>
      <c r="AK23" s="17">
        <f t="shared" si="48"/>
        <v>0</v>
      </c>
      <c r="AL23" s="17">
        <f>($AM$22*((AJ23+AK23))/100)</f>
        <v>0</v>
      </c>
      <c r="AM23" s="17">
        <f t="shared" si="51"/>
        <v>80</v>
      </c>
      <c r="AN23" s="95"/>
      <c r="AO23" s="95"/>
      <c r="AP23" s="95"/>
      <c r="AQ23" s="95"/>
      <c r="AR23" s="98"/>
      <c r="AS23" s="98"/>
      <c r="AT23" s="98"/>
      <c r="AU23" s="96"/>
    </row>
    <row r="24" spans="1:47" ht="195" customHeight="1" x14ac:dyDescent="0.25">
      <c r="A24" s="95"/>
      <c r="B24" s="95" t="s">
        <v>150</v>
      </c>
      <c r="C24" s="96" t="s">
        <v>811</v>
      </c>
      <c r="D24" s="95" t="s">
        <v>151</v>
      </c>
      <c r="E24" s="140"/>
      <c r="F24" s="143"/>
      <c r="G24" s="143"/>
      <c r="H24" s="100" t="s">
        <v>152</v>
      </c>
      <c r="I24" s="100" t="s">
        <v>153</v>
      </c>
      <c r="J24" s="100" t="s">
        <v>154</v>
      </c>
      <c r="K24" s="100" t="s">
        <v>155</v>
      </c>
      <c r="L24" s="142" t="str">
        <f t="shared" ref="L24" si="52">IF(F24&lt;&gt;"",CONCATENATE(E24," ",F24),CONCATENATE(H24," ",I24," ",J24," ",K24))</f>
        <v>Elaborar documentos precontractuales   por parte de los profesionales del Grupo de gestión Contractual  a la medida de un proveedor en particular  con el objetivo de obtener un beneficio propio o beneficiar a un tercero.</v>
      </c>
      <c r="M24" s="100" t="s">
        <v>60</v>
      </c>
      <c r="N24" s="100"/>
      <c r="O24" s="95" t="s">
        <v>61</v>
      </c>
      <c r="P24" s="95" t="s">
        <v>62</v>
      </c>
      <c r="Q24" s="95"/>
      <c r="R24" s="95" t="s">
        <v>156</v>
      </c>
      <c r="S24" s="96">
        <f t="shared" ref="S24" si="53">IF(R24="Muy alta",100,IF(R24="Alta",80,IF(R24="Media",60,IF(R24="Baja",40,IF(R24="Muy baja",20,IF(R24="Casi Seguro",100,IF(R24="Probable",80,IF(R24="Posible",60,IF(R24="Improbable",40,IF(R24="Rara vez",20,0))))))))))</f>
        <v>80</v>
      </c>
      <c r="T24" s="95" t="s">
        <v>64</v>
      </c>
      <c r="U24" s="96">
        <f t="shared" ref="U24" si="54">IF(T24="Catastrófico",100,IF(T24="Mayor",80,IF(T24="Moderado",60,IF(T24="Menor",40,IF(T24="Leve",20,0)))))</f>
        <v>80</v>
      </c>
      <c r="V24" s="95" t="s">
        <v>65</v>
      </c>
      <c r="W24" s="32" t="s">
        <v>157</v>
      </c>
      <c r="X24" s="17" t="str">
        <f t="shared" ref="X24:X29" si="55">IF(OR(Y24="Preventivo",Y24="Detectivo"),"Probabilidad",IF(Y24="Correctivo","Impacto"," "))</f>
        <v>Probabilidad</v>
      </c>
      <c r="Y24" s="34" t="s">
        <v>78</v>
      </c>
      <c r="Z24" s="34"/>
      <c r="AA24" s="34"/>
      <c r="AB24" s="34"/>
      <c r="AC24" s="34"/>
      <c r="AD24" s="139" t="e">
        <f>#REF!</f>
        <v>#REF!</v>
      </c>
      <c r="AE24" s="17">
        <f t="shared" ref="AE24:AE29" si="56">IF(Y24="Preventivo",25,IF(Y24="Detectivo",15,0))</f>
        <v>25</v>
      </c>
      <c r="AF24" s="17">
        <f t="shared" ref="AF24:AF29" si="57">IF(Y24="Correctivo",0,IF(Z24="Automatizado",25,IF(Z24="Manual",15,0)))</f>
        <v>0</v>
      </c>
      <c r="AG24" s="17" t="e">
        <f>(#REF!*((AE24+AF24))/100)</f>
        <v>#REF!</v>
      </c>
      <c r="AH24" s="17" t="e">
        <f t="shared" ref="AH24" si="58">S24-AG24</f>
        <v>#REF!</v>
      </c>
      <c r="AI24" s="139" t="e">
        <f>#REF!</f>
        <v>#REF!</v>
      </c>
      <c r="AJ24" s="17">
        <f t="shared" ref="AJ24:AJ29" si="59">IF(Y24="Correctivo",10,0)</f>
        <v>0</v>
      </c>
      <c r="AK24" s="17">
        <f t="shared" ref="AK24:AK29" si="60">IF(X24="Probabilidad",0,IF(Z24="Automatizado",25,IF(Z24="Manual",15,0)))</f>
        <v>0</v>
      </c>
      <c r="AL24" s="17" t="e">
        <f>(#REF!*((AJ24+AK24))/100)</f>
        <v>#REF!</v>
      </c>
      <c r="AM24" s="17" t="e">
        <f t="shared" ref="AM24" si="61">U24-AL24</f>
        <v>#REF!</v>
      </c>
      <c r="AN24" s="95" t="s">
        <v>65</v>
      </c>
      <c r="AO24" s="95" t="s">
        <v>72</v>
      </c>
      <c r="AP24" s="95" t="s">
        <v>144</v>
      </c>
      <c r="AQ24" s="95" t="s">
        <v>158</v>
      </c>
      <c r="AR24" s="97">
        <v>45292</v>
      </c>
      <c r="AS24" s="97">
        <v>45657</v>
      </c>
      <c r="AT24" s="98" t="s">
        <v>75</v>
      </c>
      <c r="AU24" s="96" t="s">
        <v>159</v>
      </c>
    </row>
    <row r="25" spans="1:47" ht="309.75" customHeight="1" x14ac:dyDescent="0.25">
      <c r="A25" s="95"/>
      <c r="B25" s="95"/>
      <c r="C25" s="96"/>
      <c r="D25" s="95"/>
      <c r="E25" s="140"/>
      <c r="F25" s="143"/>
      <c r="G25" s="143"/>
      <c r="H25" s="100"/>
      <c r="I25" s="100"/>
      <c r="J25" s="100"/>
      <c r="K25" s="100"/>
      <c r="L25" s="142"/>
      <c r="M25" s="100"/>
      <c r="N25" s="100"/>
      <c r="O25" s="95"/>
      <c r="P25" s="95"/>
      <c r="Q25" s="95"/>
      <c r="R25" s="95"/>
      <c r="S25" s="96"/>
      <c r="T25" s="95"/>
      <c r="U25" s="96"/>
      <c r="V25" s="95"/>
      <c r="W25" s="32" t="s">
        <v>160</v>
      </c>
      <c r="X25" s="17" t="str">
        <f t="shared" si="55"/>
        <v>Probabilidad</v>
      </c>
      <c r="Y25" s="34" t="s">
        <v>67</v>
      </c>
      <c r="Z25" s="34"/>
      <c r="AA25" s="34"/>
      <c r="AB25" s="34"/>
      <c r="AC25" s="34"/>
      <c r="AD25" s="139"/>
      <c r="AE25" s="17">
        <f t="shared" si="56"/>
        <v>15</v>
      </c>
      <c r="AF25" s="17">
        <f t="shared" si="57"/>
        <v>0</v>
      </c>
      <c r="AG25" s="17" t="e">
        <f>(#REF!*((AE25+AF25))/100)</f>
        <v>#REF!</v>
      </c>
      <c r="AH25" s="17" t="e">
        <f t="shared" ref="AH25" si="62">AH24-AG25</f>
        <v>#REF!</v>
      </c>
      <c r="AI25" s="139"/>
      <c r="AJ25" s="17">
        <f t="shared" si="59"/>
        <v>0</v>
      </c>
      <c r="AK25" s="17">
        <f t="shared" si="60"/>
        <v>0</v>
      </c>
      <c r="AL25" s="17" t="e">
        <f>(#REF!*((AJ25+AK25))/100)</f>
        <v>#REF!</v>
      </c>
      <c r="AM25" s="17" t="e">
        <f t="shared" ref="AM25" si="63">AM24-AL25</f>
        <v>#REF!</v>
      </c>
      <c r="AN25" s="95"/>
      <c r="AO25" s="95"/>
      <c r="AP25" s="95"/>
      <c r="AQ25" s="95"/>
      <c r="AR25" s="98"/>
      <c r="AS25" s="98"/>
      <c r="AT25" s="98"/>
      <c r="AU25" s="96"/>
    </row>
    <row r="26" spans="1:47" ht="144.75" customHeight="1" x14ac:dyDescent="0.25">
      <c r="A26" s="95"/>
      <c r="B26" s="95" t="s">
        <v>161</v>
      </c>
      <c r="C26" s="96" t="s">
        <v>812</v>
      </c>
      <c r="D26" s="95" t="s">
        <v>162</v>
      </c>
      <c r="E26" s="140"/>
      <c r="F26" s="143"/>
      <c r="G26" s="143"/>
      <c r="H26" s="100" t="s">
        <v>163</v>
      </c>
      <c r="I26" s="100" t="s">
        <v>164</v>
      </c>
      <c r="J26" s="100" t="s">
        <v>165</v>
      </c>
      <c r="K26" s="100" t="s">
        <v>166</v>
      </c>
      <c r="L26" s="142" t="str">
        <f t="shared" ref="L26" si="64">IF(F26&lt;&gt;"",CONCATENATE(E26," ",F26),CONCATENATE(H26," ",I26," ",J26," ",K26))</f>
        <v>Posibilidad de modificar o extraer  por parte de funcionarios o contratistas la Información alojada en los servidores o bases de datos asociada a las victimas,  para obtener un beneficio personal o para un tercero</v>
      </c>
      <c r="M26" s="100" t="s">
        <v>60</v>
      </c>
      <c r="N26" s="100"/>
      <c r="O26" s="95" t="s">
        <v>61</v>
      </c>
      <c r="P26" s="95" t="s">
        <v>62</v>
      </c>
      <c r="Q26" s="95"/>
      <c r="R26" s="95" t="s">
        <v>115</v>
      </c>
      <c r="S26" s="96">
        <f t="shared" ref="S26" si="65">IF(R26="Muy alta",100,IF(R26="Alta",80,IF(R26="Media",60,IF(R26="Baja",40,IF(R26="Muy baja",20,IF(R26="Casi Seguro",100,IF(R26="Probable",80,IF(R26="Posible",60,IF(R26="Improbable",40,IF(R26="Rara vez",20,0))))))))))</f>
        <v>20</v>
      </c>
      <c r="T26" s="95" t="s">
        <v>96</v>
      </c>
      <c r="U26" s="96">
        <f t="shared" ref="U26" si="66">IF(T26="Catastrófico",100,IF(T26="Mayor",80,IF(T26="Moderado",60,IF(T26="Menor",40,IF(T26="Leve",20,0)))))</f>
        <v>100</v>
      </c>
      <c r="V26" s="95" t="s">
        <v>97</v>
      </c>
      <c r="W26" s="33" t="s">
        <v>167</v>
      </c>
      <c r="X26" s="17" t="str">
        <f t="shared" si="55"/>
        <v>Probabilidad</v>
      </c>
      <c r="Y26" s="34" t="s">
        <v>78</v>
      </c>
      <c r="Z26" s="34"/>
      <c r="AA26" s="34"/>
      <c r="AB26" s="34"/>
      <c r="AC26" s="34"/>
      <c r="AD26" s="139" t="e">
        <f t="shared" ref="AD26" si="67">AH29</f>
        <v>#REF!</v>
      </c>
      <c r="AE26" s="17">
        <f t="shared" si="56"/>
        <v>25</v>
      </c>
      <c r="AF26" s="17">
        <f t="shared" si="57"/>
        <v>0</v>
      </c>
      <c r="AG26" s="17" t="e">
        <f>(#REF!*((AE26+AF26))/100)</f>
        <v>#REF!</v>
      </c>
      <c r="AH26" s="17" t="e">
        <f t="shared" ref="AH26" si="68">S26-AG26</f>
        <v>#REF!</v>
      </c>
      <c r="AI26" s="139" t="e">
        <f t="shared" ref="AI26" si="69">AM29</f>
        <v>#REF!</v>
      </c>
      <c r="AJ26" s="17">
        <f t="shared" si="59"/>
        <v>0</v>
      </c>
      <c r="AK26" s="17">
        <f t="shared" si="60"/>
        <v>0</v>
      </c>
      <c r="AL26" s="17" t="e">
        <f>(#REF!*((AJ26+AK26))/100)</f>
        <v>#REF!</v>
      </c>
      <c r="AM26" s="17" t="e">
        <f t="shared" ref="AM26" si="70">U26-AL26</f>
        <v>#REF!</v>
      </c>
      <c r="AN26" s="95" t="s">
        <v>97</v>
      </c>
      <c r="AO26" s="95" t="s">
        <v>72</v>
      </c>
      <c r="AP26" s="95"/>
      <c r="AQ26" s="95" t="s">
        <v>795</v>
      </c>
      <c r="AR26" s="97">
        <v>45292</v>
      </c>
      <c r="AS26" s="97">
        <v>45657</v>
      </c>
      <c r="AT26" s="98" t="s">
        <v>101</v>
      </c>
      <c r="AU26" s="96" t="s">
        <v>168</v>
      </c>
    </row>
    <row r="27" spans="1:47" ht="221.25" customHeight="1" x14ac:dyDescent="0.25">
      <c r="A27" s="95"/>
      <c r="B27" s="95"/>
      <c r="C27" s="96"/>
      <c r="D27" s="95"/>
      <c r="E27" s="140"/>
      <c r="F27" s="143"/>
      <c r="G27" s="143"/>
      <c r="H27" s="100"/>
      <c r="I27" s="100"/>
      <c r="J27" s="100"/>
      <c r="K27" s="100"/>
      <c r="L27" s="142"/>
      <c r="M27" s="100"/>
      <c r="N27" s="100"/>
      <c r="O27" s="95"/>
      <c r="P27" s="95"/>
      <c r="Q27" s="95"/>
      <c r="R27" s="95"/>
      <c r="S27" s="96"/>
      <c r="T27" s="95"/>
      <c r="U27" s="96"/>
      <c r="V27" s="95"/>
      <c r="W27" s="33" t="s">
        <v>169</v>
      </c>
      <c r="X27" s="17"/>
      <c r="Y27" s="34" t="s">
        <v>78</v>
      </c>
      <c r="Z27" s="34"/>
      <c r="AA27" s="34"/>
      <c r="AB27" s="34"/>
      <c r="AC27" s="34"/>
      <c r="AD27" s="139"/>
      <c r="AE27" s="17"/>
      <c r="AF27" s="17"/>
      <c r="AG27" s="17"/>
      <c r="AH27" s="17"/>
      <c r="AI27" s="139"/>
      <c r="AJ27" s="17"/>
      <c r="AK27" s="17"/>
      <c r="AL27" s="17"/>
      <c r="AM27" s="17"/>
      <c r="AN27" s="95"/>
      <c r="AO27" s="95"/>
      <c r="AP27" s="95"/>
      <c r="AQ27" s="95"/>
      <c r="AR27" s="98"/>
      <c r="AS27" s="98"/>
      <c r="AT27" s="98"/>
      <c r="AU27" s="96"/>
    </row>
    <row r="28" spans="1:47" ht="273.75" customHeight="1" x14ac:dyDescent="0.25">
      <c r="A28" s="95"/>
      <c r="B28" s="95"/>
      <c r="C28" s="96"/>
      <c r="D28" s="95"/>
      <c r="E28" s="140"/>
      <c r="F28" s="143"/>
      <c r="G28" s="143"/>
      <c r="H28" s="100"/>
      <c r="I28" s="100"/>
      <c r="J28" s="100"/>
      <c r="K28" s="100"/>
      <c r="L28" s="142"/>
      <c r="M28" s="100"/>
      <c r="N28" s="100"/>
      <c r="O28" s="95"/>
      <c r="P28" s="95"/>
      <c r="Q28" s="95"/>
      <c r="R28" s="95"/>
      <c r="S28" s="96"/>
      <c r="T28" s="95"/>
      <c r="U28" s="96"/>
      <c r="V28" s="95"/>
      <c r="W28" s="33" t="s">
        <v>170</v>
      </c>
      <c r="X28" s="17" t="str">
        <f t="shared" si="55"/>
        <v>Probabilidad</v>
      </c>
      <c r="Y28" s="34" t="s">
        <v>78</v>
      </c>
      <c r="Z28" s="34"/>
      <c r="AA28" s="34"/>
      <c r="AB28" s="34"/>
      <c r="AC28" s="34"/>
      <c r="AD28" s="139"/>
      <c r="AE28" s="17">
        <f t="shared" si="56"/>
        <v>25</v>
      </c>
      <c r="AF28" s="17">
        <f t="shared" si="57"/>
        <v>0</v>
      </c>
      <c r="AG28" s="17" t="e">
        <f>(#REF!*((AE28+AF28))/100)</f>
        <v>#REF!</v>
      </c>
      <c r="AH28" s="17" t="e">
        <f>AH26-AG28</f>
        <v>#REF!</v>
      </c>
      <c r="AI28" s="139"/>
      <c r="AJ28" s="17">
        <f t="shared" si="59"/>
        <v>0</v>
      </c>
      <c r="AK28" s="17">
        <f t="shared" si="60"/>
        <v>0</v>
      </c>
      <c r="AL28" s="17" t="e">
        <f>(#REF!*((AJ28+AK28))/100)</f>
        <v>#REF!</v>
      </c>
      <c r="AM28" s="17" t="e">
        <f>AM26-AL28</f>
        <v>#REF!</v>
      </c>
      <c r="AN28" s="95"/>
      <c r="AO28" s="95"/>
      <c r="AP28" s="95"/>
      <c r="AQ28" s="95"/>
      <c r="AR28" s="98"/>
      <c r="AS28" s="98"/>
      <c r="AT28" s="98"/>
      <c r="AU28" s="96"/>
    </row>
    <row r="29" spans="1:47" ht="194.25" customHeight="1" x14ac:dyDescent="0.25">
      <c r="A29" s="95"/>
      <c r="B29" s="95"/>
      <c r="C29" s="96"/>
      <c r="D29" s="95"/>
      <c r="E29" s="140"/>
      <c r="F29" s="143"/>
      <c r="G29" s="143"/>
      <c r="H29" s="100"/>
      <c r="I29" s="100"/>
      <c r="J29" s="100"/>
      <c r="K29" s="100"/>
      <c r="L29" s="142"/>
      <c r="M29" s="100"/>
      <c r="N29" s="100"/>
      <c r="O29" s="95"/>
      <c r="P29" s="95"/>
      <c r="Q29" s="95"/>
      <c r="R29" s="95"/>
      <c r="S29" s="96"/>
      <c r="T29" s="95"/>
      <c r="U29" s="96"/>
      <c r="V29" s="95"/>
      <c r="W29" s="33" t="s">
        <v>171</v>
      </c>
      <c r="X29" s="17" t="str">
        <f t="shared" si="55"/>
        <v>Probabilidad</v>
      </c>
      <c r="Y29" s="34" t="s">
        <v>78</v>
      </c>
      <c r="Z29" s="34"/>
      <c r="AA29" s="34"/>
      <c r="AB29" s="34"/>
      <c r="AC29" s="34"/>
      <c r="AD29" s="139"/>
      <c r="AE29" s="17">
        <f t="shared" si="56"/>
        <v>25</v>
      </c>
      <c r="AF29" s="17">
        <f t="shared" si="57"/>
        <v>0</v>
      </c>
      <c r="AG29" s="17" t="e">
        <f>(#REF!*((AE29+AF29))/100)</f>
        <v>#REF!</v>
      </c>
      <c r="AH29" s="17" t="e">
        <f t="shared" ref="AH29" si="71">AH28-AG29</f>
        <v>#REF!</v>
      </c>
      <c r="AI29" s="139"/>
      <c r="AJ29" s="17">
        <f t="shared" si="59"/>
        <v>0</v>
      </c>
      <c r="AK29" s="17">
        <f t="shared" si="60"/>
        <v>0</v>
      </c>
      <c r="AL29" s="17" t="e">
        <f>(#REF!*((AJ29+AK29))/100)</f>
        <v>#REF!</v>
      </c>
      <c r="AM29" s="17" t="e">
        <f t="shared" ref="AM29" si="72">AM28-AL29</f>
        <v>#REF!</v>
      </c>
      <c r="AN29" s="95"/>
      <c r="AO29" s="95"/>
      <c r="AP29" s="95"/>
      <c r="AQ29" s="95"/>
      <c r="AR29" s="98"/>
      <c r="AS29" s="98"/>
      <c r="AT29" s="98"/>
      <c r="AU29" s="96"/>
    </row>
    <row r="30" spans="1:47" ht="178.5" customHeight="1" x14ac:dyDescent="0.25">
      <c r="A30" s="95"/>
      <c r="B30" s="95" t="s">
        <v>161</v>
      </c>
      <c r="C30" s="96" t="s">
        <v>812</v>
      </c>
      <c r="D30" s="95" t="s">
        <v>172</v>
      </c>
      <c r="E30" s="140"/>
      <c r="F30" s="143"/>
      <c r="G30" s="143"/>
      <c r="H30" s="100" t="s">
        <v>173</v>
      </c>
      <c r="I30" s="100" t="s">
        <v>174</v>
      </c>
      <c r="J30" s="100" t="s">
        <v>175</v>
      </c>
      <c r="K30" s="100" t="s">
        <v>166</v>
      </c>
      <c r="L30" s="142" t="str">
        <f t="shared" ref="L30" si="73">IF(F30&lt;&gt;"",CONCATENATE(E30," ",F30),CONCATENATE(H30," ",I30," ",J30," ",K30))</f>
        <v>Posibilidad de perdida reputacional por parte del personal de la SRNI por el uso indebido de la información dispuesta para obtener un beneficio personal o para un tercero</v>
      </c>
      <c r="M30" s="100" t="s">
        <v>60</v>
      </c>
      <c r="N30" s="100"/>
      <c r="O30" s="95" t="s">
        <v>61</v>
      </c>
      <c r="P30" s="95" t="s">
        <v>62</v>
      </c>
      <c r="Q30" s="95"/>
      <c r="R30" s="95" t="s">
        <v>63</v>
      </c>
      <c r="S30" s="96">
        <f t="shared" ref="S30" si="74">IF(R30="Muy alta",100,IF(R30="Alta",80,IF(R30="Media",60,IF(R30="Baja",40,IF(R30="Muy baja",20,IF(R30="Casi Seguro",100,IF(R30="Probable",80,IF(R30="Posible",60,IF(R30="Improbable",40,IF(R30="Rara vez",20,0))))))))))</f>
        <v>60</v>
      </c>
      <c r="T30" s="95" t="s">
        <v>96</v>
      </c>
      <c r="U30" s="96">
        <f t="shared" ref="U30" si="75">IF(T30="Catastrófico",100,IF(T30="Mayor",80,IF(T30="Moderado",60,IF(T30="Menor",40,IF(T30="Leve",20,0)))))</f>
        <v>100</v>
      </c>
      <c r="V30" s="95" t="s">
        <v>97</v>
      </c>
      <c r="W30" s="33" t="s">
        <v>176</v>
      </c>
      <c r="X30" s="17" t="str">
        <f t="shared" ref="X30:X84" si="76">IF(OR(Y30="Preventivo",Y30="Detectivo"),"Probabilidad",IF(Y30="Correctivo","Impacto"," "))</f>
        <v>Probabilidad</v>
      </c>
      <c r="Y30" s="34" t="s">
        <v>78</v>
      </c>
      <c r="Z30" s="34"/>
      <c r="AA30" s="34"/>
      <c r="AB30" s="34"/>
      <c r="AC30" s="34"/>
      <c r="AD30" s="139" t="e">
        <f t="shared" ref="AD30" si="77">AH33</f>
        <v>#REF!</v>
      </c>
      <c r="AE30" s="17">
        <f t="shared" ref="AE30:AE84" si="78">IF(Y30="Preventivo",25,IF(Y30="Detectivo",15,0))</f>
        <v>25</v>
      </c>
      <c r="AF30" s="17">
        <f t="shared" ref="AF30:AF84" si="79">IF(Y30="Correctivo",0,IF(Z30="Automatizado",25,IF(Z30="Manual",15,0)))</f>
        <v>0</v>
      </c>
      <c r="AG30" s="17" t="e">
        <f>(#REF!*((AE30+AF30))/100)</f>
        <v>#REF!</v>
      </c>
      <c r="AH30" s="17" t="e">
        <f t="shared" ref="AH30" si="80">S30-AG30</f>
        <v>#REF!</v>
      </c>
      <c r="AI30" s="139" t="e">
        <f t="shared" ref="AI30" si="81">AM33</f>
        <v>#REF!</v>
      </c>
      <c r="AJ30" s="17">
        <f t="shared" ref="AJ30:AJ84" si="82">IF(Y30="Correctivo",10,0)</f>
        <v>0</v>
      </c>
      <c r="AK30" s="17">
        <f t="shared" ref="AK30:AK84" si="83">IF(X30="Probabilidad",0,IF(Z30="Automatizado",25,IF(Z30="Manual",15,0)))</f>
        <v>0</v>
      </c>
      <c r="AL30" s="17" t="e">
        <f>(#REF!*((AJ30+AK30))/100)</f>
        <v>#REF!</v>
      </c>
      <c r="AM30" s="17" t="e">
        <f t="shared" ref="AM30" si="84">U30-AL30</f>
        <v>#REF!</v>
      </c>
      <c r="AN30" s="95" t="s">
        <v>97</v>
      </c>
      <c r="AO30" s="95" t="s">
        <v>72</v>
      </c>
      <c r="AP30" s="95"/>
      <c r="AQ30" s="95" t="s">
        <v>796</v>
      </c>
      <c r="AR30" s="97">
        <v>45292</v>
      </c>
      <c r="AS30" s="97">
        <v>45657</v>
      </c>
      <c r="AT30" s="98" t="s">
        <v>101</v>
      </c>
      <c r="AU30" s="98" t="s">
        <v>177</v>
      </c>
    </row>
    <row r="31" spans="1:47" ht="151.5" customHeight="1" x14ac:dyDescent="0.25">
      <c r="A31" s="95"/>
      <c r="B31" s="95"/>
      <c r="C31" s="96"/>
      <c r="D31" s="95"/>
      <c r="E31" s="140"/>
      <c r="F31" s="143"/>
      <c r="G31" s="143"/>
      <c r="H31" s="100"/>
      <c r="I31" s="100"/>
      <c r="J31" s="100"/>
      <c r="K31" s="100"/>
      <c r="L31" s="142"/>
      <c r="M31" s="100"/>
      <c r="N31" s="100"/>
      <c r="O31" s="95"/>
      <c r="P31" s="95"/>
      <c r="Q31" s="95"/>
      <c r="R31" s="95"/>
      <c r="S31" s="96"/>
      <c r="T31" s="95"/>
      <c r="U31" s="96"/>
      <c r="V31" s="95"/>
      <c r="W31" s="33" t="s">
        <v>178</v>
      </c>
      <c r="X31" s="17"/>
      <c r="Y31" s="34" t="s">
        <v>67</v>
      </c>
      <c r="Z31" s="34"/>
      <c r="AA31" s="34"/>
      <c r="AB31" s="34"/>
      <c r="AC31" s="34"/>
      <c r="AD31" s="139"/>
      <c r="AE31" s="17"/>
      <c r="AF31" s="17"/>
      <c r="AG31" s="17"/>
      <c r="AH31" s="17"/>
      <c r="AI31" s="139"/>
      <c r="AJ31" s="17"/>
      <c r="AK31" s="17"/>
      <c r="AL31" s="17"/>
      <c r="AM31" s="17"/>
      <c r="AN31" s="95"/>
      <c r="AO31" s="95"/>
      <c r="AP31" s="95"/>
      <c r="AQ31" s="95"/>
      <c r="AR31" s="98"/>
      <c r="AS31" s="98"/>
      <c r="AT31" s="98"/>
      <c r="AU31" s="98"/>
    </row>
    <row r="32" spans="1:47" ht="279.75" customHeight="1" x14ac:dyDescent="0.25">
      <c r="A32" s="95"/>
      <c r="B32" s="95"/>
      <c r="C32" s="96"/>
      <c r="D32" s="95"/>
      <c r="E32" s="140"/>
      <c r="F32" s="143"/>
      <c r="G32" s="143"/>
      <c r="H32" s="100"/>
      <c r="I32" s="100"/>
      <c r="J32" s="100"/>
      <c r="K32" s="100"/>
      <c r="L32" s="142"/>
      <c r="M32" s="100"/>
      <c r="N32" s="100"/>
      <c r="O32" s="95"/>
      <c r="P32" s="95"/>
      <c r="Q32" s="95"/>
      <c r="R32" s="95"/>
      <c r="S32" s="96"/>
      <c r="T32" s="95"/>
      <c r="U32" s="96"/>
      <c r="V32" s="95"/>
      <c r="W32" s="33" t="s">
        <v>179</v>
      </c>
      <c r="X32" s="17" t="str">
        <f t="shared" si="76"/>
        <v>Probabilidad</v>
      </c>
      <c r="Y32" s="34" t="s">
        <v>67</v>
      </c>
      <c r="Z32" s="34"/>
      <c r="AA32" s="34"/>
      <c r="AB32" s="34"/>
      <c r="AC32" s="34"/>
      <c r="AD32" s="139"/>
      <c r="AE32" s="17">
        <f t="shared" si="78"/>
        <v>15</v>
      </c>
      <c r="AF32" s="17">
        <f t="shared" si="79"/>
        <v>0</v>
      </c>
      <c r="AG32" s="17" t="e">
        <f>(#REF!*((AE32+AF32))/100)</f>
        <v>#REF!</v>
      </c>
      <c r="AH32" s="17" t="e">
        <f>AH30-AG32</f>
        <v>#REF!</v>
      </c>
      <c r="AI32" s="139"/>
      <c r="AJ32" s="17">
        <f t="shared" si="82"/>
        <v>0</v>
      </c>
      <c r="AK32" s="17">
        <f t="shared" si="83"/>
        <v>0</v>
      </c>
      <c r="AL32" s="17" t="e">
        <f>(#REF!*((AJ32+AK32))/100)</f>
        <v>#REF!</v>
      </c>
      <c r="AM32" s="17" t="e">
        <f>AM30-AL32</f>
        <v>#REF!</v>
      </c>
      <c r="AN32" s="95"/>
      <c r="AO32" s="95"/>
      <c r="AP32" s="95"/>
      <c r="AQ32" s="95"/>
      <c r="AR32" s="98"/>
      <c r="AS32" s="98"/>
      <c r="AT32" s="98"/>
      <c r="AU32" s="98"/>
    </row>
    <row r="33" spans="1:47" ht="363.75" customHeight="1" x14ac:dyDescent="0.25">
      <c r="A33" s="95"/>
      <c r="B33" s="95"/>
      <c r="C33" s="96"/>
      <c r="D33" s="95"/>
      <c r="E33" s="140"/>
      <c r="F33" s="143"/>
      <c r="G33" s="143"/>
      <c r="H33" s="100"/>
      <c r="I33" s="100"/>
      <c r="J33" s="100"/>
      <c r="K33" s="100"/>
      <c r="L33" s="142"/>
      <c r="M33" s="100"/>
      <c r="N33" s="100"/>
      <c r="O33" s="95"/>
      <c r="P33" s="95"/>
      <c r="Q33" s="95"/>
      <c r="R33" s="95"/>
      <c r="S33" s="96"/>
      <c r="T33" s="95"/>
      <c r="U33" s="96"/>
      <c r="V33" s="95"/>
      <c r="W33" s="33" t="s">
        <v>180</v>
      </c>
      <c r="X33" s="17" t="str">
        <f t="shared" si="76"/>
        <v>Probabilidad</v>
      </c>
      <c r="Y33" s="34" t="s">
        <v>78</v>
      </c>
      <c r="Z33" s="34"/>
      <c r="AA33" s="34"/>
      <c r="AB33" s="34"/>
      <c r="AC33" s="34"/>
      <c r="AD33" s="139"/>
      <c r="AE33" s="17">
        <f t="shared" si="78"/>
        <v>25</v>
      </c>
      <c r="AF33" s="17">
        <f t="shared" si="79"/>
        <v>0</v>
      </c>
      <c r="AG33" s="17" t="e">
        <f>(#REF!*((AE33+AF33))/100)</f>
        <v>#REF!</v>
      </c>
      <c r="AH33" s="17" t="e">
        <f t="shared" ref="AH33" si="85">AH32-AG33</f>
        <v>#REF!</v>
      </c>
      <c r="AI33" s="139"/>
      <c r="AJ33" s="17">
        <f t="shared" si="82"/>
        <v>0</v>
      </c>
      <c r="AK33" s="17">
        <f t="shared" si="83"/>
        <v>0</v>
      </c>
      <c r="AL33" s="17" t="e">
        <f>(#REF!*((AJ33+AK33))/100)</f>
        <v>#REF!</v>
      </c>
      <c r="AM33" s="17" t="e">
        <f t="shared" ref="AM33" si="86">AM32-AL33</f>
        <v>#REF!</v>
      </c>
      <c r="AN33" s="95"/>
      <c r="AO33" s="95"/>
      <c r="AP33" s="95"/>
      <c r="AQ33" s="95"/>
      <c r="AR33" s="98"/>
      <c r="AS33" s="98"/>
      <c r="AT33" s="98"/>
      <c r="AU33" s="98"/>
    </row>
    <row r="34" spans="1:47" ht="186.75" customHeight="1" x14ac:dyDescent="0.25">
      <c r="A34" s="95"/>
      <c r="B34" s="95" t="s">
        <v>161</v>
      </c>
      <c r="C34" s="96" t="s">
        <v>812</v>
      </c>
      <c r="D34" s="95" t="s">
        <v>181</v>
      </c>
      <c r="E34" s="140"/>
      <c r="F34" s="143"/>
      <c r="G34" s="143"/>
      <c r="H34" s="100"/>
      <c r="I34" s="100"/>
      <c r="J34" s="100"/>
      <c r="K34" s="100"/>
      <c r="L34" s="142" t="s">
        <v>182</v>
      </c>
      <c r="M34" s="100" t="s">
        <v>183</v>
      </c>
      <c r="N34" s="100"/>
      <c r="O34" s="95" t="s">
        <v>131</v>
      </c>
      <c r="P34" s="95" t="s">
        <v>132</v>
      </c>
      <c r="Q34" s="95"/>
      <c r="R34" s="95" t="s">
        <v>184</v>
      </c>
      <c r="S34" s="96">
        <f t="shared" ref="S34" si="87">IF(R34="Muy alta",100,IF(R34="Alta",80,IF(R34="Media",60,IF(R34="Baja",40,IF(R34="Muy baja",20,IF(R34="Casi Seguro",100,IF(R34="Probable",80,IF(R34="Posible",60,IF(R34="Improbable",40,IF(R34="Rara vez",20,0))))))))))</f>
        <v>40</v>
      </c>
      <c r="T34" s="95" t="s">
        <v>185</v>
      </c>
      <c r="U34" s="96">
        <f t="shared" ref="U34" si="88">IF(T34="Catastrófico",100,IF(T34="Mayor",80,IF(T34="Moderado",60,IF(T34="Menor",40,IF(T34="Leve",20,0)))))</f>
        <v>40</v>
      </c>
      <c r="V34" s="95" t="s">
        <v>186</v>
      </c>
      <c r="W34" s="33" t="s">
        <v>797</v>
      </c>
      <c r="X34" s="17" t="str">
        <f t="shared" si="76"/>
        <v>Probabilidad</v>
      </c>
      <c r="Y34" s="34" t="s">
        <v>78</v>
      </c>
      <c r="Z34" s="34"/>
      <c r="AA34" s="34"/>
      <c r="AB34" s="34"/>
      <c r="AC34" s="34"/>
      <c r="AD34" s="139" t="e">
        <f t="shared" ref="AD34" si="89">AH37</f>
        <v>#REF!</v>
      </c>
      <c r="AE34" s="17">
        <f t="shared" si="78"/>
        <v>25</v>
      </c>
      <c r="AF34" s="17">
        <f t="shared" si="79"/>
        <v>0</v>
      </c>
      <c r="AG34" s="17" t="e">
        <f>(#REF!*((AE34+AF34))/100)</f>
        <v>#REF!</v>
      </c>
      <c r="AH34" s="17" t="e">
        <f t="shared" ref="AH34" si="90">S34-AG34</f>
        <v>#REF!</v>
      </c>
      <c r="AI34" s="139" t="e">
        <f t="shared" ref="AI34" si="91">AM37</f>
        <v>#REF!</v>
      </c>
      <c r="AJ34" s="17">
        <f t="shared" si="82"/>
        <v>0</v>
      </c>
      <c r="AK34" s="17">
        <f t="shared" si="83"/>
        <v>0</v>
      </c>
      <c r="AL34" s="17" t="e">
        <f>(#REF!*((AJ34+AK34))/100)</f>
        <v>#REF!</v>
      </c>
      <c r="AM34" s="17" t="e">
        <f t="shared" ref="AM34" si="92">U34-AL34</f>
        <v>#REF!</v>
      </c>
      <c r="AN34" s="95" t="s">
        <v>187</v>
      </c>
      <c r="AO34" s="95" t="s">
        <v>188</v>
      </c>
      <c r="AP34" s="95"/>
      <c r="AQ34" s="95" t="s">
        <v>189</v>
      </c>
      <c r="AR34" s="95"/>
      <c r="AS34" s="95"/>
      <c r="AT34" s="95"/>
      <c r="AU34" s="95"/>
    </row>
    <row r="35" spans="1:47" ht="195.75" customHeight="1" x14ac:dyDescent="0.25">
      <c r="A35" s="95"/>
      <c r="B35" s="95"/>
      <c r="C35" s="96"/>
      <c r="D35" s="95"/>
      <c r="E35" s="140"/>
      <c r="F35" s="143"/>
      <c r="G35" s="143"/>
      <c r="H35" s="100"/>
      <c r="I35" s="100"/>
      <c r="J35" s="100"/>
      <c r="K35" s="100"/>
      <c r="L35" s="142"/>
      <c r="M35" s="100"/>
      <c r="N35" s="100"/>
      <c r="O35" s="95"/>
      <c r="P35" s="95"/>
      <c r="Q35" s="95"/>
      <c r="R35" s="95"/>
      <c r="S35" s="96"/>
      <c r="T35" s="95"/>
      <c r="U35" s="96"/>
      <c r="V35" s="95"/>
      <c r="W35" s="33" t="s">
        <v>190</v>
      </c>
      <c r="X35" s="17"/>
      <c r="Y35" s="34" t="s">
        <v>67</v>
      </c>
      <c r="Z35" s="34"/>
      <c r="AA35" s="34"/>
      <c r="AB35" s="34"/>
      <c r="AC35" s="34"/>
      <c r="AD35" s="139"/>
      <c r="AE35" s="17"/>
      <c r="AF35" s="17"/>
      <c r="AG35" s="17"/>
      <c r="AH35" s="17"/>
      <c r="AI35" s="139"/>
      <c r="AJ35" s="17"/>
      <c r="AK35" s="17"/>
      <c r="AL35" s="17"/>
      <c r="AM35" s="17"/>
      <c r="AN35" s="95"/>
      <c r="AO35" s="95"/>
      <c r="AP35" s="95"/>
      <c r="AQ35" s="95"/>
      <c r="AR35" s="95"/>
      <c r="AS35" s="95"/>
      <c r="AT35" s="95"/>
      <c r="AU35" s="95"/>
    </row>
    <row r="36" spans="1:47" ht="130.5" customHeight="1" x14ac:dyDescent="0.25">
      <c r="A36" s="95"/>
      <c r="B36" s="95"/>
      <c r="C36" s="96"/>
      <c r="D36" s="95"/>
      <c r="E36" s="140"/>
      <c r="F36" s="143"/>
      <c r="G36" s="143"/>
      <c r="H36" s="100"/>
      <c r="I36" s="100"/>
      <c r="J36" s="100"/>
      <c r="K36" s="100"/>
      <c r="L36" s="142"/>
      <c r="M36" s="100"/>
      <c r="N36" s="100"/>
      <c r="O36" s="95"/>
      <c r="P36" s="95"/>
      <c r="Q36" s="95"/>
      <c r="R36" s="95"/>
      <c r="S36" s="96"/>
      <c r="T36" s="95"/>
      <c r="U36" s="96"/>
      <c r="V36" s="95"/>
      <c r="W36" s="33" t="s">
        <v>798</v>
      </c>
      <c r="X36" s="17" t="str">
        <f t="shared" si="76"/>
        <v>Probabilidad</v>
      </c>
      <c r="Y36" s="34" t="s">
        <v>67</v>
      </c>
      <c r="Z36" s="34"/>
      <c r="AA36" s="34"/>
      <c r="AB36" s="34"/>
      <c r="AC36" s="34"/>
      <c r="AD36" s="139"/>
      <c r="AE36" s="17">
        <f t="shared" si="78"/>
        <v>15</v>
      </c>
      <c r="AF36" s="17">
        <f t="shared" si="79"/>
        <v>0</v>
      </c>
      <c r="AG36" s="17" t="e">
        <f>(#REF!*((AE36+AF36))/100)</f>
        <v>#REF!</v>
      </c>
      <c r="AH36" s="17" t="e">
        <f>AH34-AG36</f>
        <v>#REF!</v>
      </c>
      <c r="AI36" s="139"/>
      <c r="AJ36" s="17">
        <f t="shared" si="82"/>
        <v>0</v>
      </c>
      <c r="AK36" s="17">
        <f t="shared" si="83"/>
        <v>0</v>
      </c>
      <c r="AL36" s="17" t="e">
        <f>(#REF!*((AJ36+AK36))/100)</f>
        <v>#REF!</v>
      </c>
      <c r="AM36" s="17" t="e">
        <f>AM34-AL36</f>
        <v>#REF!</v>
      </c>
      <c r="AN36" s="95"/>
      <c r="AO36" s="95"/>
      <c r="AP36" s="95"/>
      <c r="AQ36" s="95"/>
      <c r="AR36" s="95"/>
      <c r="AS36" s="95"/>
      <c r="AT36" s="95"/>
      <c r="AU36" s="95"/>
    </row>
    <row r="37" spans="1:47" ht="191.25" customHeight="1" x14ac:dyDescent="0.25">
      <c r="A37" s="95"/>
      <c r="B37" s="95"/>
      <c r="C37" s="96"/>
      <c r="D37" s="95"/>
      <c r="E37" s="140"/>
      <c r="F37" s="143"/>
      <c r="G37" s="143"/>
      <c r="H37" s="100"/>
      <c r="I37" s="100"/>
      <c r="J37" s="100"/>
      <c r="K37" s="100"/>
      <c r="L37" s="142"/>
      <c r="M37" s="100"/>
      <c r="N37" s="100"/>
      <c r="O37" s="95"/>
      <c r="P37" s="95"/>
      <c r="Q37" s="95"/>
      <c r="R37" s="95"/>
      <c r="S37" s="96"/>
      <c r="T37" s="95"/>
      <c r="U37" s="96"/>
      <c r="V37" s="95"/>
      <c r="W37" s="33" t="s">
        <v>799</v>
      </c>
      <c r="X37" s="17" t="str">
        <f t="shared" si="76"/>
        <v>Probabilidad</v>
      </c>
      <c r="Y37" s="34" t="s">
        <v>78</v>
      </c>
      <c r="Z37" s="34"/>
      <c r="AA37" s="34"/>
      <c r="AB37" s="34"/>
      <c r="AC37" s="34"/>
      <c r="AD37" s="139"/>
      <c r="AE37" s="17">
        <f t="shared" si="78"/>
        <v>25</v>
      </c>
      <c r="AF37" s="17">
        <f t="shared" si="79"/>
        <v>0</v>
      </c>
      <c r="AG37" s="17" t="e">
        <f>(#REF!*((AE37+AF37))/100)</f>
        <v>#REF!</v>
      </c>
      <c r="AH37" s="17" t="e">
        <f t="shared" ref="AH37" si="93">AH36-AG37</f>
        <v>#REF!</v>
      </c>
      <c r="AI37" s="139"/>
      <c r="AJ37" s="17">
        <f t="shared" si="82"/>
        <v>0</v>
      </c>
      <c r="AK37" s="17">
        <f t="shared" si="83"/>
        <v>0</v>
      </c>
      <c r="AL37" s="17" t="e">
        <f>(#REF!*((AJ37+AK37))/100)</f>
        <v>#REF!</v>
      </c>
      <c r="AM37" s="17" t="e">
        <f t="shared" ref="AM37" si="94">AM36-AL37</f>
        <v>#REF!</v>
      </c>
      <c r="AN37" s="95"/>
      <c r="AO37" s="95"/>
      <c r="AP37" s="95"/>
      <c r="AQ37" s="95"/>
      <c r="AR37" s="95"/>
      <c r="AS37" s="95"/>
      <c r="AT37" s="95"/>
      <c r="AU37" s="95"/>
    </row>
    <row r="38" spans="1:47" ht="165" customHeight="1" x14ac:dyDescent="0.25">
      <c r="A38" s="95"/>
      <c r="B38" s="95" t="s">
        <v>191</v>
      </c>
      <c r="C38" s="96" t="s">
        <v>818</v>
      </c>
      <c r="D38" s="95" t="s">
        <v>192</v>
      </c>
      <c r="E38" s="140"/>
      <c r="F38" s="143"/>
      <c r="G38" s="143"/>
      <c r="H38" s="100" t="s">
        <v>800</v>
      </c>
      <c r="I38" s="100" t="s">
        <v>193</v>
      </c>
      <c r="J38" s="100" t="s">
        <v>194</v>
      </c>
      <c r="K38" s="100" t="s">
        <v>195</v>
      </c>
      <c r="L38" s="142" t="str">
        <f t="shared" ref="L38" si="95">IF(F38&lt;&gt;"",CONCATENATE(E38," ",F38),CONCATENATE(H38," ",I38," ",J38," ",K38))</f>
        <v>Posibilidad de pérdida económica y reputacional  por parte del funcionario encargado de la verificación de requisitos por vincular personal que no cumple con los requisitos para el cargo y el correcto desempeño de sus funciones que vayan en beneficio propio o en detrimento patrimonial de la institución.</v>
      </c>
      <c r="M38" s="100" t="s">
        <v>60</v>
      </c>
      <c r="N38" s="100"/>
      <c r="O38" s="95" t="s">
        <v>61</v>
      </c>
      <c r="P38" s="95" t="s">
        <v>62</v>
      </c>
      <c r="Q38" s="95"/>
      <c r="R38" s="95" t="s">
        <v>95</v>
      </c>
      <c r="S38" s="96">
        <f t="shared" ref="S38" si="96">IF(R38="Muy alta",100,IF(R38="Alta",80,IF(R38="Media",60,IF(R38="Baja",40,IF(R38="Muy baja",20,IF(R38="Casi Seguro",100,IF(R38="Probable",80,IF(R38="Posible",60,IF(R38="Improbable",40,IF(R38="Rara vez",20,0))))))))))</f>
        <v>40</v>
      </c>
      <c r="T38" s="95" t="s">
        <v>64</v>
      </c>
      <c r="U38" s="96">
        <f t="shared" ref="U38" si="97">IF(T38="Catastrófico",100,IF(T38="Mayor",80,IF(T38="Moderado",60,IF(T38="Menor",40,IF(T38="Leve",20,0)))))</f>
        <v>80</v>
      </c>
      <c r="V38" s="95" t="s">
        <v>65</v>
      </c>
      <c r="W38" s="33" t="s">
        <v>196</v>
      </c>
      <c r="X38" s="17" t="str">
        <f t="shared" si="76"/>
        <v>Probabilidad</v>
      </c>
      <c r="Y38" s="34" t="s">
        <v>78</v>
      </c>
      <c r="Z38" s="34"/>
      <c r="AA38" s="34"/>
      <c r="AB38" s="34"/>
      <c r="AC38" s="34"/>
      <c r="AD38" s="139" t="e">
        <f>#REF!</f>
        <v>#REF!</v>
      </c>
      <c r="AE38" s="17">
        <f t="shared" si="78"/>
        <v>25</v>
      </c>
      <c r="AF38" s="17">
        <f t="shared" si="79"/>
        <v>0</v>
      </c>
      <c r="AG38" s="17" t="e">
        <f>(#REF!*((AE38+AF38))/100)</f>
        <v>#REF!</v>
      </c>
      <c r="AH38" s="17" t="e">
        <f t="shared" ref="AH38" si="98">S38-AG38</f>
        <v>#REF!</v>
      </c>
      <c r="AI38" s="139" t="e">
        <f>#REF!</f>
        <v>#REF!</v>
      </c>
      <c r="AJ38" s="17">
        <f t="shared" si="82"/>
        <v>0</v>
      </c>
      <c r="AK38" s="17">
        <f t="shared" si="83"/>
        <v>0</v>
      </c>
      <c r="AL38" s="17" t="e">
        <f>(#REF!*((AJ38+AK38))/100)</f>
        <v>#REF!</v>
      </c>
      <c r="AM38" s="17" t="e">
        <f t="shared" ref="AM38" si="99">U38-AL38</f>
        <v>#REF!</v>
      </c>
      <c r="AN38" s="95" t="s">
        <v>65</v>
      </c>
      <c r="AO38" s="95" t="s">
        <v>72</v>
      </c>
      <c r="AP38" s="95"/>
      <c r="AQ38" s="95" t="s">
        <v>801</v>
      </c>
      <c r="AR38" s="97">
        <v>45292</v>
      </c>
      <c r="AS38" s="97">
        <v>45657</v>
      </c>
      <c r="AT38" s="98" t="s">
        <v>75</v>
      </c>
      <c r="AU38" s="96" t="s">
        <v>197</v>
      </c>
    </row>
    <row r="39" spans="1:47" ht="258" customHeight="1" x14ac:dyDescent="0.25">
      <c r="A39" s="95"/>
      <c r="B39" s="95"/>
      <c r="C39" s="96"/>
      <c r="D39" s="95"/>
      <c r="E39" s="140"/>
      <c r="F39" s="143"/>
      <c r="G39" s="143"/>
      <c r="H39" s="100"/>
      <c r="I39" s="100"/>
      <c r="J39" s="100"/>
      <c r="K39" s="100"/>
      <c r="L39" s="142"/>
      <c r="M39" s="100"/>
      <c r="N39" s="100"/>
      <c r="O39" s="95"/>
      <c r="P39" s="95"/>
      <c r="Q39" s="95"/>
      <c r="R39" s="95"/>
      <c r="S39" s="96"/>
      <c r="T39" s="95"/>
      <c r="U39" s="96"/>
      <c r="V39" s="95"/>
      <c r="W39" s="33" t="s">
        <v>198</v>
      </c>
      <c r="X39" s="17" t="str">
        <f t="shared" si="76"/>
        <v>Probabilidad</v>
      </c>
      <c r="Y39" s="34" t="s">
        <v>67</v>
      </c>
      <c r="Z39" s="34"/>
      <c r="AA39" s="34"/>
      <c r="AB39" s="34"/>
      <c r="AC39" s="34"/>
      <c r="AD39" s="139"/>
      <c r="AE39" s="17">
        <f t="shared" si="78"/>
        <v>15</v>
      </c>
      <c r="AF39" s="17">
        <f t="shared" si="79"/>
        <v>0</v>
      </c>
      <c r="AG39" s="17" t="e">
        <f>(#REF!*((AE39+AF39))/100)</f>
        <v>#REF!</v>
      </c>
      <c r="AH39" s="17" t="e">
        <f t="shared" ref="AH39" si="100">AH38-AG39</f>
        <v>#REF!</v>
      </c>
      <c r="AI39" s="139"/>
      <c r="AJ39" s="17">
        <f t="shared" si="82"/>
        <v>0</v>
      </c>
      <c r="AK39" s="17">
        <f t="shared" si="83"/>
        <v>0</v>
      </c>
      <c r="AL39" s="17" t="e">
        <f>(#REF!*((AJ39+AK39))/100)</f>
        <v>#REF!</v>
      </c>
      <c r="AM39" s="17" t="e">
        <f t="shared" ref="AM39" si="101">AM38-AL39</f>
        <v>#REF!</v>
      </c>
      <c r="AN39" s="95"/>
      <c r="AO39" s="95"/>
      <c r="AP39" s="95"/>
      <c r="AQ39" s="95"/>
      <c r="AR39" s="97"/>
      <c r="AS39" s="98"/>
      <c r="AT39" s="98"/>
      <c r="AU39" s="96"/>
    </row>
    <row r="40" spans="1:47" ht="221.25" customHeight="1" x14ac:dyDescent="0.25">
      <c r="A40" s="95"/>
      <c r="B40" s="95" t="s">
        <v>191</v>
      </c>
      <c r="C40" s="96" t="s">
        <v>818</v>
      </c>
      <c r="D40" s="95" t="s">
        <v>199</v>
      </c>
      <c r="E40" s="90"/>
      <c r="F40" s="33"/>
      <c r="G40" s="33"/>
      <c r="H40" s="100" t="s">
        <v>200</v>
      </c>
      <c r="I40" s="100" t="s">
        <v>201</v>
      </c>
      <c r="J40" s="100" t="s">
        <v>202</v>
      </c>
      <c r="K40" s="100" t="s">
        <v>203</v>
      </c>
      <c r="L40" s="144" t="str">
        <f t="shared" ref="L40" si="102">IF(F40&lt;&gt;"",CONCATENATE(E40," ",F40),CONCATENATE(H40," ",I40," ",J40," ",K40))</f>
        <v xml:space="preserve">Manipulación del sistema tecnológico KACTUS y errores en el cálculo de la nómina realizadas de forma intencional y/o tráfico de influencias realizadas de forma intencional y/o tráfico de influencias con la liquidación de la nómina de los funcionarios sin el cumplimiento de los requisitos legales posibilitando recibir o solicitar cualquier dadiva para beneficio a nombre propio o de terceros </v>
      </c>
      <c r="M40" s="100" t="s">
        <v>60</v>
      </c>
      <c r="N40" s="84"/>
      <c r="O40" s="95" t="s">
        <v>61</v>
      </c>
      <c r="P40" s="95" t="s">
        <v>62</v>
      </c>
      <c r="Q40" s="34"/>
      <c r="R40" s="95" t="s">
        <v>115</v>
      </c>
      <c r="S40" s="17">
        <f t="shared" ref="S40" si="103">IF(R40="Muy alta",100,IF(R40="Alta",80,IF(R40="Media",60,IF(R40="Baja",40,IF(R40="Muy baja",20,IF(R40="Casi Seguro",100,IF(R40="Probable",80,IF(R40="Posible",60,IF(R40="Improbable",40,IF(R40="Rara vez",20,0))))))))))</f>
        <v>20</v>
      </c>
      <c r="T40" s="95" t="s">
        <v>96</v>
      </c>
      <c r="U40" s="17">
        <f t="shared" ref="U40" si="104">IF(T40="Catastrófico",100,IF(T40="Mayor",80,IF(T40="Moderado",60,IF(T40="Menor",40,IF(T40="Leve",20,0)))))</f>
        <v>100</v>
      </c>
      <c r="V40" s="95" t="s">
        <v>97</v>
      </c>
      <c r="W40" s="95" t="s">
        <v>204</v>
      </c>
      <c r="X40" s="17" t="str">
        <f t="shared" si="76"/>
        <v>Probabilidad</v>
      </c>
      <c r="Y40" s="95" t="s">
        <v>67</v>
      </c>
      <c r="Z40" s="34"/>
      <c r="AA40" s="34"/>
      <c r="AB40" s="34"/>
      <c r="AC40" s="34"/>
      <c r="AD40" s="92" t="e">
        <f>#REF!</f>
        <v>#REF!</v>
      </c>
      <c r="AE40" s="17">
        <f t="shared" si="78"/>
        <v>15</v>
      </c>
      <c r="AF40" s="17">
        <f t="shared" si="79"/>
        <v>0</v>
      </c>
      <c r="AG40" s="17" t="e">
        <f>(#REF!*((AE40+AF40))/100)</f>
        <v>#REF!</v>
      </c>
      <c r="AH40" s="17" t="e">
        <f t="shared" ref="AH40" si="105">S40-AG40</f>
        <v>#REF!</v>
      </c>
      <c r="AI40" s="92" t="e">
        <f>#REF!</f>
        <v>#REF!</v>
      </c>
      <c r="AJ40" s="17">
        <f t="shared" si="82"/>
        <v>0</v>
      </c>
      <c r="AK40" s="17">
        <f t="shared" si="83"/>
        <v>0</v>
      </c>
      <c r="AL40" s="17" t="e">
        <f>(#REF!*((AJ40+AK40))/100)</f>
        <v>#REF!</v>
      </c>
      <c r="AM40" s="17" t="e">
        <f t="shared" ref="AM40" si="106">U40-AL40</f>
        <v>#REF!</v>
      </c>
      <c r="AN40" s="95" t="s">
        <v>97</v>
      </c>
      <c r="AO40" s="95" t="s">
        <v>72</v>
      </c>
      <c r="AP40" s="34"/>
      <c r="AQ40" s="33" t="s">
        <v>205</v>
      </c>
      <c r="AR40" s="82">
        <v>45292</v>
      </c>
      <c r="AS40" s="82">
        <v>45657</v>
      </c>
      <c r="AT40" s="17" t="s">
        <v>101</v>
      </c>
      <c r="AU40" s="17" t="s">
        <v>206</v>
      </c>
    </row>
    <row r="41" spans="1:47" ht="184.5" customHeight="1" x14ac:dyDescent="0.25">
      <c r="A41" s="95"/>
      <c r="B41" s="95"/>
      <c r="C41" s="96"/>
      <c r="D41" s="95"/>
      <c r="E41" s="90"/>
      <c r="F41" s="33"/>
      <c r="G41" s="33"/>
      <c r="H41" s="100"/>
      <c r="I41" s="100"/>
      <c r="J41" s="100"/>
      <c r="K41" s="100"/>
      <c r="L41" s="144"/>
      <c r="M41" s="100"/>
      <c r="N41" s="84"/>
      <c r="O41" s="95"/>
      <c r="P41" s="95"/>
      <c r="Q41" s="34"/>
      <c r="R41" s="95"/>
      <c r="S41" s="17"/>
      <c r="T41" s="95"/>
      <c r="U41" s="17"/>
      <c r="V41" s="95"/>
      <c r="W41" s="95"/>
      <c r="X41" s="17"/>
      <c r="Y41" s="95"/>
      <c r="Z41" s="34"/>
      <c r="AA41" s="34"/>
      <c r="AB41" s="34"/>
      <c r="AC41" s="34"/>
      <c r="AD41" s="92"/>
      <c r="AE41" s="17"/>
      <c r="AF41" s="17"/>
      <c r="AG41" s="17"/>
      <c r="AH41" s="17"/>
      <c r="AI41" s="92"/>
      <c r="AJ41" s="17"/>
      <c r="AK41" s="17"/>
      <c r="AL41" s="17"/>
      <c r="AM41" s="17"/>
      <c r="AN41" s="95"/>
      <c r="AO41" s="95"/>
      <c r="AP41" s="34"/>
      <c r="AQ41" s="33" t="s">
        <v>207</v>
      </c>
      <c r="AR41" s="82">
        <v>45292</v>
      </c>
      <c r="AS41" s="82">
        <v>45657</v>
      </c>
      <c r="AT41" s="17" t="s">
        <v>101</v>
      </c>
      <c r="AU41" s="17" t="s">
        <v>802</v>
      </c>
    </row>
    <row r="42" spans="1:47" ht="183.75" customHeight="1" x14ac:dyDescent="0.25">
      <c r="A42" s="95"/>
      <c r="B42" s="95" t="s">
        <v>208</v>
      </c>
      <c r="C42" s="96" t="s">
        <v>813</v>
      </c>
      <c r="D42" s="95" t="s">
        <v>209</v>
      </c>
      <c r="E42" s="140"/>
      <c r="F42" s="143"/>
      <c r="G42" s="143"/>
      <c r="H42" s="96" t="s">
        <v>210</v>
      </c>
      <c r="I42" s="96" t="s">
        <v>211</v>
      </c>
      <c r="J42" s="96" t="s">
        <v>212</v>
      </c>
      <c r="K42" s="96" t="s">
        <v>142</v>
      </c>
      <c r="L42" s="142" t="str">
        <f t="shared" ref="L42" si="107">IF(F42&lt;&gt;"",CONCATENATE(E42," ",F42),CONCATENATE(H42," ",I42," ",J42," ",K42))</f>
        <v>Uso mal intencionado  por parte de  funcionarios, operadores u organismos externos   de la información de los expedientes  para beneficio propio o de un tercero</v>
      </c>
      <c r="M42" s="100" t="s">
        <v>60</v>
      </c>
      <c r="N42" s="100"/>
      <c r="O42" s="95" t="s">
        <v>61</v>
      </c>
      <c r="P42" s="95" t="s">
        <v>62</v>
      </c>
      <c r="Q42" s="95"/>
      <c r="R42" s="95" t="s">
        <v>63</v>
      </c>
      <c r="S42" s="96">
        <f t="shared" ref="S42" si="108">IF(R42="Muy alta",100,IF(R42="Alta",80,IF(R42="Media",60,IF(R42="Baja",40,IF(R42="Muy baja",20,IF(R42="Casi Seguro",100,IF(R42="Probable",80,IF(R42="Posible",60,IF(R42="Improbable",40,IF(R42="Rara vez",20,0))))))))))</f>
        <v>60</v>
      </c>
      <c r="T42" s="95" t="s">
        <v>96</v>
      </c>
      <c r="U42" s="96">
        <f t="shared" ref="U42" si="109">IF(T42="Catastrófico",100,IF(T42="Mayor",80,IF(T42="Moderado",60,IF(T42="Menor",40,IF(T42="Leve",20,0)))))</f>
        <v>100</v>
      </c>
      <c r="V42" s="95" t="s">
        <v>97</v>
      </c>
      <c r="W42" s="32" t="s">
        <v>213</v>
      </c>
      <c r="X42" s="17" t="str">
        <f t="shared" si="76"/>
        <v>Probabilidad</v>
      </c>
      <c r="Y42" s="34" t="s">
        <v>78</v>
      </c>
      <c r="Z42" s="34"/>
      <c r="AA42" s="34"/>
      <c r="AB42" s="34"/>
      <c r="AC42" s="34"/>
      <c r="AD42" s="139" t="e">
        <f t="shared" ref="AD42" si="110">AH44</f>
        <v>#REF!</v>
      </c>
      <c r="AE42" s="17">
        <f t="shared" si="78"/>
        <v>25</v>
      </c>
      <c r="AF42" s="17">
        <f t="shared" si="79"/>
        <v>0</v>
      </c>
      <c r="AG42" s="17" t="e">
        <f>(#REF!*((AE42+AF42))/100)</f>
        <v>#REF!</v>
      </c>
      <c r="AH42" s="17" t="e">
        <f t="shared" ref="AH42" si="111">S42-AG42</f>
        <v>#REF!</v>
      </c>
      <c r="AI42" s="139" t="e">
        <f t="shared" ref="AI42" si="112">AM44</f>
        <v>#REF!</v>
      </c>
      <c r="AJ42" s="17">
        <f t="shared" si="82"/>
        <v>0</v>
      </c>
      <c r="AK42" s="17">
        <f t="shared" si="83"/>
        <v>0</v>
      </c>
      <c r="AL42" s="17" t="e">
        <f>(#REF!*((AJ42+AK42))/100)</f>
        <v>#REF!</v>
      </c>
      <c r="AM42" s="17" t="e">
        <f t="shared" ref="AM42" si="113">U42-AL42</f>
        <v>#REF!</v>
      </c>
      <c r="AN42" s="95" t="s">
        <v>97</v>
      </c>
      <c r="AO42" s="95" t="s">
        <v>72</v>
      </c>
      <c r="AP42" s="95"/>
      <c r="AQ42" s="95" t="s">
        <v>214</v>
      </c>
      <c r="AR42" s="97">
        <v>45292</v>
      </c>
      <c r="AS42" s="97">
        <v>45657</v>
      </c>
      <c r="AT42" s="98" t="s">
        <v>101</v>
      </c>
      <c r="AU42" s="96" t="s">
        <v>146</v>
      </c>
    </row>
    <row r="43" spans="1:47" ht="163.5" customHeight="1" x14ac:dyDescent="0.25">
      <c r="A43" s="95"/>
      <c r="B43" s="95"/>
      <c r="C43" s="96"/>
      <c r="D43" s="95"/>
      <c r="E43" s="140"/>
      <c r="F43" s="143"/>
      <c r="G43" s="143"/>
      <c r="H43" s="96"/>
      <c r="I43" s="96"/>
      <c r="J43" s="96"/>
      <c r="K43" s="96"/>
      <c r="L43" s="142"/>
      <c r="M43" s="100"/>
      <c r="N43" s="100"/>
      <c r="O43" s="95"/>
      <c r="P43" s="95"/>
      <c r="Q43" s="95"/>
      <c r="R43" s="95"/>
      <c r="S43" s="96"/>
      <c r="T43" s="95"/>
      <c r="U43" s="96"/>
      <c r="V43" s="95"/>
      <c r="W43" s="32" t="s">
        <v>215</v>
      </c>
      <c r="X43" s="17" t="str">
        <f t="shared" si="76"/>
        <v>Probabilidad</v>
      </c>
      <c r="Y43" s="34" t="s">
        <v>78</v>
      </c>
      <c r="Z43" s="34"/>
      <c r="AA43" s="34"/>
      <c r="AB43" s="34"/>
      <c r="AC43" s="34"/>
      <c r="AD43" s="139"/>
      <c r="AE43" s="17">
        <f t="shared" si="78"/>
        <v>25</v>
      </c>
      <c r="AF43" s="17">
        <f t="shared" si="79"/>
        <v>0</v>
      </c>
      <c r="AG43" s="17" t="e">
        <f>(#REF!*((AE43+AF43))/100)</f>
        <v>#REF!</v>
      </c>
      <c r="AH43" s="17" t="e">
        <f t="shared" ref="AH43:AH44" si="114">AH42-AG43</f>
        <v>#REF!</v>
      </c>
      <c r="AI43" s="139"/>
      <c r="AJ43" s="17">
        <f t="shared" si="82"/>
        <v>0</v>
      </c>
      <c r="AK43" s="17">
        <f t="shared" si="83"/>
        <v>0</v>
      </c>
      <c r="AL43" s="17" t="e">
        <f>(#REF!*((AJ43+AK43))/100)</f>
        <v>#REF!</v>
      </c>
      <c r="AM43" s="17" t="e">
        <f t="shared" ref="AM43:AM44" si="115">AM42-AL43</f>
        <v>#REF!</v>
      </c>
      <c r="AN43" s="95"/>
      <c r="AO43" s="95"/>
      <c r="AP43" s="95"/>
      <c r="AQ43" s="95"/>
      <c r="AR43" s="98"/>
      <c r="AS43" s="98"/>
      <c r="AT43" s="98"/>
      <c r="AU43" s="96"/>
    </row>
    <row r="44" spans="1:47" ht="153" customHeight="1" x14ac:dyDescent="0.25">
      <c r="A44" s="95"/>
      <c r="B44" s="95"/>
      <c r="C44" s="96"/>
      <c r="D44" s="95"/>
      <c r="E44" s="140"/>
      <c r="F44" s="143"/>
      <c r="G44" s="143"/>
      <c r="H44" s="96"/>
      <c r="I44" s="96"/>
      <c r="J44" s="96"/>
      <c r="K44" s="96"/>
      <c r="L44" s="142"/>
      <c r="M44" s="100"/>
      <c r="N44" s="100"/>
      <c r="O44" s="95"/>
      <c r="P44" s="95"/>
      <c r="Q44" s="95"/>
      <c r="R44" s="95"/>
      <c r="S44" s="96"/>
      <c r="T44" s="95"/>
      <c r="U44" s="96"/>
      <c r="V44" s="95"/>
      <c r="W44" s="32" t="s">
        <v>216</v>
      </c>
      <c r="X44" s="17" t="str">
        <f t="shared" si="76"/>
        <v>Probabilidad</v>
      </c>
      <c r="Y44" s="34" t="s">
        <v>78</v>
      </c>
      <c r="Z44" s="34"/>
      <c r="AA44" s="34"/>
      <c r="AB44" s="34"/>
      <c r="AC44" s="34"/>
      <c r="AD44" s="139"/>
      <c r="AE44" s="17">
        <f t="shared" si="78"/>
        <v>25</v>
      </c>
      <c r="AF44" s="17">
        <f t="shared" si="79"/>
        <v>0</v>
      </c>
      <c r="AG44" s="17" t="e">
        <f>(#REF!*((AE44+AF44))/100)</f>
        <v>#REF!</v>
      </c>
      <c r="AH44" s="17" t="e">
        <f t="shared" si="114"/>
        <v>#REF!</v>
      </c>
      <c r="AI44" s="139"/>
      <c r="AJ44" s="17">
        <f t="shared" si="82"/>
        <v>0</v>
      </c>
      <c r="AK44" s="17">
        <f t="shared" si="83"/>
        <v>0</v>
      </c>
      <c r="AL44" s="17" t="e">
        <f>(#REF!*((AJ44+AK44))/100)</f>
        <v>#REF!</v>
      </c>
      <c r="AM44" s="17" t="e">
        <f t="shared" si="115"/>
        <v>#REF!</v>
      </c>
      <c r="AN44" s="95"/>
      <c r="AO44" s="95"/>
      <c r="AP44" s="95"/>
      <c r="AQ44" s="95"/>
      <c r="AR44" s="98"/>
      <c r="AS44" s="98"/>
      <c r="AT44" s="98"/>
      <c r="AU44" s="96"/>
    </row>
    <row r="45" spans="1:47" ht="340.5" customHeight="1" x14ac:dyDescent="0.25">
      <c r="A45" s="95"/>
      <c r="B45" s="95" t="s">
        <v>217</v>
      </c>
      <c r="C45" s="96" t="s">
        <v>814</v>
      </c>
      <c r="D45" s="95" t="s">
        <v>218</v>
      </c>
      <c r="E45" s="140"/>
      <c r="F45" s="143"/>
      <c r="G45" s="143"/>
      <c r="H45" s="100" t="s">
        <v>219</v>
      </c>
      <c r="I45" s="100" t="s">
        <v>220</v>
      </c>
      <c r="J45" s="100" t="s">
        <v>221</v>
      </c>
      <c r="K45" s="100" t="s">
        <v>222</v>
      </c>
      <c r="L45" s="142" t="str">
        <f t="shared" ref="L45" si="116">IF(F45&lt;&gt;"",CONCATENATE(E45," ",F45),CONCATENATE(H45," ",I45," ",J45," ",K45))</f>
        <v xml:space="preserve">
Posibilidad de realizar pagos no procedentes sin el cumplimiento de los requisitos y soportes idóneos por parte de los colaboradores del proceso  lo cual ocasiona abuso de situación privilegiada   para favorecer un interés propio o de terceros así como pago de lo no debido o duplicidad de pago.</v>
      </c>
      <c r="M45" s="100" t="s">
        <v>60</v>
      </c>
      <c r="N45" s="100"/>
      <c r="O45" s="95" t="s">
        <v>61</v>
      </c>
      <c r="P45" s="95" t="s">
        <v>62</v>
      </c>
      <c r="Q45" s="95"/>
      <c r="R45" s="95" t="s">
        <v>223</v>
      </c>
      <c r="S45" s="96">
        <f t="shared" ref="S45" si="117">IF(R45="Muy alta",100,IF(R45="Alta",80,IF(R45="Media",60,IF(R45="Baja",40,IF(R45="Muy baja",20,IF(R45="Casi Seguro",100,IF(R45="Probable",80,IF(R45="Posible",60,IF(R45="Improbable",40,IF(R45="Rara vez",20,0))))))))))</f>
        <v>100</v>
      </c>
      <c r="T45" s="95" t="s">
        <v>64</v>
      </c>
      <c r="U45" s="96">
        <f t="shared" ref="U45" si="118">IF(T45="Catastrófico",100,IF(T45="Mayor",80,IF(T45="Moderado",60,IF(T45="Menor",40,IF(T45="Leve",20,0)))))</f>
        <v>80</v>
      </c>
      <c r="V45" s="95" t="s">
        <v>65</v>
      </c>
      <c r="W45" s="83" t="s">
        <v>803</v>
      </c>
      <c r="X45" s="17" t="str">
        <f t="shared" si="76"/>
        <v>Probabilidad</v>
      </c>
      <c r="Y45" s="34" t="s">
        <v>67</v>
      </c>
      <c r="Z45" s="34"/>
      <c r="AA45" s="34"/>
      <c r="AB45" s="34"/>
      <c r="AC45" s="34"/>
      <c r="AD45" s="139" t="e">
        <f>#REF!</f>
        <v>#REF!</v>
      </c>
      <c r="AE45" s="17">
        <f t="shared" si="78"/>
        <v>15</v>
      </c>
      <c r="AF45" s="17">
        <f t="shared" si="79"/>
        <v>0</v>
      </c>
      <c r="AG45" s="17" t="e">
        <f>(#REF!*((AE45+AF45))/100)</f>
        <v>#REF!</v>
      </c>
      <c r="AH45" s="17" t="e">
        <f t="shared" ref="AH45" si="119">S45-AG45</f>
        <v>#REF!</v>
      </c>
      <c r="AI45" s="139" t="e">
        <f>#REF!</f>
        <v>#REF!</v>
      </c>
      <c r="AJ45" s="17">
        <f t="shared" si="82"/>
        <v>0</v>
      </c>
      <c r="AK45" s="17">
        <f t="shared" si="83"/>
        <v>0</v>
      </c>
      <c r="AL45" s="17" t="e">
        <f>(#REF!*((AJ45+AK45))/100)</f>
        <v>#REF!</v>
      </c>
      <c r="AM45" s="17" t="e">
        <f t="shared" ref="AM45" si="120">U45-AL45</f>
        <v>#REF!</v>
      </c>
      <c r="AN45" s="95" t="s">
        <v>65</v>
      </c>
      <c r="AO45" s="95" t="s">
        <v>72</v>
      </c>
      <c r="AP45" s="95"/>
      <c r="AQ45" s="95" t="s">
        <v>224</v>
      </c>
      <c r="AR45" s="97">
        <v>45292</v>
      </c>
      <c r="AS45" s="97">
        <v>45657</v>
      </c>
      <c r="AT45" s="98" t="s">
        <v>75</v>
      </c>
      <c r="AU45" s="96" t="s">
        <v>225</v>
      </c>
    </row>
    <row r="46" spans="1:47" ht="259.5" customHeight="1" x14ac:dyDescent="0.25">
      <c r="A46" s="95"/>
      <c r="B46" s="95"/>
      <c r="C46" s="96"/>
      <c r="D46" s="95"/>
      <c r="E46" s="140"/>
      <c r="F46" s="143"/>
      <c r="G46" s="143"/>
      <c r="H46" s="100"/>
      <c r="I46" s="100"/>
      <c r="J46" s="100"/>
      <c r="K46" s="100"/>
      <c r="L46" s="142"/>
      <c r="M46" s="100"/>
      <c r="N46" s="100"/>
      <c r="O46" s="95"/>
      <c r="P46" s="95"/>
      <c r="Q46" s="95"/>
      <c r="R46" s="95"/>
      <c r="S46" s="96"/>
      <c r="T46" s="95"/>
      <c r="U46" s="96"/>
      <c r="V46" s="95"/>
      <c r="W46" s="33" t="s">
        <v>226</v>
      </c>
      <c r="X46" s="17" t="str">
        <f t="shared" si="76"/>
        <v>Probabilidad</v>
      </c>
      <c r="Y46" s="34" t="s">
        <v>67</v>
      </c>
      <c r="Z46" s="34"/>
      <c r="AA46" s="34"/>
      <c r="AB46" s="34"/>
      <c r="AC46" s="34"/>
      <c r="AD46" s="139"/>
      <c r="AE46" s="17">
        <f t="shared" si="78"/>
        <v>15</v>
      </c>
      <c r="AF46" s="17">
        <f t="shared" si="79"/>
        <v>0</v>
      </c>
      <c r="AG46" s="17" t="e">
        <f>(#REF!*((AE46+AF46))/100)</f>
        <v>#REF!</v>
      </c>
      <c r="AH46" s="17" t="e">
        <f t="shared" ref="AH46" si="121">AH45-AG46</f>
        <v>#REF!</v>
      </c>
      <c r="AI46" s="139"/>
      <c r="AJ46" s="17">
        <f t="shared" si="82"/>
        <v>0</v>
      </c>
      <c r="AK46" s="17">
        <f t="shared" si="83"/>
        <v>0</v>
      </c>
      <c r="AL46" s="17" t="e">
        <f>(#REF!*((AJ46+AK46))/100)</f>
        <v>#REF!</v>
      </c>
      <c r="AM46" s="17" t="e">
        <f t="shared" ref="AM46" si="122">AM45-AL46</f>
        <v>#REF!</v>
      </c>
      <c r="AN46" s="95"/>
      <c r="AO46" s="95"/>
      <c r="AP46" s="95"/>
      <c r="AQ46" s="95"/>
      <c r="AR46" s="98"/>
      <c r="AS46" s="98"/>
      <c r="AT46" s="98"/>
      <c r="AU46" s="96"/>
    </row>
    <row r="47" spans="1:47" ht="233.25" customHeight="1" x14ac:dyDescent="0.25">
      <c r="A47" s="34"/>
      <c r="B47" s="34" t="s">
        <v>227</v>
      </c>
      <c r="C47" s="17" t="s">
        <v>815</v>
      </c>
      <c r="D47" s="34" t="s">
        <v>228</v>
      </c>
      <c r="E47" s="90"/>
      <c r="F47" s="33"/>
      <c r="G47" s="33"/>
      <c r="H47" s="84" t="s">
        <v>229</v>
      </c>
      <c r="I47" s="84" t="s">
        <v>230</v>
      </c>
      <c r="J47" s="84" t="s">
        <v>231</v>
      </c>
      <c r="K47" s="84" t="s">
        <v>142</v>
      </c>
      <c r="L47" s="89" t="str">
        <f t="shared" ref="L47" si="123">IF(F47&lt;&gt;"",CONCATENATE(E47," ",F47),CONCATENATE(H47," ",I47," ",J47," ",K47))</f>
        <v>Uso inadecuado de usuarios asignados para el acceso a las herramientas tecnológicas dispuestas por la Dirección de Gestión Interinstitucional por parte de los colaboradores del nivel nacional y territoriales  con el fin de entregar información confidencial de la población víctima para beneficio propio o de un tercero</v>
      </c>
      <c r="M47" s="84" t="s">
        <v>60</v>
      </c>
      <c r="N47" s="84"/>
      <c r="O47" s="34" t="s">
        <v>61</v>
      </c>
      <c r="P47" s="34" t="s">
        <v>62</v>
      </c>
      <c r="Q47" s="34"/>
      <c r="R47" s="34" t="s">
        <v>156</v>
      </c>
      <c r="S47" s="17">
        <f t="shared" ref="S47" si="124">IF(R47="Muy alta",100,IF(R47="Alta",80,IF(R47="Media",60,IF(R47="Baja",40,IF(R47="Muy baja",20,IF(R47="Casi Seguro",100,IF(R47="Probable",80,IF(R47="Posible",60,IF(R47="Improbable",40,IF(R47="Rara vez",20,0))))))))))</f>
        <v>80</v>
      </c>
      <c r="T47" s="34" t="s">
        <v>64</v>
      </c>
      <c r="U47" s="17">
        <f t="shared" ref="U47" si="125">IF(T47="Catastrófico",100,IF(T47="Mayor",80,IF(T47="Moderado",60,IF(T47="Menor",40,IF(T47="Leve",20,0)))))</f>
        <v>80</v>
      </c>
      <c r="V47" s="34" t="s">
        <v>65</v>
      </c>
      <c r="W47" s="32" t="s">
        <v>232</v>
      </c>
      <c r="X47" s="17" t="str">
        <f t="shared" si="76"/>
        <v>Probabilidad</v>
      </c>
      <c r="Y47" s="34" t="s">
        <v>78</v>
      </c>
      <c r="Z47" s="34"/>
      <c r="AA47" s="34"/>
      <c r="AB47" s="34"/>
      <c r="AC47" s="34"/>
      <c r="AD47" s="92" t="e">
        <f>#REF!</f>
        <v>#REF!</v>
      </c>
      <c r="AE47" s="17">
        <f t="shared" si="78"/>
        <v>25</v>
      </c>
      <c r="AF47" s="17">
        <f t="shared" si="79"/>
        <v>0</v>
      </c>
      <c r="AG47" s="17" t="e">
        <f>(#REF!*((AE47+AF47))/100)</f>
        <v>#REF!</v>
      </c>
      <c r="AH47" s="17" t="e">
        <f t="shared" ref="AH47" si="126">S47-AG47</f>
        <v>#REF!</v>
      </c>
      <c r="AI47" s="92" t="e">
        <f>#REF!</f>
        <v>#REF!</v>
      </c>
      <c r="AJ47" s="17">
        <f t="shared" si="82"/>
        <v>0</v>
      </c>
      <c r="AK47" s="17">
        <f t="shared" si="83"/>
        <v>0</v>
      </c>
      <c r="AL47" s="17" t="e">
        <f>(#REF!*((AJ47+AK47))/100)</f>
        <v>#REF!</v>
      </c>
      <c r="AM47" s="17" t="e">
        <f t="shared" ref="AM47" si="127">U47-AL47</f>
        <v>#REF!</v>
      </c>
      <c r="AN47" s="34" t="s">
        <v>65</v>
      </c>
      <c r="AO47" s="34" t="s">
        <v>72</v>
      </c>
      <c r="AP47" s="34"/>
      <c r="AQ47" s="32" t="s">
        <v>233</v>
      </c>
      <c r="AR47" s="80">
        <v>45292</v>
      </c>
      <c r="AS47" s="78">
        <v>45657</v>
      </c>
      <c r="AT47" s="6" t="s">
        <v>75</v>
      </c>
      <c r="AU47" s="35" t="s">
        <v>234</v>
      </c>
    </row>
    <row r="48" spans="1:47" ht="374.25" customHeight="1" x14ac:dyDescent="0.25">
      <c r="A48" s="34"/>
      <c r="B48" s="34" t="s">
        <v>235</v>
      </c>
      <c r="C48" s="17" t="s">
        <v>816</v>
      </c>
      <c r="D48" s="34" t="s">
        <v>236</v>
      </c>
      <c r="E48" s="90"/>
      <c r="F48" s="33"/>
      <c r="G48" s="33"/>
      <c r="H48" s="84" t="s">
        <v>237</v>
      </c>
      <c r="I48" s="84" t="s">
        <v>238</v>
      </c>
      <c r="J48" s="84" t="s">
        <v>239</v>
      </c>
      <c r="K48" s="84" t="s">
        <v>240</v>
      </c>
      <c r="L48" s="89" t="str">
        <f t="shared" ref="L48" si="128">IF(F48&lt;&gt;"",CONCATENATE(E48," ",F48),CONCATENATE(H48," ",I48," ",J48," ",K48))</f>
        <v>Omitir, retrasar o adelantar  las acciones de las actividades contempladas en los  diferentes procedimientos de gestión jurídica por parte de los funcionarios y contratistas del proceso con el fin de obtener un beneficio propio</v>
      </c>
      <c r="M48" s="84" t="s">
        <v>60</v>
      </c>
      <c r="N48" s="84"/>
      <c r="O48" s="34" t="s">
        <v>61</v>
      </c>
      <c r="P48" s="34" t="s">
        <v>62</v>
      </c>
      <c r="Q48" s="34"/>
      <c r="R48" s="34" t="s">
        <v>223</v>
      </c>
      <c r="S48" s="17">
        <f t="shared" ref="S48" si="129">IF(R48="Muy alta",100,IF(R48="Alta",80,IF(R48="Media",60,IF(R48="Baja",40,IF(R48="Muy baja",20,IF(R48="Casi Seguro",100,IF(R48="Probable",80,IF(R48="Posible",60,IF(R48="Improbable",40,IF(R48="Rara vez",20,0))))))))))</f>
        <v>100</v>
      </c>
      <c r="T48" s="34" t="s">
        <v>64</v>
      </c>
      <c r="U48" s="17">
        <f t="shared" ref="U48" si="130">IF(T48="Catastrófico",100,IF(T48="Mayor",80,IF(T48="Moderado",60,IF(T48="Menor",40,IF(T48="Leve",20,0)))))</f>
        <v>80</v>
      </c>
      <c r="V48" s="34" t="s">
        <v>65</v>
      </c>
      <c r="W48" s="33" t="s">
        <v>241</v>
      </c>
      <c r="X48" s="17" t="str">
        <f t="shared" si="76"/>
        <v>Probabilidad</v>
      </c>
      <c r="Y48" s="34" t="s">
        <v>78</v>
      </c>
      <c r="Z48" s="34"/>
      <c r="AA48" s="34"/>
      <c r="AB48" s="34"/>
      <c r="AC48" s="34"/>
      <c r="AD48" s="92" t="e">
        <f>#REF!</f>
        <v>#REF!</v>
      </c>
      <c r="AE48" s="17">
        <f t="shared" si="78"/>
        <v>25</v>
      </c>
      <c r="AF48" s="17">
        <f t="shared" si="79"/>
        <v>0</v>
      </c>
      <c r="AG48" s="17" t="e">
        <f>(#REF!*((AE48+AF48))/100)</f>
        <v>#REF!</v>
      </c>
      <c r="AH48" s="17" t="e">
        <f t="shared" ref="AH48" si="131">S48-AG48</f>
        <v>#REF!</v>
      </c>
      <c r="AI48" s="92" t="e">
        <f>#REF!</f>
        <v>#REF!</v>
      </c>
      <c r="AJ48" s="17">
        <f t="shared" si="82"/>
        <v>0</v>
      </c>
      <c r="AK48" s="17">
        <f t="shared" si="83"/>
        <v>0</v>
      </c>
      <c r="AL48" s="17" t="e">
        <f>(#REF!*((AJ48+AK48))/100)</f>
        <v>#REF!</v>
      </c>
      <c r="AM48" s="17" t="e">
        <f t="shared" ref="AM48" si="132">U48-AL48</f>
        <v>#REF!</v>
      </c>
      <c r="AN48" s="34" t="s">
        <v>65</v>
      </c>
      <c r="AO48" s="34" t="s">
        <v>72</v>
      </c>
      <c r="AP48" s="34"/>
      <c r="AQ48" s="33" t="s">
        <v>242</v>
      </c>
      <c r="AR48" s="78">
        <v>45292</v>
      </c>
      <c r="AS48" s="78">
        <v>45657</v>
      </c>
      <c r="AT48" s="79" t="s">
        <v>75</v>
      </c>
      <c r="AU48" s="79" t="s">
        <v>243</v>
      </c>
    </row>
    <row r="49" spans="1:47" ht="273.75" customHeight="1" x14ac:dyDescent="0.25">
      <c r="A49" s="34"/>
      <c r="B49" s="34" t="s">
        <v>235</v>
      </c>
      <c r="C49" s="17" t="s">
        <v>816</v>
      </c>
      <c r="D49" s="34" t="s">
        <v>244</v>
      </c>
      <c r="E49" s="90"/>
      <c r="F49" s="33"/>
      <c r="G49" s="33"/>
      <c r="H49" s="84"/>
      <c r="I49" s="84"/>
      <c r="J49" s="84"/>
      <c r="K49" s="84"/>
      <c r="L49" s="89" t="s">
        <v>245</v>
      </c>
      <c r="M49" s="84" t="s">
        <v>183</v>
      </c>
      <c r="N49" s="84"/>
      <c r="O49" s="34" t="s">
        <v>131</v>
      </c>
      <c r="P49" s="34" t="s">
        <v>246</v>
      </c>
      <c r="Q49" s="34"/>
      <c r="R49" s="34" t="s">
        <v>184</v>
      </c>
      <c r="S49" s="17">
        <f t="shared" ref="S49" si="133">IF(R49="Muy alta",100,IF(R49="Alta",80,IF(R49="Media",60,IF(R49="Baja",40,IF(R49="Muy baja",20,IF(R49="Casi Seguro",100,IF(R49="Probable",80,IF(R49="Posible",60,IF(R49="Improbable",40,IF(R49="Rara vez",20,0))))))))))</f>
        <v>40</v>
      </c>
      <c r="T49" s="34" t="s">
        <v>64</v>
      </c>
      <c r="U49" s="17">
        <f t="shared" ref="U49" si="134">IF(T49="Catastrófico",100,IF(T49="Mayor",80,IF(T49="Moderado",60,IF(T49="Menor",40,IF(T49="Leve",20,0)))))</f>
        <v>80</v>
      </c>
      <c r="V49" s="34" t="s">
        <v>65</v>
      </c>
      <c r="W49" s="93" t="s">
        <v>804</v>
      </c>
      <c r="X49" s="17" t="str">
        <f t="shared" si="76"/>
        <v>Probabilidad</v>
      </c>
      <c r="Y49" s="34" t="s">
        <v>78</v>
      </c>
      <c r="Z49" s="34"/>
      <c r="AA49" s="34"/>
      <c r="AB49" s="34"/>
      <c r="AC49" s="34"/>
      <c r="AD49" s="92" t="e">
        <f>#REF!</f>
        <v>#REF!</v>
      </c>
      <c r="AE49" s="17">
        <f t="shared" si="78"/>
        <v>25</v>
      </c>
      <c r="AF49" s="17">
        <f t="shared" si="79"/>
        <v>0</v>
      </c>
      <c r="AG49" s="17" t="e">
        <f>(#REF!*((AE49+AF49))/100)</f>
        <v>#REF!</v>
      </c>
      <c r="AH49" s="17" t="e">
        <f t="shared" ref="AH49" si="135">S49-AG49</f>
        <v>#REF!</v>
      </c>
      <c r="AI49" s="92" t="e">
        <f>#REF!</f>
        <v>#REF!</v>
      </c>
      <c r="AJ49" s="17">
        <f t="shared" si="82"/>
        <v>0</v>
      </c>
      <c r="AK49" s="17">
        <f t="shared" si="83"/>
        <v>0</v>
      </c>
      <c r="AL49" s="17" t="e">
        <f>(#REF!*((AJ49+AK49))/100)</f>
        <v>#REF!</v>
      </c>
      <c r="AM49" s="17" t="e">
        <f t="shared" ref="AM49" si="136">U49-AL49</f>
        <v>#REF!</v>
      </c>
      <c r="AN49" s="34" t="s">
        <v>65</v>
      </c>
      <c r="AO49" s="34" t="s">
        <v>72</v>
      </c>
      <c r="AP49" s="34"/>
      <c r="AQ49" s="33" t="s">
        <v>247</v>
      </c>
      <c r="AR49" s="80">
        <v>45292</v>
      </c>
      <c r="AS49" s="78">
        <v>45657</v>
      </c>
      <c r="AT49" s="6" t="s">
        <v>75</v>
      </c>
      <c r="AU49" s="17" t="s">
        <v>248</v>
      </c>
    </row>
    <row r="50" spans="1:47" ht="209.25" customHeight="1" x14ac:dyDescent="0.25">
      <c r="A50" s="95"/>
      <c r="B50" s="95" t="s">
        <v>249</v>
      </c>
      <c r="C50" s="96" t="s">
        <v>817</v>
      </c>
      <c r="D50" s="95" t="s">
        <v>250</v>
      </c>
      <c r="E50" s="140"/>
      <c r="F50" s="143"/>
      <c r="G50" s="143"/>
      <c r="H50" s="100" t="s">
        <v>251</v>
      </c>
      <c r="I50" s="100" t="s">
        <v>252</v>
      </c>
      <c r="J50" s="100" t="s">
        <v>253</v>
      </c>
      <c r="K50" s="100" t="s">
        <v>254</v>
      </c>
      <c r="L50" s="142" t="str">
        <f t="shared" ref="L50" si="137">IF(F50&lt;&gt;"",CONCATENATE(E50," ",F50),CONCATENATE(H50," ",I50," ",J50," ",K50))</f>
        <v>Incumplir con los requisitos establecidos en la programación y colocación de Asistencia humanitaria  por los funcionarios de la Unidad como resultado de tráfico de influencias por el ofrecimiento de dadivas  en beneficio propio o de un tercero</v>
      </c>
      <c r="M50" s="100" t="s">
        <v>60</v>
      </c>
      <c r="N50" s="100"/>
      <c r="O50" s="95" t="s">
        <v>61</v>
      </c>
      <c r="P50" s="95" t="s">
        <v>62</v>
      </c>
      <c r="Q50" s="95"/>
      <c r="R50" s="95" t="s">
        <v>223</v>
      </c>
      <c r="S50" s="96">
        <f t="shared" ref="S50" si="138">IF(R50="Muy alta",100,IF(R50="Alta",80,IF(R50="Media",60,IF(R50="Baja",40,IF(R50="Muy baja",20,IF(R50="Casi Seguro",100,IF(R50="Probable",80,IF(R50="Posible",60,IF(R50="Improbable",40,IF(R50="Rara vez",20,0))))))))))</f>
        <v>100</v>
      </c>
      <c r="T50" s="95" t="s">
        <v>64</v>
      </c>
      <c r="U50" s="96">
        <f t="shared" ref="U50" si="139">IF(T50="Catastrófico",100,IF(T50="Mayor",80,IF(T50="Moderado",60,IF(T50="Menor",40,IF(T50="Leve",20,0)))))</f>
        <v>80</v>
      </c>
      <c r="V50" s="95" t="s">
        <v>65</v>
      </c>
      <c r="W50" s="32" t="s">
        <v>255</v>
      </c>
      <c r="X50" s="17" t="str">
        <f t="shared" si="76"/>
        <v>Probabilidad</v>
      </c>
      <c r="Y50" s="34" t="s">
        <v>78</v>
      </c>
      <c r="Z50" s="34"/>
      <c r="AA50" s="34"/>
      <c r="AB50" s="34"/>
      <c r="AC50" s="34"/>
      <c r="AD50" s="139" t="e">
        <f t="shared" ref="AD50" si="140">AH53</f>
        <v>#REF!</v>
      </c>
      <c r="AE50" s="17">
        <f t="shared" si="78"/>
        <v>25</v>
      </c>
      <c r="AF50" s="17">
        <f t="shared" si="79"/>
        <v>0</v>
      </c>
      <c r="AG50" s="17" t="e">
        <f>(#REF!*((AE50+AF50))/100)</f>
        <v>#REF!</v>
      </c>
      <c r="AH50" s="17" t="e">
        <f t="shared" ref="AH50" si="141">S50-AG50</f>
        <v>#REF!</v>
      </c>
      <c r="AI50" s="139" t="e">
        <f t="shared" ref="AI50" si="142">AM53</f>
        <v>#REF!</v>
      </c>
      <c r="AJ50" s="17">
        <f t="shared" si="82"/>
        <v>0</v>
      </c>
      <c r="AK50" s="17">
        <f t="shared" si="83"/>
        <v>0</v>
      </c>
      <c r="AL50" s="17" t="e">
        <f>(#REF!*((AJ50+AK50))/100)</f>
        <v>#REF!</v>
      </c>
      <c r="AM50" s="17" t="e">
        <f t="shared" ref="AM50" si="143">U50-AL50</f>
        <v>#REF!</v>
      </c>
      <c r="AN50" s="95" t="s">
        <v>65</v>
      </c>
      <c r="AO50" s="95" t="s">
        <v>72</v>
      </c>
      <c r="AP50" s="95"/>
      <c r="AQ50" s="95" t="s">
        <v>256</v>
      </c>
      <c r="AR50" s="97">
        <v>45292</v>
      </c>
      <c r="AS50" s="97">
        <v>45657</v>
      </c>
      <c r="AT50" s="98" t="s">
        <v>75</v>
      </c>
      <c r="AU50" s="96" t="s">
        <v>257</v>
      </c>
    </row>
    <row r="51" spans="1:47" ht="144" customHeight="1" x14ac:dyDescent="0.25">
      <c r="A51" s="95"/>
      <c r="B51" s="95"/>
      <c r="C51" s="96"/>
      <c r="D51" s="95"/>
      <c r="E51" s="140"/>
      <c r="F51" s="143"/>
      <c r="G51" s="143"/>
      <c r="H51" s="100"/>
      <c r="I51" s="100"/>
      <c r="J51" s="100"/>
      <c r="K51" s="100"/>
      <c r="L51" s="142"/>
      <c r="M51" s="100"/>
      <c r="N51" s="100"/>
      <c r="O51" s="95"/>
      <c r="P51" s="95"/>
      <c r="Q51" s="95"/>
      <c r="R51" s="95"/>
      <c r="S51" s="96"/>
      <c r="T51" s="95"/>
      <c r="U51" s="96"/>
      <c r="V51" s="95"/>
      <c r="W51" s="32" t="s">
        <v>258</v>
      </c>
      <c r="X51" s="17"/>
      <c r="Y51" s="34" t="s">
        <v>67</v>
      </c>
      <c r="Z51" s="34"/>
      <c r="AA51" s="34"/>
      <c r="AB51" s="34"/>
      <c r="AC51" s="34"/>
      <c r="AD51" s="139"/>
      <c r="AE51" s="17"/>
      <c r="AF51" s="17"/>
      <c r="AG51" s="17"/>
      <c r="AH51" s="17"/>
      <c r="AI51" s="139"/>
      <c r="AJ51" s="17"/>
      <c r="AK51" s="17"/>
      <c r="AL51" s="17"/>
      <c r="AM51" s="17"/>
      <c r="AN51" s="95"/>
      <c r="AO51" s="95"/>
      <c r="AP51" s="95"/>
      <c r="AQ51" s="95"/>
      <c r="AR51" s="98"/>
      <c r="AS51" s="98"/>
      <c r="AT51" s="98"/>
      <c r="AU51" s="96"/>
    </row>
    <row r="52" spans="1:47" ht="161.25" customHeight="1" x14ac:dyDescent="0.25">
      <c r="A52" s="95"/>
      <c r="B52" s="95"/>
      <c r="C52" s="96"/>
      <c r="D52" s="95"/>
      <c r="E52" s="140"/>
      <c r="F52" s="143"/>
      <c r="G52" s="143"/>
      <c r="H52" s="100"/>
      <c r="I52" s="100"/>
      <c r="J52" s="100"/>
      <c r="K52" s="100"/>
      <c r="L52" s="142"/>
      <c r="M52" s="100"/>
      <c r="N52" s="100"/>
      <c r="O52" s="95"/>
      <c r="P52" s="95"/>
      <c r="Q52" s="95"/>
      <c r="R52" s="95"/>
      <c r="S52" s="96"/>
      <c r="T52" s="95"/>
      <c r="U52" s="96"/>
      <c r="V52" s="95"/>
      <c r="W52" s="32" t="s">
        <v>259</v>
      </c>
      <c r="X52" s="17" t="str">
        <f t="shared" si="76"/>
        <v>Probabilidad</v>
      </c>
      <c r="Y52" s="34" t="s">
        <v>67</v>
      </c>
      <c r="Z52" s="34"/>
      <c r="AA52" s="34"/>
      <c r="AB52" s="34"/>
      <c r="AC52" s="34"/>
      <c r="AD52" s="139"/>
      <c r="AE52" s="17">
        <f t="shared" si="78"/>
        <v>15</v>
      </c>
      <c r="AF52" s="17">
        <f t="shared" si="79"/>
        <v>0</v>
      </c>
      <c r="AG52" s="17" t="e">
        <f>(#REF!*((AE52+AF52))/100)</f>
        <v>#REF!</v>
      </c>
      <c r="AH52" s="17" t="e">
        <f>AH50-AG52</f>
        <v>#REF!</v>
      </c>
      <c r="AI52" s="139"/>
      <c r="AJ52" s="17">
        <f t="shared" si="82"/>
        <v>0</v>
      </c>
      <c r="AK52" s="17">
        <f t="shared" si="83"/>
        <v>0</v>
      </c>
      <c r="AL52" s="17" t="e">
        <f>(#REF!*((AJ52+AK52))/100)</f>
        <v>#REF!</v>
      </c>
      <c r="AM52" s="17" t="e">
        <f>AM50-AL52</f>
        <v>#REF!</v>
      </c>
      <c r="AN52" s="95"/>
      <c r="AO52" s="95"/>
      <c r="AP52" s="95"/>
      <c r="AQ52" s="95"/>
      <c r="AR52" s="98"/>
      <c r="AS52" s="98"/>
      <c r="AT52" s="98"/>
      <c r="AU52" s="96"/>
    </row>
    <row r="53" spans="1:47" ht="271.5" customHeight="1" x14ac:dyDescent="0.25">
      <c r="A53" s="95"/>
      <c r="B53" s="95"/>
      <c r="C53" s="96"/>
      <c r="D53" s="95"/>
      <c r="E53" s="140"/>
      <c r="F53" s="143"/>
      <c r="G53" s="143"/>
      <c r="H53" s="100"/>
      <c r="I53" s="100"/>
      <c r="J53" s="100"/>
      <c r="K53" s="100"/>
      <c r="L53" s="142"/>
      <c r="M53" s="100"/>
      <c r="N53" s="100"/>
      <c r="O53" s="95"/>
      <c r="P53" s="95"/>
      <c r="Q53" s="95"/>
      <c r="R53" s="95"/>
      <c r="S53" s="96"/>
      <c r="T53" s="95"/>
      <c r="U53" s="96"/>
      <c r="V53" s="95"/>
      <c r="W53" s="32" t="s">
        <v>260</v>
      </c>
      <c r="X53" s="17" t="str">
        <f t="shared" si="76"/>
        <v>Probabilidad</v>
      </c>
      <c r="Y53" s="34" t="s">
        <v>78</v>
      </c>
      <c r="Z53" s="34"/>
      <c r="AA53" s="34"/>
      <c r="AB53" s="34"/>
      <c r="AC53" s="34"/>
      <c r="AD53" s="139"/>
      <c r="AE53" s="17">
        <f t="shared" si="78"/>
        <v>25</v>
      </c>
      <c r="AF53" s="17">
        <f t="shared" si="79"/>
        <v>0</v>
      </c>
      <c r="AG53" s="17" t="e">
        <f>(#REF!*((AE53+AF53))/100)</f>
        <v>#REF!</v>
      </c>
      <c r="AH53" s="17" t="e">
        <f t="shared" ref="AH53" si="144">AH52-AG53</f>
        <v>#REF!</v>
      </c>
      <c r="AI53" s="139"/>
      <c r="AJ53" s="17">
        <f t="shared" si="82"/>
        <v>0</v>
      </c>
      <c r="AK53" s="17">
        <f t="shared" si="83"/>
        <v>0</v>
      </c>
      <c r="AL53" s="17" t="e">
        <f>(#REF!*((AJ53+AK53))/100)</f>
        <v>#REF!</v>
      </c>
      <c r="AM53" s="17" t="e">
        <f t="shared" ref="AM53" si="145">AM52-AL53</f>
        <v>#REF!</v>
      </c>
      <c r="AN53" s="95"/>
      <c r="AO53" s="95"/>
      <c r="AP53" s="95"/>
      <c r="AQ53" s="95"/>
      <c r="AR53" s="98"/>
      <c r="AS53" s="98"/>
      <c r="AT53" s="98"/>
      <c r="AU53" s="96"/>
    </row>
    <row r="54" spans="1:47" ht="276.75" customHeight="1" x14ac:dyDescent="0.25">
      <c r="A54" s="95"/>
      <c r="B54" s="95" t="s">
        <v>261</v>
      </c>
      <c r="C54" s="96" t="s">
        <v>819</v>
      </c>
      <c r="D54" s="95" t="s">
        <v>262</v>
      </c>
      <c r="E54" s="140"/>
      <c r="F54" s="143"/>
      <c r="G54" s="143"/>
      <c r="H54" s="100" t="s">
        <v>263</v>
      </c>
      <c r="I54" s="100" t="s">
        <v>264</v>
      </c>
      <c r="J54" s="100" t="s">
        <v>265</v>
      </c>
      <c r="K54" s="100" t="s">
        <v>266</v>
      </c>
      <c r="L54" s="142" t="str">
        <f t="shared" ref="L54" si="146">IF(F54&lt;&gt;"",CONCATENATE(E54," ",F54),CONCATENATE(H54," ",I54," ",J54," ",K54))</f>
        <v>Uso indebido o inadecuado de los recursos por parte de funcionarios u operadores  para garantizar la participación de las víctimas en los espacios señalados por la Ley y/o contemplados en el plan de acción del proceso con el objetivo de beneficiar a un tercero.</v>
      </c>
      <c r="M54" s="100" t="s">
        <v>60</v>
      </c>
      <c r="N54" s="100"/>
      <c r="O54" s="95" t="s">
        <v>61</v>
      </c>
      <c r="P54" s="95" t="s">
        <v>62</v>
      </c>
      <c r="Q54" s="95"/>
      <c r="R54" s="95" t="s">
        <v>95</v>
      </c>
      <c r="S54" s="96">
        <f t="shared" ref="S54" si="147">IF(R54="Muy alta",100,IF(R54="Alta",80,IF(R54="Media",60,IF(R54="Baja",40,IF(R54="Muy baja",20,IF(R54="Casi Seguro",100,IF(R54="Probable",80,IF(R54="Posible",60,IF(R54="Improbable",40,IF(R54="Rara vez",20,0))))))))))</f>
        <v>40</v>
      </c>
      <c r="T54" s="95" t="s">
        <v>64</v>
      </c>
      <c r="U54" s="96">
        <f t="shared" ref="U54" si="148">IF(T54="Catastrófico",100,IF(T54="Mayor",80,IF(T54="Moderado",60,IF(T54="Menor",40,IF(T54="Leve",20,0)))))</f>
        <v>80</v>
      </c>
      <c r="V54" s="95" t="s">
        <v>65</v>
      </c>
      <c r="W54" s="32" t="s">
        <v>267</v>
      </c>
      <c r="X54" s="17" t="str">
        <f t="shared" si="76"/>
        <v>Probabilidad</v>
      </c>
      <c r="Y54" s="34" t="s">
        <v>78</v>
      </c>
      <c r="Z54" s="34"/>
      <c r="AA54" s="34"/>
      <c r="AB54" s="34"/>
      <c r="AC54" s="34"/>
      <c r="AD54" s="139" t="e">
        <f>#REF!</f>
        <v>#REF!</v>
      </c>
      <c r="AE54" s="17">
        <f t="shared" si="78"/>
        <v>25</v>
      </c>
      <c r="AF54" s="17">
        <f t="shared" si="79"/>
        <v>0</v>
      </c>
      <c r="AG54" s="17" t="e">
        <f>(#REF!*((AE54+AF54))/100)</f>
        <v>#REF!</v>
      </c>
      <c r="AH54" s="17" t="e">
        <f t="shared" ref="AH54" si="149">S54-AG54</f>
        <v>#REF!</v>
      </c>
      <c r="AI54" s="139" t="e">
        <f>#REF!</f>
        <v>#REF!</v>
      </c>
      <c r="AJ54" s="17">
        <f t="shared" si="82"/>
        <v>0</v>
      </c>
      <c r="AK54" s="17">
        <f t="shared" si="83"/>
        <v>0</v>
      </c>
      <c r="AL54" s="17" t="e">
        <f>(#REF!*((AJ54+AK54))/100)</f>
        <v>#REF!</v>
      </c>
      <c r="AM54" s="17" t="e">
        <f t="shared" ref="AM54" si="150">U54-AL54</f>
        <v>#REF!</v>
      </c>
      <c r="AN54" s="95" t="s">
        <v>65</v>
      </c>
      <c r="AO54" s="95" t="s">
        <v>72</v>
      </c>
      <c r="AP54" s="95"/>
      <c r="AQ54" s="95" t="s">
        <v>268</v>
      </c>
      <c r="AR54" s="97">
        <v>45292</v>
      </c>
      <c r="AS54" s="97">
        <v>45657</v>
      </c>
      <c r="AT54" s="98" t="s">
        <v>75</v>
      </c>
      <c r="AU54" s="96" t="s">
        <v>269</v>
      </c>
    </row>
    <row r="55" spans="1:47" ht="209.25" customHeight="1" x14ac:dyDescent="0.25">
      <c r="A55" s="95"/>
      <c r="B55" s="95"/>
      <c r="C55" s="96"/>
      <c r="D55" s="95"/>
      <c r="E55" s="140"/>
      <c r="F55" s="143"/>
      <c r="G55" s="143"/>
      <c r="H55" s="100"/>
      <c r="I55" s="100"/>
      <c r="J55" s="100"/>
      <c r="K55" s="100"/>
      <c r="L55" s="142"/>
      <c r="M55" s="100"/>
      <c r="N55" s="100"/>
      <c r="O55" s="95"/>
      <c r="P55" s="95"/>
      <c r="Q55" s="95"/>
      <c r="R55" s="95"/>
      <c r="S55" s="96"/>
      <c r="T55" s="95"/>
      <c r="U55" s="96"/>
      <c r="V55" s="95"/>
      <c r="W55" s="32" t="s">
        <v>270</v>
      </c>
      <c r="X55" s="17" t="str">
        <f t="shared" si="76"/>
        <v>Probabilidad</v>
      </c>
      <c r="Y55" s="34" t="s">
        <v>78</v>
      </c>
      <c r="Z55" s="34"/>
      <c r="AA55" s="34"/>
      <c r="AB55" s="34"/>
      <c r="AC55" s="34"/>
      <c r="AD55" s="139"/>
      <c r="AE55" s="17">
        <f t="shared" si="78"/>
        <v>25</v>
      </c>
      <c r="AF55" s="17">
        <f t="shared" si="79"/>
        <v>0</v>
      </c>
      <c r="AG55" s="17" t="e">
        <f>(#REF!*((AE55+AF55))/100)</f>
        <v>#REF!</v>
      </c>
      <c r="AH55" s="17" t="e">
        <f t="shared" ref="AH55" si="151">AH54-AG55</f>
        <v>#REF!</v>
      </c>
      <c r="AI55" s="139"/>
      <c r="AJ55" s="17">
        <f t="shared" si="82"/>
        <v>0</v>
      </c>
      <c r="AK55" s="17">
        <f t="shared" si="83"/>
        <v>0</v>
      </c>
      <c r="AL55" s="17" t="e">
        <f>(#REF!*((AJ55+AK55))/100)</f>
        <v>#REF!</v>
      </c>
      <c r="AM55" s="17" t="e">
        <f t="shared" ref="AM55" si="152">AM54-AL55</f>
        <v>#REF!</v>
      </c>
      <c r="AN55" s="95"/>
      <c r="AO55" s="95"/>
      <c r="AP55" s="95"/>
      <c r="AQ55" s="95"/>
      <c r="AR55" s="98"/>
      <c r="AS55" s="98"/>
      <c r="AT55" s="98"/>
      <c r="AU55" s="96"/>
    </row>
    <row r="56" spans="1:47" ht="200.25" customHeight="1" x14ac:dyDescent="0.25">
      <c r="A56" s="95"/>
      <c r="B56" s="95" t="s">
        <v>271</v>
      </c>
      <c r="C56" s="96" t="s">
        <v>823</v>
      </c>
      <c r="D56" s="95" t="s">
        <v>272</v>
      </c>
      <c r="E56" s="140"/>
      <c r="F56" s="143"/>
      <c r="G56" s="143"/>
      <c r="H56" s="100"/>
      <c r="I56" s="100"/>
      <c r="J56" s="100"/>
      <c r="K56" s="100"/>
      <c r="L56" s="142" t="s">
        <v>273</v>
      </c>
      <c r="M56" s="100" t="s">
        <v>60</v>
      </c>
      <c r="N56" s="100"/>
      <c r="O56" s="95" t="s">
        <v>61</v>
      </c>
      <c r="P56" s="95" t="s">
        <v>62</v>
      </c>
      <c r="Q56" s="95"/>
      <c r="R56" s="95" t="s">
        <v>223</v>
      </c>
      <c r="S56" s="96">
        <f t="shared" ref="S56" si="153">IF(R56="Muy alta",100,IF(R56="Alta",80,IF(R56="Media",60,IF(R56="Baja",40,IF(R56="Muy baja",20,IF(R56="Casi Seguro",100,IF(R56="Probable",80,IF(R56="Posible",60,IF(R56="Improbable",40,IF(R56="Rara vez",20,0))))))))))</f>
        <v>100</v>
      </c>
      <c r="T56" s="95" t="s">
        <v>96</v>
      </c>
      <c r="U56" s="96">
        <f t="shared" ref="U56" si="154">IF(T56="Catastrófico",100,IF(T56="Mayor",80,IF(T56="Moderado",60,IF(T56="Menor",40,IF(T56="Leve",20,0)))))</f>
        <v>100</v>
      </c>
      <c r="V56" s="95" t="s">
        <v>97</v>
      </c>
      <c r="W56" s="33" t="s">
        <v>274</v>
      </c>
      <c r="X56" s="17" t="str">
        <f t="shared" si="76"/>
        <v>Probabilidad</v>
      </c>
      <c r="Y56" s="17" t="s">
        <v>78</v>
      </c>
      <c r="Z56" s="34"/>
      <c r="AA56" s="34"/>
      <c r="AB56" s="34"/>
      <c r="AC56" s="34"/>
      <c r="AD56" s="139" t="e">
        <f t="shared" ref="AD56" si="155">AH59</f>
        <v>#REF!</v>
      </c>
      <c r="AE56" s="17">
        <f t="shared" si="78"/>
        <v>25</v>
      </c>
      <c r="AF56" s="17">
        <f t="shared" si="79"/>
        <v>0</v>
      </c>
      <c r="AG56" s="17" t="e">
        <f>(#REF!*((AE56+AF56))/100)</f>
        <v>#REF!</v>
      </c>
      <c r="AH56" s="17" t="e">
        <f t="shared" ref="AH56" si="156">S56-AG56</f>
        <v>#REF!</v>
      </c>
      <c r="AI56" s="139" t="e">
        <f t="shared" ref="AI56" si="157">AM59</f>
        <v>#REF!</v>
      </c>
      <c r="AJ56" s="17">
        <f t="shared" si="82"/>
        <v>0</v>
      </c>
      <c r="AK56" s="17">
        <f t="shared" si="83"/>
        <v>0</v>
      </c>
      <c r="AL56" s="17" t="e">
        <f>(#REF!*((AJ56+AK56))/100)</f>
        <v>#REF!</v>
      </c>
      <c r="AM56" s="17" t="e">
        <f t="shared" ref="AM56" si="158">U56-AL56</f>
        <v>#REF!</v>
      </c>
      <c r="AN56" s="95" t="s">
        <v>97</v>
      </c>
      <c r="AO56" s="95" t="s">
        <v>72</v>
      </c>
      <c r="AP56" s="95"/>
      <c r="AQ56" s="147" t="s">
        <v>275</v>
      </c>
      <c r="AR56" s="97">
        <v>45292</v>
      </c>
      <c r="AS56" s="97">
        <v>45657</v>
      </c>
      <c r="AT56" s="98" t="s">
        <v>101</v>
      </c>
      <c r="AU56" s="96" t="s">
        <v>276</v>
      </c>
    </row>
    <row r="57" spans="1:47" ht="259.5" customHeight="1" x14ac:dyDescent="0.25">
      <c r="A57" s="95"/>
      <c r="B57" s="95"/>
      <c r="C57" s="96"/>
      <c r="D57" s="95"/>
      <c r="E57" s="140"/>
      <c r="F57" s="143"/>
      <c r="G57" s="143"/>
      <c r="H57" s="100"/>
      <c r="I57" s="100"/>
      <c r="J57" s="100"/>
      <c r="K57" s="100"/>
      <c r="L57" s="142"/>
      <c r="M57" s="100"/>
      <c r="N57" s="100"/>
      <c r="O57" s="95"/>
      <c r="P57" s="95"/>
      <c r="Q57" s="95"/>
      <c r="R57" s="95"/>
      <c r="S57" s="96"/>
      <c r="T57" s="95"/>
      <c r="U57" s="96"/>
      <c r="V57" s="95"/>
      <c r="W57" s="33" t="s">
        <v>277</v>
      </c>
      <c r="X57" s="17" t="str">
        <f t="shared" si="76"/>
        <v>Probabilidad</v>
      </c>
      <c r="Y57" s="34" t="s">
        <v>67</v>
      </c>
      <c r="Z57" s="34"/>
      <c r="AA57" s="34"/>
      <c r="AB57" s="34"/>
      <c r="AC57" s="34"/>
      <c r="AD57" s="139"/>
      <c r="AE57" s="17">
        <f t="shared" si="78"/>
        <v>15</v>
      </c>
      <c r="AF57" s="17">
        <f t="shared" si="79"/>
        <v>0</v>
      </c>
      <c r="AG57" s="17" t="e">
        <f>(#REF!*((AE57+AF57))/100)</f>
        <v>#REF!</v>
      </c>
      <c r="AH57" s="17" t="e">
        <f t="shared" ref="AH57" si="159">AH56-AG57</f>
        <v>#REF!</v>
      </c>
      <c r="AI57" s="139"/>
      <c r="AJ57" s="17">
        <f t="shared" si="82"/>
        <v>0</v>
      </c>
      <c r="AK57" s="17">
        <f t="shared" si="83"/>
        <v>0</v>
      </c>
      <c r="AL57" s="17" t="e">
        <f>(#REF!*((AJ57+AK57))/100)</f>
        <v>#REF!</v>
      </c>
      <c r="AM57" s="17" t="e">
        <f t="shared" ref="AM57" si="160">AM56-AL57</f>
        <v>#REF!</v>
      </c>
      <c r="AN57" s="95"/>
      <c r="AO57" s="95"/>
      <c r="AP57" s="95"/>
      <c r="AQ57" s="147"/>
      <c r="AR57" s="98"/>
      <c r="AS57" s="98"/>
      <c r="AT57" s="98"/>
      <c r="AU57" s="96"/>
    </row>
    <row r="58" spans="1:47" ht="207.75" customHeight="1" x14ac:dyDescent="0.25">
      <c r="A58" s="95"/>
      <c r="B58" s="95"/>
      <c r="C58" s="96"/>
      <c r="D58" s="95"/>
      <c r="E58" s="140"/>
      <c r="F58" s="143"/>
      <c r="G58" s="143"/>
      <c r="H58" s="100"/>
      <c r="I58" s="100"/>
      <c r="J58" s="100"/>
      <c r="K58" s="100"/>
      <c r="L58" s="142"/>
      <c r="M58" s="100"/>
      <c r="N58" s="100"/>
      <c r="O58" s="95"/>
      <c r="P58" s="95"/>
      <c r="Q58" s="95"/>
      <c r="R58" s="95"/>
      <c r="S58" s="96"/>
      <c r="T58" s="95"/>
      <c r="U58" s="96"/>
      <c r="V58" s="95"/>
      <c r="W58" s="33" t="s">
        <v>278</v>
      </c>
      <c r="X58" s="17"/>
      <c r="Y58" s="17" t="s">
        <v>67</v>
      </c>
      <c r="Z58" s="34"/>
      <c r="AA58" s="34"/>
      <c r="AB58" s="34"/>
      <c r="AC58" s="34"/>
      <c r="AD58" s="139"/>
      <c r="AE58" s="17"/>
      <c r="AF58" s="17"/>
      <c r="AG58" s="17"/>
      <c r="AH58" s="17"/>
      <c r="AI58" s="139"/>
      <c r="AJ58" s="17"/>
      <c r="AK58" s="17"/>
      <c r="AL58" s="17"/>
      <c r="AM58" s="17"/>
      <c r="AN58" s="95"/>
      <c r="AO58" s="95"/>
      <c r="AP58" s="95"/>
      <c r="AQ58" s="147"/>
      <c r="AR58" s="98"/>
      <c r="AS58" s="98"/>
      <c r="AT58" s="98"/>
      <c r="AU58" s="96"/>
    </row>
    <row r="59" spans="1:47" ht="153" customHeight="1" x14ac:dyDescent="0.25">
      <c r="A59" s="95"/>
      <c r="B59" s="95"/>
      <c r="C59" s="96"/>
      <c r="D59" s="95"/>
      <c r="E59" s="140"/>
      <c r="F59" s="143"/>
      <c r="G59" s="143"/>
      <c r="H59" s="100"/>
      <c r="I59" s="100"/>
      <c r="J59" s="100"/>
      <c r="K59" s="100"/>
      <c r="L59" s="142"/>
      <c r="M59" s="100"/>
      <c r="N59" s="100"/>
      <c r="O59" s="95"/>
      <c r="P59" s="95"/>
      <c r="Q59" s="95"/>
      <c r="R59" s="95"/>
      <c r="S59" s="96"/>
      <c r="T59" s="95"/>
      <c r="U59" s="96"/>
      <c r="V59" s="95"/>
      <c r="W59" s="33" t="s">
        <v>279</v>
      </c>
      <c r="X59" s="17" t="str">
        <f t="shared" si="76"/>
        <v>Probabilidad</v>
      </c>
      <c r="Y59" s="17" t="s">
        <v>67</v>
      </c>
      <c r="Z59" s="34"/>
      <c r="AA59" s="34"/>
      <c r="AB59" s="34"/>
      <c r="AC59" s="34"/>
      <c r="AD59" s="139"/>
      <c r="AE59" s="17">
        <f t="shared" si="78"/>
        <v>15</v>
      </c>
      <c r="AF59" s="17">
        <f t="shared" si="79"/>
        <v>0</v>
      </c>
      <c r="AG59" s="17" t="e">
        <f>(#REF!*((AE59+AF59))/100)</f>
        <v>#REF!</v>
      </c>
      <c r="AH59" s="17" t="e">
        <f>AH57-AG59</f>
        <v>#REF!</v>
      </c>
      <c r="AI59" s="139"/>
      <c r="AJ59" s="17">
        <f t="shared" si="82"/>
        <v>0</v>
      </c>
      <c r="AK59" s="17">
        <f t="shared" si="83"/>
        <v>0</v>
      </c>
      <c r="AL59" s="17" t="e">
        <f>(#REF!*((AJ59+AK59))/100)</f>
        <v>#REF!</v>
      </c>
      <c r="AM59" s="17" t="e">
        <f>AM57-AL59</f>
        <v>#REF!</v>
      </c>
      <c r="AN59" s="95"/>
      <c r="AO59" s="95"/>
      <c r="AP59" s="95"/>
      <c r="AQ59" s="147"/>
      <c r="AR59" s="98"/>
      <c r="AS59" s="98"/>
      <c r="AT59" s="98"/>
      <c r="AU59" s="96"/>
    </row>
    <row r="60" spans="1:47" ht="236.25" customHeight="1" x14ac:dyDescent="0.25">
      <c r="A60" s="95"/>
      <c r="B60" s="95" t="s">
        <v>271</v>
      </c>
      <c r="C60" s="96" t="s">
        <v>823</v>
      </c>
      <c r="D60" s="95" t="s">
        <v>272</v>
      </c>
      <c r="E60" s="140"/>
      <c r="F60" s="143"/>
      <c r="G60" s="143"/>
      <c r="H60" s="100"/>
      <c r="I60" s="100"/>
      <c r="J60" s="100"/>
      <c r="K60" s="100"/>
      <c r="L60" s="142" t="s">
        <v>280</v>
      </c>
      <c r="M60" s="100" t="s">
        <v>60</v>
      </c>
      <c r="N60" s="100"/>
      <c r="O60" s="95" t="s">
        <v>61</v>
      </c>
      <c r="P60" s="95" t="s">
        <v>62</v>
      </c>
      <c r="Q60" s="95"/>
      <c r="R60" s="95" t="s">
        <v>223</v>
      </c>
      <c r="S60" s="96">
        <f t="shared" ref="S60" si="161">IF(R60="Muy alta",100,IF(R60="Alta",80,IF(R60="Media",60,IF(R60="Baja",40,IF(R60="Muy baja",20,IF(R60="Casi Seguro",100,IF(R60="Probable",80,IF(R60="Posible",60,IF(R60="Improbable",40,IF(R60="Rara vez",20,0))))))))))</f>
        <v>100</v>
      </c>
      <c r="T60" s="95" t="s">
        <v>96</v>
      </c>
      <c r="U60" s="96">
        <f t="shared" ref="U60" si="162">IF(T60="Catastrófico",100,IF(T60="Mayor",80,IF(T60="Moderado",60,IF(T60="Menor",40,IF(T60="Leve",20,0)))))</f>
        <v>100</v>
      </c>
      <c r="V60" s="95" t="s">
        <v>97</v>
      </c>
      <c r="W60" s="33" t="s">
        <v>281</v>
      </c>
      <c r="X60" s="17" t="str">
        <f t="shared" si="76"/>
        <v>Probabilidad</v>
      </c>
      <c r="Y60" s="17" t="s">
        <v>78</v>
      </c>
      <c r="Z60" s="34"/>
      <c r="AA60" s="34"/>
      <c r="AB60" s="34"/>
      <c r="AC60" s="34"/>
      <c r="AD60" s="139" t="e">
        <f t="shared" ref="AD60" si="163">AH62</f>
        <v>#REF!</v>
      </c>
      <c r="AE60" s="17">
        <f t="shared" si="78"/>
        <v>25</v>
      </c>
      <c r="AF60" s="17">
        <f t="shared" si="79"/>
        <v>0</v>
      </c>
      <c r="AG60" s="17" t="e">
        <f>(#REF!*((AE60+AF60))/100)</f>
        <v>#REF!</v>
      </c>
      <c r="AH60" s="17" t="e">
        <f t="shared" ref="AH60" si="164">S60-AG60</f>
        <v>#REF!</v>
      </c>
      <c r="AI60" s="139" t="e">
        <f t="shared" ref="AI60" si="165">AM62</f>
        <v>#REF!</v>
      </c>
      <c r="AJ60" s="17">
        <f t="shared" si="82"/>
        <v>0</v>
      </c>
      <c r="AK60" s="17">
        <f t="shared" si="83"/>
        <v>0</v>
      </c>
      <c r="AL60" s="17" t="e">
        <f>(#REF!*((AJ60+AK60))/100)</f>
        <v>#REF!</v>
      </c>
      <c r="AM60" s="17" t="e">
        <f t="shared" ref="AM60" si="166">U60-AL60</f>
        <v>#REF!</v>
      </c>
      <c r="AN60" s="95" t="s">
        <v>97</v>
      </c>
      <c r="AO60" s="95" t="s">
        <v>72</v>
      </c>
      <c r="AP60" s="95"/>
      <c r="AQ60" s="147" t="s">
        <v>282</v>
      </c>
      <c r="AR60" s="97">
        <v>45292</v>
      </c>
      <c r="AS60" s="97">
        <v>45657</v>
      </c>
      <c r="AT60" s="98" t="s">
        <v>101</v>
      </c>
      <c r="AU60" s="96" t="s">
        <v>276</v>
      </c>
    </row>
    <row r="61" spans="1:47" ht="207.75" customHeight="1" x14ac:dyDescent="0.25">
      <c r="A61" s="95"/>
      <c r="B61" s="95"/>
      <c r="C61" s="96"/>
      <c r="D61" s="95"/>
      <c r="E61" s="140"/>
      <c r="F61" s="143"/>
      <c r="G61" s="143"/>
      <c r="H61" s="100"/>
      <c r="I61" s="100"/>
      <c r="J61" s="100"/>
      <c r="K61" s="100"/>
      <c r="L61" s="142"/>
      <c r="M61" s="100"/>
      <c r="N61" s="100"/>
      <c r="O61" s="95"/>
      <c r="P61" s="95"/>
      <c r="Q61" s="95"/>
      <c r="R61" s="95"/>
      <c r="S61" s="96"/>
      <c r="T61" s="95"/>
      <c r="U61" s="96"/>
      <c r="V61" s="95"/>
      <c r="W61" s="33" t="s">
        <v>283</v>
      </c>
      <c r="X61" s="17" t="str">
        <f t="shared" si="76"/>
        <v>Probabilidad</v>
      </c>
      <c r="Y61" s="17" t="s">
        <v>78</v>
      </c>
      <c r="Z61" s="34"/>
      <c r="AA61" s="34"/>
      <c r="AB61" s="34"/>
      <c r="AC61" s="34"/>
      <c r="AD61" s="139"/>
      <c r="AE61" s="17">
        <f t="shared" si="78"/>
        <v>25</v>
      </c>
      <c r="AF61" s="17">
        <f t="shared" si="79"/>
        <v>0</v>
      </c>
      <c r="AG61" s="17" t="e">
        <f>(#REF!*((AE61+AF61))/100)</f>
        <v>#REF!</v>
      </c>
      <c r="AH61" s="17" t="e">
        <f t="shared" ref="AH61:AH62" si="167">AH60-AG61</f>
        <v>#REF!</v>
      </c>
      <c r="AI61" s="139"/>
      <c r="AJ61" s="17">
        <f t="shared" si="82"/>
        <v>0</v>
      </c>
      <c r="AK61" s="17">
        <f t="shared" si="83"/>
        <v>0</v>
      </c>
      <c r="AL61" s="17" t="e">
        <f>(#REF!*((AJ61+AK61))/100)</f>
        <v>#REF!</v>
      </c>
      <c r="AM61" s="17" t="e">
        <f t="shared" ref="AM61:AM62" si="168">AM60-AL61</f>
        <v>#REF!</v>
      </c>
      <c r="AN61" s="95"/>
      <c r="AO61" s="95"/>
      <c r="AP61" s="95"/>
      <c r="AQ61" s="147"/>
      <c r="AR61" s="98"/>
      <c r="AS61" s="98"/>
      <c r="AT61" s="98"/>
      <c r="AU61" s="96"/>
    </row>
    <row r="62" spans="1:47" ht="238.5" customHeight="1" x14ac:dyDescent="0.25">
      <c r="A62" s="95"/>
      <c r="B62" s="95"/>
      <c r="C62" s="96"/>
      <c r="D62" s="95"/>
      <c r="E62" s="140"/>
      <c r="F62" s="143"/>
      <c r="G62" s="143"/>
      <c r="H62" s="100"/>
      <c r="I62" s="100"/>
      <c r="J62" s="100"/>
      <c r="K62" s="100"/>
      <c r="L62" s="142"/>
      <c r="M62" s="100"/>
      <c r="N62" s="100"/>
      <c r="O62" s="95"/>
      <c r="P62" s="95"/>
      <c r="Q62" s="95"/>
      <c r="R62" s="95"/>
      <c r="S62" s="96"/>
      <c r="T62" s="95"/>
      <c r="U62" s="96"/>
      <c r="V62" s="95"/>
      <c r="W62" s="33" t="s">
        <v>284</v>
      </c>
      <c r="X62" s="17" t="str">
        <f t="shared" si="76"/>
        <v>Probabilidad</v>
      </c>
      <c r="Y62" s="17" t="s">
        <v>67</v>
      </c>
      <c r="Z62" s="34"/>
      <c r="AA62" s="34"/>
      <c r="AB62" s="34"/>
      <c r="AC62" s="34"/>
      <c r="AD62" s="139"/>
      <c r="AE62" s="17">
        <f t="shared" si="78"/>
        <v>15</v>
      </c>
      <c r="AF62" s="17">
        <f t="shared" si="79"/>
        <v>0</v>
      </c>
      <c r="AG62" s="17" t="e">
        <f>(#REF!*((AE62+AF62))/100)</f>
        <v>#REF!</v>
      </c>
      <c r="AH62" s="17" t="e">
        <f t="shared" si="167"/>
        <v>#REF!</v>
      </c>
      <c r="AI62" s="139"/>
      <c r="AJ62" s="17">
        <f t="shared" si="82"/>
        <v>0</v>
      </c>
      <c r="AK62" s="17">
        <f t="shared" si="83"/>
        <v>0</v>
      </c>
      <c r="AL62" s="17" t="e">
        <f>(#REF!*((AJ62+AK62))/100)</f>
        <v>#REF!</v>
      </c>
      <c r="AM62" s="17" t="e">
        <f t="shared" si="168"/>
        <v>#REF!</v>
      </c>
      <c r="AN62" s="95"/>
      <c r="AO62" s="95"/>
      <c r="AP62" s="95"/>
      <c r="AQ62" s="147"/>
      <c r="AR62" s="98"/>
      <c r="AS62" s="98"/>
      <c r="AT62" s="98"/>
      <c r="AU62" s="96"/>
    </row>
    <row r="63" spans="1:47" ht="167.25" customHeight="1" x14ac:dyDescent="0.25">
      <c r="A63" s="95"/>
      <c r="B63" s="95" t="s">
        <v>271</v>
      </c>
      <c r="C63" s="96" t="s">
        <v>823</v>
      </c>
      <c r="D63" s="95" t="s">
        <v>285</v>
      </c>
      <c r="E63" s="140"/>
      <c r="F63" s="143"/>
      <c r="G63" s="143"/>
      <c r="H63" s="100"/>
      <c r="I63" s="100"/>
      <c r="J63" s="100"/>
      <c r="K63" s="100"/>
      <c r="L63" s="142" t="s">
        <v>286</v>
      </c>
      <c r="M63" s="100" t="s">
        <v>60</v>
      </c>
      <c r="N63" s="100"/>
      <c r="O63" s="95" t="s">
        <v>61</v>
      </c>
      <c r="P63" s="95" t="s">
        <v>287</v>
      </c>
      <c r="Q63" s="95"/>
      <c r="R63" s="95" t="s">
        <v>223</v>
      </c>
      <c r="S63" s="96">
        <f t="shared" ref="S63" si="169">IF(R63="Muy alta",100,IF(R63="Alta",80,IF(R63="Media",60,IF(R63="Baja",40,IF(R63="Muy baja",20,IF(R63="Casi Seguro",100,IF(R63="Probable",80,IF(R63="Posible",60,IF(R63="Improbable",40,IF(R63="Rara vez",20,0))))))))))</f>
        <v>100</v>
      </c>
      <c r="T63" s="95" t="s">
        <v>96</v>
      </c>
      <c r="U63" s="96">
        <f t="shared" ref="U63" si="170">IF(T63="Catastrófico",100,IF(T63="Mayor",80,IF(T63="Moderado",60,IF(T63="Menor",40,IF(T63="Leve",20,0)))))</f>
        <v>100</v>
      </c>
      <c r="V63" s="95" t="s">
        <v>97</v>
      </c>
      <c r="W63" s="91" t="s">
        <v>288</v>
      </c>
      <c r="X63" s="17" t="str">
        <f t="shared" si="76"/>
        <v>Probabilidad</v>
      </c>
      <c r="Y63" s="84" t="s">
        <v>67</v>
      </c>
      <c r="Z63" s="34"/>
      <c r="AA63" s="34"/>
      <c r="AB63" s="34"/>
      <c r="AC63" s="34"/>
      <c r="AD63" s="139" t="e">
        <f t="shared" ref="AD63" si="171">AH65</f>
        <v>#REF!</v>
      </c>
      <c r="AE63" s="17">
        <f t="shared" si="78"/>
        <v>15</v>
      </c>
      <c r="AF63" s="17">
        <f t="shared" si="79"/>
        <v>0</v>
      </c>
      <c r="AG63" s="17" t="e">
        <f>(#REF!*((AE63+AF63))/100)</f>
        <v>#REF!</v>
      </c>
      <c r="AH63" s="17" t="e">
        <f t="shared" ref="AH63" si="172">S63-AG63</f>
        <v>#REF!</v>
      </c>
      <c r="AI63" s="139" t="e">
        <f t="shared" ref="AI63" si="173">AM65</f>
        <v>#REF!</v>
      </c>
      <c r="AJ63" s="17">
        <f t="shared" si="82"/>
        <v>0</v>
      </c>
      <c r="AK63" s="17">
        <f t="shared" si="83"/>
        <v>0</v>
      </c>
      <c r="AL63" s="17" t="e">
        <f>(#REF!*((AJ63+AK63))/100)</f>
        <v>#REF!</v>
      </c>
      <c r="AM63" s="17" t="e">
        <f t="shared" ref="AM63" si="174">U63-AL63</f>
        <v>#REF!</v>
      </c>
      <c r="AN63" s="95" t="s">
        <v>97</v>
      </c>
      <c r="AO63" s="95" t="s">
        <v>72</v>
      </c>
      <c r="AP63" s="95"/>
      <c r="AQ63" s="100" t="s">
        <v>289</v>
      </c>
      <c r="AR63" s="97">
        <v>45292</v>
      </c>
      <c r="AS63" s="97">
        <v>45657</v>
      </c>
      <c r="AT63" s="98" t="s">
        <v>101</v>
      </c>
      <c r="AU63" s="96" t="s">
        <v>276</v>
      </c>
    </row>
    <row r="64" spans="1:47" ht="189.75" customHeight="1" x14ac:dyDescent="0.25">
      <c r="A64" s="95"/>
      <c r="B64" s="95"/>
      <c r="C64" s="96"/>
      <c r="D64" s="95"/>
      <c r="E64" s="140"/>
      <c r="F64" s="143"/>
      <c r="G64" s="143"/>
      <c r="H64" s="100"/>
      <c r="I64" s="100"/>
      <c r="J64" s="100"/>
      <c r="K64" s="100"/>
      <c r="L64" s="142"/>
      <c r="M64" s="100"/>
      <c r="N64" s="100"/>
      <c r="O64" s="95"/>
      <c r="P64" s="95"/>
      <c r="Q64" s="95"/>
      <c r="R64" s="95"/>
      <c r="S64" s="96"/>
      <c r="T64" s="95"/>
      <c r="U64" s="96"/>
      <c r="V64" s="95"/>
      <c r="W64" s="91" t="s">
        <v>290</v>
      </c>
      <c r="X64" s="17" t="str">
        <f t="shared" si="76"/>
        <v>Probabilidad</v>
      </c>
      <c r="Y64" s="84" t="s">
        <v>78</v>
      </c>
      <c r="Z64" s="34"/>
      <c r="AA64" s="34"/>
      <c r="AB64" s="34"/>
      <c r="AC64" s="34"/>
      <c r="AD64" s="139"/>
      <c r="AE64" s="17">
        <f t="shared" si="78"/>
        <v>25</v>
      </c>
      <c r="AF64" s="17">
        <f t="shared" si="79"/>
        <v>0</v>
      </c>
      <c r="AG64" s="17" t="e">
        <f>(#REF!*((AE64+AF64))/100)</f>
        <v>#REF!</v>
      </c>
      <c r="AH64" s="17" t="e">
        <f t="shared" ref="AH64:AH65" si="175">AH63-AG64</f>
        <v>#REF!</v>
      </c>
      <c r="AI64" s="139"/>
      <c r="AJ64" s="17">
        <f t="shared" si="82"/>
        <v>0</v>
      </c>
      <c r="AK64" s="17">
        <f t="shared" si="83"/>
        <v>0</v>
      </c>
      <c r="AL64" s="17" t="e">
        <f>(#REF!*((AJ64+AK64))/100)</f>
        <v>#REF!</v>
      </c>
      <c r="AM64" s="17" t="e">
        <f t="shared" ref="AM64:AM65" si="176">AM63-AL64</f>
        <v>#REF!</v>
      </c>
      <c r="AN64" s="95"/>
      <c r="AO64" s="95"/>
      <c r="AP64" s="95"/>
      <c r="AQ64" s="100"/>
      <c r="AR64" s="98"/>
      <c r="AS64" s="98"/>
      <c r="AT64" s="98"/>
      <c r="AU64" s="96"/>
    </row>
    <row r="65" spans="1:47" ht="181.5" customHeight="1" x14ac:dyDescent="0.25">
      <c r="A65" s="95"/>
      <c r="B65" s="95"/>
      <c r="C65" s="96"/>
      <c r="D65" s="95"/>
      <c r="E65" s="140"/>
      <c r="F65" s="143"/>
      <c r="G65" s="143"/>
      <c r="H65" s="100"/>
      <c r="I65" s="100"/>
      <c r="J65" s="100"/>
      <c r="K65" s="100"/>
      <c r="L65" s="142"/>
      <c r="M65" s="100"/>
      <c r="N65" s="100"/>
      <c r="O65" s="95"/>
      <c r="P65" s="95"/>
      <c r="Q65" s="95"/>
      <c r="R65" s="95"/>
      <c r="S65" s="96"/>
      <c r="T65" s="95"/>
      <c r="U65" s="96"/>
      <c r="V65" s="95"/>
      <c r="W65" s="91" t="s">
        <v>291</v>
      </c>
      <c r="X65" s="17" t="str">
        <f t="shared" si="76"/>
        <v>Probabilidad</v>
      </c>
      <c r="Y65" s="84" t="s">
        <v>78</v>
      </c>
      <c r="Z65" s="34"/>
      <c r="AA65" s="34"/>
      <c r="AB65" s="34"/>
      <c r="AC65" s="34"/>
      <c r="AD65" s="139"/>
      <c r="AE65" s="17">
        <f t="shared" si="78"/>
        <v>25</v>
      </c>
      <c r="AF65" s="17">
        <f t="shared" si="79"/>
        <v>0</v>
      </c>
      <c r="AG65" s="17" t="e">
        <f>(#REF!*((AE65+AF65))/100)</f>
        <v>#REF!</v>
      </c>
      <c r="AH65" s="17" t="e">
        <f t="shared" si="175"/>
        <v>#REF!</v>
      </c>
      <c r="AI65" s="139"/>
      <c r="AJ65" s="17">
        <f t="shared" si="82"/>
        <v>0</v>
      </c>
      <c r="AK65" s="17">
        <f t="shared" si="83"/>
        <v>0</v>
      </c>
      <c r="AL65" s="17" t="e">
        <f>(#REF!*((AJ65+AK65))/100)</f>
        <v>#REF!</v>
      </c>
      <c r="AM65" s="17" t="e">
        <f t="shared" si="176"/>
        <v>#REF!</v>
      </c>
      <c r="AN65" s="95"/>
      <c r="AO65" s="95"/>
      <c r="AP65" s="95"/>
      <c r="AQ65" s="100"/>
      <c r="AR65" s="98"/>
      <c r="AS65" s="98"/>
      <c r="AT65" s="98"/>
      <c r="AU65" s="96"/>
    </row>
    <row r="66" spans="1:47" ht="261.75" customHeight="1" x14ac:dyDescent="0.25">
      <c r="A66" s="95"/>
      <c r="B66" s="95" t="s">
        <v>271</v>
      </c>
      <c r="C66" s="96" t="s">
        <v>823</v>
      </c>
      <c r="D66" s="95" t="s">
        <v>292</v>
      </c>
      <c r="E66" s="140"/>
      <c r="F66" s="143"/>
      <c r="G66" s="143"/>
      <c r="H66" s="100"/>
      <c r="I66" s="100"/>
      <c r="J66" s="100"/>
      <c r="K66" s="100"/>
      <c r="L66" s="142" t="s">
        <v>293</v>
      </c>
      <c r="M66" s="100" t="s">
        <v>60</v>
      </c>
      <c r="N66" s="100"/>
      <c r="O66" s="95" t="s">
        <v>61</v>
      </c>
      <c r="P66" s="95" t="s">
        <v>287</v>
      </c>
      <c r="Q66" s="95"/>
      <c r="R66" s="95" t="s">
        <v>223</v>
      </c>
      <c r="S66" s="96">
        <f t="shared" ref="S66" si="177">IF(R66="Muy alta",100,IF(R66="Alta",80,IF(R66="Media",60,IF(R66="Baja",40,IF(R66="Muy baja",20,IF(R66="Casi Seguro",100,IF(R66="Probable",80,IF(R66="Posible",60,IF(R66="Improbable",40,IF(R66="Rara vez",20,0))))))))))</f>
        <v>100</v>
      </c>
      <c r="T66" s="95" t="s">
        <v>96</v>
      </c>
      <c r="U66" s="96">
        <f t="shared" ref="U66" si="178">IF(T66="Catastrófico",100,IF(T66="Mayor",80,IF(T66="Moderado",60,IF(T66="Menor",40,IF(T66="Leve",20,0)))))</f>
        <v>100</v>
      </c>
      <c r="V66" s="95" t="s">
        <v>97</v>
      </c>
      <c r="W66" s="33" t="s">
        <v>294</v>
      </c>
      <c r="X66" s="17" t="str">
        <f t="shared" si="76"/>
        <v>Probabilidad</v>
      </c>
      <c r="Y66" s="34" t="s">
        <v>78</v>
      </c>
      <c r="Z66" s="34"/>
      <c r="AA66" s="34"/>
      <c r="AB66" s="34"/>
      <c r="AC66" s="34"/>
      <c r="AD66" s="139" t="e">
        <f>#REF!</f>
        <v>#REF!</v>
      </c>
      <c r="AE66" s="17">
        <f t="shared" si="78"/>
        <v>25</v>
      </c>
      <c r="AF66" s="17">
        <f t="shared" si="79"/>
        <v>0</v>
      </c>
      <c r="AG66" s="17" t="e">
        <f>(#REF!*((AE66+AF66))/100)</f>
        <v>#REF!</v>
      </c>
      <c r="AH66" s="17" t="e">
        <f t="shared" ref="AH66" si="179">S66-AG66</f>
        <v>#REF!</v>
      </c>
      <c r="AI66" s="139" t="e">
        <f>#REF!</f>
        <v>#REF!</v>
      </c>
      <c r="AJ66" s="17">
        <f t="shared" si="82"/>
        <v>0</v>
      </c>
      <c r="AK66" s="17">
        <f t="shared" si="83"/>
        <v>0</v>
      </c>
      <c r="AL66" s="17" t="e">
        <f>(#REF!*((AJ66+AK66))/100)</f>
        <v>#REF!</v>
      </c>
      <c r="AM66" s="17" t="e">
        <f t="shared" ref="AM66" si="180">U66-AL66</f>
        <v>#REF!</v>
      </c>
      <c r="AN66" s="95" t="s">
        <v>97</v>
      </c>
      <c r="AO66" s="95" t="s">
        <v>72</v>
      </c>
      <c r="AP66" s="95"/>
      <c r="AQ66" s="95" t="s">
        <v>289</v>
      </c>
      <c r="AR66" s="97">
        <v>45292</v>
      </c>
      <c r="AS66" s="97">
        <v>45657</v>
      </c>
      <c r="AT66" s="98" t="s">
        <v>101</v>
      </c>
      <c r="AU66" s="96" t="s">
        <v>276</v>
      </c>
    </row>
    <row r="67" spans="1:47" ht="360.75" customHeight="1" x14ac:dyDescent="0.25">
      <c r="A67" s="95"/>
      <c r="B67" s="95"/>
      <c r="C67" s="96"/>
      <c r="D67" s="95"/>
      <c r="E67" s="140"/>
      <c r="F67" s="143"/>
      <c r="G67" s="143"/>
      <c r="H67" s="100"/>
      <c r="I67" s="100"/>
      <c r="J67" s="100"/>
      <c r="K67" s="100"/>
      <c r="L67" s="142"/>
      <c r="M67" s="100"/>
      <c r="N67" s="100"/>
      <c r="O67" s="95"/>
      <c r="P67" s="95"/>
      <c r="Q67" s="95"/>
      <c r="R67" s="95"/>
      <c r="S67" s="96"/>
      <c r="T67" s="95"/>
      <c r="U67" s="96"/>
      <c r="V67" s="95"/>
      <c r="W67" s="33" t="s">
        <v>295</v>
      </c>
      <c r="X67" s="17" t="str">
        <f t="shared" si="76"/>
        <v>Probabilidad</v>
      </c>
      <c r="Y67" s="34" t="s">
        <v>67</v>
      </c>
      <c r="Z67" s="34"/>
      <c r="AA67" s="34"/>
      <c r="AB67" s="34"/>
      <c r="AC67" s="34"/>
      <c r="AD67" s="139"/>
      <c r="AE67" s="17">
        <f t="shared" si="78"/>
        <v>15</v>
      </c>
      <c r="AF67" s="17">
        <f t="shared" si="79"/>
        <v>0</v>
      </c>
      <c r="AG67" s="17" t="e">
        <f>(#REF!*((AE67+AF67))/100)</f>
        <v>#REF!</v>
      </c>
      <c r="AH67" s="17" t="e">
        <f t="shared" ref="AH67" si="181">AH66-AG67</f>
        <v>#REF!</v>
      </c>
      <c r="AI67" s="139"/>
      <c r="AJ67" s="17">
        <f t="shared" si="82"/>
        <v>0</v>
      </c>
      <c r="AK67" s="17">
        <f t="shared" si="83"/>
        <v>0</v>
      </c>
      <c r="AL67" s="17" t="e">
        <f>(#REF!*((AJ67+AK67))/100)</f>
        <v>#REF!</v>
      </c>
      <c r="AM67" s="17" t="e">
        <f t="shared" ref="AM67" si="182">AM66-AL67</f>
        <v>#REF!</v>
      </c>
      <c r="AN67" s="95"/>
      <c r="AO67" s="95"/>
      <c r="AP67" s="95"/>
      <c r="AQ67" s="95"/>
      <c r="AR67" s="98"/>
      <c r="AS67" s="98"/>
      <c r="AT67" s="98"/>
      <c r="AU67" s="96"/>
    </row>
    <row r="68" spans="1:47" ht="305.25" customHeight="1" x14ac:dyDescent="0.25">
      <c r="A68" s="95"/>
      <c r="B68" s="95" t="s">
        <v>271</v>
      </c>
      <c r="C68" s="96" t="s">
        <v>823</v>
      </c>
      <c r="D68" s="95" t="s">
        <v>296</v>
      </c>
      <c r="E68" s="140"/>
      <c r="F68" s="143"/>
      <c r="G68" s="143"/>
      <c r="H68" s="100"/>
      <c r="I68" s="100"/>
      <c r="J68" s="100"/>
      <c r="K68" s="100"/>
      <c r="L68" s="142" t="s">
        <v>297</v>
      </c>
      <c r="M68" s="100" t="s">
        <v>60</v>
      </c>
      <c r="N68" s="100"/>
      <c r="O68" s="95" t="s">
        <v>61</v>
      </c>
      <c r="P68" s="95" t="s">
        <v>287</v>
      </c>
      <c r="Q68" s="95"/>
      <c r="R68" s="95" t="s">
        <v>223</v>
      </c>
      <c r="S68" s="96">
        <f t="shared" ref="S68" si="183">IF(R68="Muy alta",100,IF(R68="Alta",80,IF(R68="Media",60,IF(R68="Baja",40,IF(R68="Muy baja",20,IF(R68="Casi Seguro",100,IF(R68="Probable",80,IF(R68="Posible",60,IF(R68="Improbable",40,IF(R68="Rara vez",20,0))))))))))</f>
        <v>100</v>
      </c>
      <c r="T68" s="95" t="s">
        <v>96</v>
      </c>
      <c r="U68" s="96">
        <f t="shared" ref="U68" si="184">IF(T68="Catastrófico",100,IF(T68="Mayor",80,IF(T68="Moderado",60,IF(T68="Menor",40,IF(T68="Leve",20,0)))))</f>
        <v>100</v>
      </c>
      <c r="V68" s="95" t="s">
        <v>97</v>
      </c>
      <c r="W68" s="33" t="s">
        <v>298</v>
      </c>
      <c r="X68" s="17" t="str">
        <f t="shared" si="76"/>
        <v>Probabilidad</v>
      </c>
      <c r="Y68" s="34" t="s">
        <v>78</v>
      </c>
      <c r="Z68" s="34"/>
      <c r="AA68" s="34"/>
      <c r="AB68" s="34"/>
      <c r="AC68" s="34"/>
      <c r="AD68" s="139" t="e">
        <f>#REF!</f>
        <v>#REF!</v>
      </c>
      <c r="AE68" s="17">
        <f t="shared" si="78"/>
        <v>25</v>
      </c>
      <c r="AF68" s="17">
        <f t="shared" si="79"/>
        <v>0</v>
      </c>
      <c r="AG68" s="17" t="e">
        <f>(#REF!*((AE68+AF68))/100)</f>
        <v>#REF!</v>
      </c>
      <c r="AH68" s="17" t="e">
        <f t="shared" ref="AH68" si="185">S68-AG68</f>
        <v>#REF!</v>
      </c>
      <c r="AI68" s="139" t="e">
        <f>#REF!</f>
        <v>#REF!</v>
      </c>
      <c r="AJ68" s="17">
        <f t="shared" si="82"/>
        <v>0</v>
      </c>
      <c r="AK68" s="17">
        <f t="shared" si="83"/>
        <v>0</v>
      </c>
      <c r="AL68" s="17" t="e">
        <f>(#REF!*((AJ68+AK68))/100)</f>
        <v>#REF!</v>
      </c>
      <c r="AM68" s="17" t="e">
        <f t="shared" ref="AM68" si="186">U68-AL68</f>
        <v>#REF!</v>
      </c>
      <c r="AN68" s="95" t="s">
        <v>97</v>
      </c>
      <c r="AO68" s="95" t="s">
        <v>72</v>
      </c>
      <c r="AP68" s="95"/>
      <c r="AQ68" s="95" t="s">
        <v>299</v>
      </c>
      <c r="AR68" s="97">
        <v>45292</v>
      </c>
      <c r="AS68" s="97">
        <v>45657</v>
      </c>
      <c r="AT68" s="98" t="s">
        <v>101</v>
      </c>
      <c r="AU68" s="96" t="s">
        <v>300</v>
      </c>
    </row>
    <row r="69" spans="1:47" ht="308.25" customHeight="1" x14ac:dyDescent="0.25">
      <c r="A69" s="95"/>
      <c r="B69" s="95"/>
      <c r="C69" s="96"/>
      <c r="D69" s="95"/>
      <c r="E69" s="140"/>
      <c r="F69" s="143"/>
      <c r="G69" s="143"/>
      <c r="H69" s="100"/>
      <c r="I69" s="100"/>
      <c r="J69" s="100"/>
      <c r="K69" s="100"/>
      <c r="L69" s="142"/>
      <c r="M69" s="100"/>
      <c r="N69" s="100"/>
      <c r="O69" s="95"/>
      <c r="P69" s="95"/>
      <c r="Q69" s="95"/>
      <c r="R69" s="95"/>
      <c r="S69" s="96"/>
      <c r="T69" s="95"/>
      <c r="U69" s="96"/>
      <c r="V69" s="95"/>
      <c r="W69" s="33" t="s">
        <v>301</v>
      </c>
      <c r="X69" s="17" t="str">
        <f t="shared" si="76"/>
        <v>Probabilidad</v>
      </c>
      <c r="Y69" s="34" t="s">
        <v>67</v>
      </c>
      <c r="Z69" s="34"/>
      <c r="AA69" s="34"/>
      <c r="AB69" s="34"/>
      <c r="AC69" s="34"/>
      <c r="AD69" s="139"/>
      <c r="AE69" s="17">
        <f t="shared" si="78"/>
        <v>15</v>
      </c>
      <c r="AF69" s="17">
        <f t="shared" si="79"/>
        <v>0</v>
      </c>
      <c r="AG69" s="17" t="e">
        <f>(#REF!*((AE69+AF69))/100)</f>
        <v>#REF!</v>
      </c>
      <c r="AH69" s="17" t="e">
        <f t="shared" ref="AH69" si="187">AH68-AG69</f>
        <v>#REF!</v>
      </c>
      <c r="AI69" s="139"/>
      <c r="AJ69" s="17">
        <f t="shared" si="82"/>
        <v>0</v>
      </c>
      <c r="AK69" s="17">
        <f t="shared" si="83"/>
        <v>0</v>
      </c>
      <c r="AL69" s="17" t="e">
        <f>(#REF!*((AJ69+AK69))/100)</f>
        <v>#REF!</v>
      </c>
      <c r="AM69" s="17" t="e">
        <f t="shared" ref="AM69" si="188">AM68-AL69</f>
        <v>#REF!</v>
      </c>
      <c r="AN69" s="95"/>
      <c r="AO69" s="95"/>
      <c r="AP69" s="95"/>
      <c r="AQ69" s="95"/>
      <c r="AR69" s="98"/>
      <c r="AS69" s="98"/>
      <c r="AT69" s="98"/>
      <c r="AU69" s="96"/>
    </row>
    <row r="70" spans="1:47" ht="264" customHeight="1" x14ac:dyDescent="0.25">
      <c r="A70" s="95"/>
      <c r="B70" s="95" t="s">
        <v>271</v>
      </c>
      <c r="C70" s="96" t="s">
        <v>823</v>
      </c>
      <c r="D70" s="95" t="s">
        <v>302</v>
      </c>
      <c r="E70" s="140"/>
      <c r="F70" s="143"/>
      <c r="G70" s="143"/>
      <c r="H70" s="100"/>
      <c r="I70" s="100"/>
      <c r="J70" s="100"/>
      <c r="K70" s="100"/>
      <c r="L70" s="142" t="s">
        <v>303</v>
      </c>
      <c r="M70" s="100" t="s">
        <v>60</v>
      </c>
      <c r="N70" s="100"/>
      <c r="O70" s="95" t="s">
        <v>61</v>
      </c>
      <c r="P70" s="95" t="s">
        <v>287</v>
      </c>
      <c r="Q70" s="95"/>
      <c r="R70" s="95" t="s">
        <v>223</v>
      </c>
      <c r="S70" s="96">
        <f t="shared" ref="S70" si="189">IF(R70="Muy alta",100,IF(R70="Alta",80,IF(R70="Media",60,IF(R70="Baja",40,IF(R70="Muy baja",20,IF(R70="Casi Seguro",100,IF(R70="Probable",80,IF(R70="Posible",60,IF(R70="Improbable",40,IF(R70="Rara vez",20,0))))))))))</f>
        <v>100</v>
      </c>
      <c r="T70" s="95" t="s">
        <v>96</v>
      </c>
      <c r="U70" s="96">
        <f t="shared" ref="U70" si="190">IF(T70="Catastrófico",100,IF(T70="Mayor",80,IF(T70="Moderado",60,IF(T70="Menor",40,IF(T70="Leve",20,0)))))</f>
        <v>100</v>
      </c>
      <c r="V70" s="95" t="s">
        <v>97</v>
      </c>
      <c r="W70" s="33" t="s">
        <v>304</v>
      </c>
      <c r="X70" s="17" t="str">
        <f t="shared" si="76"/>
        <v>Probabilidad</v>
      </c>
      <c r="Y70" s="34" t="s">
        <v>78</v>
      </c>
      <c r="Z70" s="34"/>
      <c r="AA70" s="34"/>
      <c r="AB70" s="34"/>
      <c r="AC70" s="34"/>
      <c r="AD70" s="139" t="e">
        <f>#REF!</f>
        <v>#REF!</v>
      </c>
      <c r="AE70" s="17">
        <f t="shared" si="78"/>
        <v>25</v>
      </c>
      <c r="AF70" s="17">
        <f t="shared" si="79"/>
        <v>0</v>
      </c>
      <c r="AG70" s="17" t="e">
        <f>(#REF!*((AE70+AF70))/100)</f>
        <v>#REF!</v>
      </c>
      <c r="AH70" s="17" t="e">
        <f t="shared" ref="AH70" si="191">S70-AG70</f>
        <v>#REF!</v>
      </c>
      <c r="AI70" s="139" t="e">
        <f>#REF!</f>
        <v>#REF!</v>
      </c>
      <c r="AJ70" s="17">
        <f t="shared" si="82"/>
        <v>0</v>
      </c>
      <c r="AK70" s="17">
        <f t="shared" si="83"/>
        <v>0</v>
      </c>
      <c r="AL70" s="17" t="e">
        <f>(#REF!*((AJ70+AK70))/100)</f>
        <v>#REF!</v>
      </c>
      <c r="AM70" s="17" t="e">
        <f t="shared" ref="AM70" si="192">U70-AL70</f>
        <v>#REF!</v>
      </c>
      <c r="AN70" s="95" t="s">
        <v>97</v>
      </c>
      <c r="AO70" s="95" t="s">
        <v>72</v>
      </c>
      <c r="AP70" s="95"/>
      <c r="AQ70" s="95" t="s">
        <v>305</v>
      </c>
      <c r="AR70" s="97">
        <v>45292</v>
      </c>
      <c r="AS70" s="97">
        <v>45657</v>
      </c>
      <c r="AT70" s="98" t="s">
        <v>101</v>
      </c>
      <c r="AU70" s="96" t="s">
        <v>276</v>
      </c>
    </row>
    <row r="71" spans="1:47" ht="333" customHeight="1" x14ac:dyDescent="0.25">
      <c r="A71" s="95"/>
      <c r="B71" s="95"/>
      <c r="C71" s="96"/>
      <c r="D71" s="95"/>
      <c r="E71" s="140"/>
      <c r="F71" s="143"/>
      <c r="G71" s="143"/>
      <c r="H71" s="100"/>
      <c r="I71" s="100"/>
      <c r="J71" s="100"/>
      <c r="K71" s="100"/>
      <c r="L71" s="142"/>
      <c r="M71" s="100"/>
      <c r="N71" s="100"/>
      <c r="O71" s="95"/>
      <c r="P71" s="95"/>
      <c r="Q71" s="95"/>
      <c r="R71" s="95"/>
      <c r="S71" s="96"/>
      <c r="T71" s="95"/>
      <c r="U71" s="96"/>
      <c r="V71" s="95"/>
      <c r="W71" s="33" t="s">
        <v>306</v>
      </c>
      <c r="X71" s="17" t="str">
        <f t="shared" si="76"/>
        <v>Probabilidad</v>
      </c>
      <c r="Y71" s="34" t="s">
        <v>67</v>
      </c>
      <c r="Z71" s="34"/>
      <c r="AA71" s="34"/>
      <c r="AB71" s="34"/>
      <c r="AC71" s="34"/>
      <c r="AD71" s="139"/>
      <c r="AE71" s="17">
        <f t="shared" si="78"/>
        <v>15</v>
      </c>
      <c r="AF71" s="17">
        <f t="shared" si="79"/>
        <v>0</v>
      </c>
      <c r="AG71" s="17" t="e">
        <f>(#REF!*((AE71+AF71))/100)</f>
        <v>#REF!</v>
      </c>
      <c r="AH71" s="17" t="e">
        <f t="shared" ref="AH71" si="193">AH70-AG71</f>
        <v>#REF!</v>
      </c>
      <c r="AI71" s="139"/>
      <c r="AJ71" s="17">
        <f t="shared" si="82"/>
        <v>0</v>
      </c>
      <c r="AK71" s="17">
        <f t="shared" si="83"/>
        <v>0</v>
      </c>
      <c r="AL71" s="17" t="e">
        <f>(#REF!*((AJ71+AK71))/100)</f>
        <v>#REF!</v>
      </c>
      <c r="AM71" s="17" t="e">
        <f t="shared" ref="AM71" si="194">AM70-AL71</f>
        <v>#REF!</v>
      </c>
      <c r="AN71" s="95"/>
      <c r="AO71" s="95"/>
      <c r="AP71" s="95"/>
      <c r="AQ71" s="95"/>
      <c r="AR71" s="98"/>
      <c r="AS71" s="98"/>
      <c r="AT71" s="98"/>
      <c r="AU71" s="96"/>
    </row>
    <row r="72" spans="1:47" ht="216.75" customHeight="1" x14ac:dyDescent="0.25">
      <c r="A72" s="95"/>
      <c r="B72" s="95" t="s">
        <v>307</v>
      </c>
      <c r="C72" s="96" t="s">
        <v>820</v>
      </c>
      <c r="D72" s="143" t="s">
        <v>308</v>
      </c>
      <c r="E72" s="140"/>
      <c r="F72" s="143"/>
      <c r="G72" s="143"/>
      <c r="H72" s="100" t="s">
        <v>309</v>
      </c>
      <c r="I72" s="100" t="s">
        <v>310</v>
      </c>
      <c r="J72" s="100" t="s">
        <v>311</v>
      </c>
      <c r="K72" s="100" t="s">
        <v>312</v>
      </c>
      <c r="L72" s="142" t="str">
        <f t="shared" ref="L72" si="195">CONCATENATE(I72," ",J72," ",K72)</f>
        <v>con el fin de manipular los resultados de la inspección sobre el estado real de un bien administrado por el FRV sobre el estado real de un bien administrado por el FRV para favorecer a un tercero.</v>
      </c>
      <c r="M72" s="100" t="s">
        <v>60</v>
      </c>
      <c r="N72" s="100"/>
      <c r="O72" s="95" t="s">
        <v>61</v>
      </c>
      <c r="P72" s="95" t="s">
        <v>62</v>
      </c>
      <c r="Q72" s="95"/>
      <c r="R72" s="95" t="s">
        <v>156</v>
      </c>
      <c r="S72" s="96"/>
      <c r="T72" s="95" t="s">
        <v>64</v>
      </c>
      <c r="U72" s="96">
        <f t="shared" ref="U72" si="196">IF(T72="Catastrófico",100,IF(T72="Mayor",80,IF(T72="Moderado",60,IF(T72="Menor",40,IF(T72="Leve",20,0)))))</f>
        <v>80</v>
      </c>
      <c r="V72" s="95" t="s">
        <v>65</v>
      </c>
      <c r="W72" s="81" t="s">
        <v>313</v>
      </c>
      <c r="X72" s="17" t="str">
        <f t="shared" ref="X72:X80" si="197">IF(OR(Y72="Preventivo",Y72="Detectivo"),"Probabilidad",IF(Y72="Correctivo","Impacto"," "))</f>
        <v>Probabilidad</v>
      </c>
      <c r="Y72" s="34" t="s">
        <v>78</v>
      </c>
      <c r="Z72" s="34"/>
      <c r="AA72" s="34"/>
      <c r="AB72" s="34"/>
      <c r="AC72" s="34"/>
      <c r="AD72" s="92" t="e">
        <f t="shared" ref="AD72" si="198">AH74</f>
        <v>#REF!</v>
      </c>
      <c r="AE72" s="17">
        <f t="shared" ref="AE72:AE80" si="199">IF(Y72="Preventivo",25,IF(Y72="Detectivo",15,0))</f>
        <v>25</v>
      </c>
      <c r="AF72" s="17">
        <f t="shared" ref="AF72:AF80" si="200">IF(Y72="Correctivo",0,IF(Z72="Automatizado",25,IF(Z72="Manual",15,0)))</f>
        <v>0</v>
      </c>
      <c r="AG72" s="17" t="e">
        <f>(#REF!*((AE72+AF72))/100)</f>
        <v>#REF!</v>
      </c>
      <c r="AH72" s="17" t="e">
        <f>S75-AG72</f>
        <v>#REF!</v>
      </c>
      <c r="AI72" s="92" t="e">
        <f t="shared" ref="AI72" si="201">AM74</f>
        <v>#REF!</v>
      </c>
      <c r="AJ72" s="17">
        <f t="shared" ref="AJ72:AJ80" si="202">IF(Y72="Correctivo",10,0)</f>
        <v>0</v>
      </c>
      <c r="AK72" s="17">
        <f t="shared" ref="AK72:AK80" si="203">IF(X72="Probabilidad",0,IF(Z72="Automatizado",25,IF(Z72="Manual",15,0)))</f>
        <v>0</v>
      </c>
      <c r="AL72" s="17" t="e">
        <f>(#REF!*((AJ72+AK72))/100)</f>
        <v>#REF!</v>
      </c>
      <c r="AM72" s="17" t="e">
        <f>U75-AL72</f>
        <v>#REF!</v>
      </c>
      <c r="AN72" s="95" t="s">
        <v>65</v>
      </c>
      <c r="AO72" s="95" t="s">
        <v>72</v>
      </c>
      <c r="AP72" s="95"/>
      <c r="AQ72" s="145" t="s">
        <v>314</v>
      </c>
      <c r="AR72" s="97">
        <v>45292</v>
      </c>
      <c r="AS72" s="97">
        <v>45657</v>
      </c>
      <c r="AT72" s="98" t="s">
        <v>101</v>
      </c>
      <c r="AU72" s="96" t="s">
        <v>276</v>
      </c>
    </row>
    <row r="73" spans="1:47" ht="177" customHeight="1" x14ac:dyDescent="0.25">
      <c r="A73" s="95"/>
      <c r="B73" s="95"/>
      <c r="C73" s="96"/>
      <c r="D73" s="143"/>
      <c r="E73" s="140"/>
      <c r="F73" s="143"/>
      <c r="G73" s="143"/>
      <c r="H73" s="100"/>
      <c r="I73" s="100"/>
      <c r="J73" s="100"/>
      <c r="K73" s="100"/>
      <c r="L73" s="142"/>
      <c r="M73" s="100"/>
      <c r="N73" s="100"/>
      <c r="O73" s="95"/>
      <c r="P73" s="95"/>
      <c r="Q73" s="95"/>
      <c r="R73" s="95"/>
      <c r="S73" s="96"/>
      <c r="T73" s="95"/>
      <c r="U73" s="96"/>
      <c r="V73" s="95"/>
      <c r="W73" s="81" t="s">
        <v>315</v>
      </c>
      <c r="X73" s="17" t="str">
        <f t="shared" si="197"/>
        <v>Probabilidad</v>
      </c>
      <c r="Y73" s="34" t="s">
        <v>78</v>
      </c>
      <c r="Z73" s="34"/>
      <c r="AA73" s="34"/>
      <c r="AB73" s="34"/>
      <c r="AC73" s="34"/>
      <c r="AD73" s="92"/>
      <c r="AE73" s="17">
        <f t="shared" si="199"/>
        <v>25</v>
      </c>
      <c r="AF73" s="17">
        <f t="shared" si="200"/>
        <v>0</v>
      </c>
      <c r="AG73" s="17" t="e">
        <f>(#REF!*((AE73+AF73))/100)</f>
        <v>#REF!</v>
      </c>
      <c r="AH73" s="17" t="e">
        <f t="shared" ref="AH73:AH74" si="204">AH72-AG73</f>
        <v>#REF!</v>
      </c>
      <c r="AI73" s="92"/>
      <c r="AJ73" s="17">
        <f t="shared" si="202"/>
        <v>0</v>
      </c>
      <c r="AK73" s="17">
        <f t="shared" si="203"/>
        <v>0</v>
      </c>
      <c r="AL73" s="17" t="e">
        <f>(#REF!*((AJ73+AK73))/100)</f>
        <v>#REF!</v>
      </c>
      <c r="AM73" s="17" t="e">
        <f t="shared" ref="AM73:AM74" si="205">AM72-AL73</f>
        <v>#REF!</v>
      </c>
      <c r="AN73" s="95"/>
      <c r="AO73" s="95"/>
      <c r="AP73" s="95"/>
      <c r="AQ73" s="145"/>
      <c r="AR73" s="98"/>
      <c r="AS73" s="98"/>
      <c r="AT73" s="98"/>
      <c r="AU73" s="96"/>
    </row>
    <row r="74" spans="1:47" ht="215.25" customHeight="1" x14ac:dyDescent="0.25">
      <c r="A74" s="95"/>
      <c r="B74" s="95"/>
      <c r="C74" s="96"/>
      <c r="D74" s="143"/>
      <c r="E74" s="140"/>
      <c r="F74" s="143"/>
      <c r="G74" s="143"/>
      <c r="H74" s="100"/>
      <c r="I74" s="100"/>
      <c r="J74" s="100"/>
      <c r="K74" s="100"/>
      <c r="L74" s="142"/>
      <c r="M74" s="100"/>
      <c r="N74" s="100"/>
      <c r="O74" s="95"/>
      <c r="P74" s="95"/>
      <c r="Q74" s="95"/>
      <c r="R74" s="95"/>
      <c r="S74" s="96"/>
      <c r="T74" s="95"/>
      <c r="U74" s="96"/>
      <c r="V74" s="95"/>
      <c r="W74" s="81" t="s">
        <v>316</v>
      </c>
      <c r="X74" s="17" t="str">
        <f t="shared" si="197"/>
        <v>Probabilidad</v>
      </c>
      <c r="Y74" s="34" t="s">
        <v>67</v>
      </c>
      <c r="Z74" s="34"/>
      <c r="AA74" s="34"/>
      <c r="AB74" s="34"/>
      <c r="AC74" s="34"/>
      <c r="AD74" s="92"/>
      <c r="AE74" s="17">
        <f t="shared" si="199"/>
        <v>15</v>
      </c>
      <c r="AF74" s="17">
        <f t="shared" si="200"/>
        <v>0</v>
      </c>
      <c r="AG74" s="17" t="e">
        <f>(#REF!*((AE74+AF74))/100)</f>
        <v>#REF!</v>
      </c>
      <c r="AH74" s="17" t="e">
        <f t="shared" si="204"/>
        <v>#REF!</v>
      </c>
      <c r="AI74" s="92"/>
      <c r="AJ74" s="17">
        <f t="shared" si="202"/>
        <v>0</v>
      </c>
      <c r="AK74" s="17">
        <f t="shared" si="203"/>
        <v>0</v>
      </c>
      <c r="AL74" s="17" t="e">
        <f>(#REF!*((AJ74+AK74))/100)</f>
        <v>#REF!</v>
      </c>
      <c r="AM74" s="17" t="e">
        <f t="shared" si="205"/>
        <v>#REF!</v>
      </c>
      <c r="AN74" s="95"/>
      <c r="AO74" s="95"/>
      <c r="AP74" s="95"/>
      <c r="AQ74" s="145"/>
      <c r="AR74" s="98"/>
      <c r="AS74" s="98"/>
      <c r="AT74" s="98"/>
      <c r="AU74" s="96"/>
    </row>
    <row r="75" spans="1:47" ht="273" customHeight="1" x14ac:dyDescent="0.25">
      <c r="A75" s="95"/>
      <c r="B75" s="95" t="s">
        <v>307</v>
      </c>
      <c r="C75" s="96" t="s">
        <v>820</v>
      </c>
      <c r="D75" s="143" t="s">
        <v>317</v>
      </c>
      <c r="E75" s="140"/>
      <c r="F75" s="143"/>
      <c r="G75" s="143"/>
      <c r="H75" s="100" t="s">
        <v>318</v>
      </c>
      <c r="I75" s="100" t="s">
        <v>319</v>
      </c>
      <c r="J75" s="100" t="s">
        <v>320</v>
      </c>
      <c r="K75" s="100" t="s">
        <v>321</v>
      </c>
      <c r="L75" s="142" t="str">
        <f t="shared" ref="L75" si="206">IF(F75&lt;&gt;"",CONCATENATE(E75," ",F75),CONCATENATE(H75," ",I75," ",J75," ",K75))</f>
        <v>Inclusión indebida en el acto administrativo que da cumplimiento a los fallos proferidos por las Salas de Justicia y Paz, de personas que no tengan la calidad de víctimas, con el objetivo de obtener algún beneficio particular y/o de un tercero.</v>
      </c>
      <c r="M75" s="100" t="s">
        <v>60</v>
      </c>
      <c r="N75" s="100"/>
      <c r="O75" s="95" t="s">
        <v>61</v>
      </c>
      <c r="P75" s="95" t="s">
        <v>62</v>
      </c>
      <c r="Q75" s="95"/>
      <c r="R75" s="95" t="s">
        <v>156</v>
      </c>
      <c r="S75" s="96"/>
      <c r="T75" s="95" t="s">
        <v>64</v>
      </c>
      <c r="U75" s="96">
        <f t="shared" ref="U75" si="207">IF(T75="Catastrófico",100,IF(T75="Mayor",80,IF(T75="Moderado",60,IF(T75="Menor",40,IF(T75="Leve",20,0)))))</f>
        <v>80</v>
      </c>
      <c r="V75" s="95" t="s">
        <v>65</v>
      </c>
      <c r="W75" s="33" t="s">
        <v>322</v>
      </c>
      <c r="X75" s="17" t="str">
        <f t="shared" si="197"/>
        <v>Probabilidad</v>
      </c>
      <c r="Y75" s="34" t="s">
        <v>78</v>
      </c>
      <c r="Z75" s="34"/>
      <c r="AA75" s="34"/>
      <c r="AB75" s="34"/>
      <c r="AC75" s="34"/>
      <c r="AD75" s="92" t="e">
        <f t="shared" ref="AD75" si="208">AH77</f>
        <v>#REF!</v>
      </c>
      <c r="AE75" s="17">
        <f t="shared" si="199"/>
        <v>25</v>
      </c>
      <c r="AF75" s="17">
        <f t="shared" si="200"/>
        <v>0</v>
      </c>
      <c r="AG75" s="17" t="e">
        <f>(#REF!*((AE75+AF75))/100)</f>
        <v>#REF!</v>
      </c>
      <c r="AH75" s="17" t="e">
        <f>S78-AG75</f>
        <v>#REF!</v>
      </c>
      <c r="AI75" s="92" t="e">
        <f t="shared" ref="AI75" si="209">AM77</f>
        <v>#REF!</v>
      </c>
      <c r="AJ75" s="17">
        <f t="shared" si="202"/>
        <v>0</v>
      </c>
      <c r="AK75" s="17">
        <f t="shared" si="203"/>
        <v>0</v>
      </c>
      <c r="AL75" s="17" t="e">
        <f>(#REF!*((AJ75+AK75))/100)</f>
        <v>#REF!</v>
      </c>
      <c r="AM75" s="17" t="e">
        <f>U78-AL75</f>
        <v>#REF!</v>
      </c>
      <c r="AN75" s="95" t="s">
        <v>65</v>
      </c>
      <c r="AO75" s="95" t="s">
        <v>72</v>
      </c>
      <c r="AP75" s="95"/>
      <c r="AQ75" s="145" t="s">
        <v>323</v>
      </c>
      <c r="AR75" s="97">
        <v>45292</v>
      </c>
      <c r="AS75" s="97">
        <v>45657</v>
      </c>
      <c r="AT75" s="98" t="s">
        <v>101</v>
      </c>
      <c r="AU75" s="96" t="s">
        <v>276</v>
      </c>
    </row>
    <row r="76" spans="1:47" ht="251.25" customHeight="1" x14ac:dyDescent="0.25">
      <c r="A76" s="95"/>
      <c r="B76" s="95"/>
      <c r="C76" s="96"/>
      <c r="D76" s="143"/>
      <c r="E76" s="140"/>
      <c r="F76" s="143"/>
      <c r="G76" s="143"/>
      <c r="H76" s="100"/>
      <c r="I76" s="100"/>
      <c r="J76" s="100"/>
      <c r="K76" s="100"/>
      <c r="L76" s="142"/>
      <c r="M76" s="100"/>
      <c r="N76" s="100"/>
      <c r="O76" s="95"/>
      <c r="P76" s="95"/>
      <c r="Q76" s="95"/>
      <c r="R76" s="95"/>
      <c r="S76" s="96"/>
      <c r="T76" s="95"/>
      <c r="U76" s="96"/>
      <c r="V76" s="95"/>
      <c r="W76" s="33" t="s">
        <v>324</v>
      </c>
      <c r="X76" s="17" t="str">
        <f t="shared" si="197"/>
        <v>Probabilidad</v>
      </c>
      <c r="Y76" s="34" t="s">
        <v>78</v>
      </c>
      <c r="Z76" s="34"/>
      <c r="AA76" s="34"/>
      <c r="AB76" s="34"/>
      <c r="AC76" s="34"/>
      <c r="AD76" s="92"/>
      <c r="AE76" s="17">
        <f t="shared" si="199"/>
        <v>25</v>
      </c>
      <c r="AF76" s="17">
        <f t="shared" si="200"/>
        <v>0</v>
      </c>
      <c r="AG76" s="17" t="e">
        <f>(#REF!*((AE76+AF76))/100)</f>
        <v>#REF!</v>
      </c>
      <c r="AH76" s="17" t="e">
        <f t="shared" ref="AH76:AH77" si="210">AH75-AG76</f>
        <v>#REF!</v>
      </c>
      <c r="AI76" s="92"/>
      <c r="AJ76" s="17">
        <f t="shared" si="202"/>
        <v>0</v>
      </c>
      <c r="AK76" s="17">
        <f t="shared" si="203"/>
        <v>0</v>
      </c>
      <c r="AL76" s="17" t="e">
        <f>(#REF!*((AJ76+AK76))/100)</f>
        <v>#REF!</v>
      </c>
      <c r="AM76" s="17" t="e">
        <f t="shared" ref="AM76:AM77" si="211">AM75-AL76</f>
        <v>#REF!</v>
      </c>
      <c r="AN76" s="95"/>
      <c r="AO76" s="95"/>
      <c r="AP76" s="95"/>
      <c r="AQ76" s="145"/>
      <c r="AR76" s="98"/>
      <c r="AS76" s="98"/>
      <c r="AT76" s="98"/>
      <c r="AU76" s="96"/>
    </row>
    <row r="77" spans="1:47" ht="276" customHeight="1" x14ac:dyDescent="0.25">
      <c r="A77" s="95"/>
      <c r="B77" s="95"/>
      <c r="C77" s="96"/>
      <c r="D77" s="143"/>
      <c r="E77" s="140"/>
      <c r="F77" s="143"/>
      <c r="G77" s="143"/>
      <c r="H77" s="100"/>
      <c r="I77" s="100"/>
      <c r="J77" s="100"/>
      <c r="K77" s="100"/>
      <c r="L77" s="142"/>
      <c r="M77" s="100"/>
      <c r="N77" s="100"/>
      <c r="O77" s="95"/>
      <c r="P77" s="95"/>
      <c r="Q77" s="95"/>
      <c r="R77" s="95"/>
      <c r="S77" s="96"/>
      <c r="T77" s="95"/>
      <c r="U77" s="96"/>
      <c r="V77" s="95"/>
      <c r="W77" s="81" t="s">
        <v>325</v>
      </c>
      <c r="X77" s="17" t="str">
        <f t="shared" si="197"/>
        <v>Probabilidad</v>
      </c>
      <c r="Y77" s="34" t="s">
        <v>67</v>
      </c>
      <c r="Z77" s="34"/>
      <c r="AA77" s="34"/>
      <c r="AB77" s="34"/>
      <c r="AC77" s="34"/>
      <c r="AD77" s="92"/>
      <c r="AE77" s="17">
        <f t="shared" si="199"/>
        <v>15</v>
      </c>
      <c r="AF77" s="17">
        <f t="shared" si="200"/>
        <v>0</v>
      </c>
      <c r="AG77" s="17" t="e">
        <f>(#REF!*((AE77+AF77))/100)</f>
        <v>#REF!</v>
      </c>
      <c r="AH77" s="17" t="e">
        <f t="shared" si="210"/>
        <v>#REF!</v>
      </c>
      <c r="AI77" s="92"/>
      <c r="AJ77" s="17">
        <f t="shared" si="202"/>
        <v>0</v>
      </c>
      <c r="AK77" s="17">
        <f t="shared" si="203"/>
        <v>0</v>
      </c>
      <c r="AL77" s="17" t="e">
        <f>(#REF!*((AJ77+AK77))/100)</f>
        <v>#REF!</v>
      </c>
      <c r="AM77" s="17" t="e">
        <f t="shared" si="211"/>
        <v>#REF!</v>
      </c>
      <c r="AN77" s="95"/>
      <c r="AO77" s="95"/>
      <c r="AP77" s="95"/>
      <c r="AQ77" s="145"/>
      <c r="AR77" s="98"/>
      <c r="AS77" s="98"/>
      <c r="AT77" s="98"/>
      <c r="AU77" s="96"/>
    </row>
    <row r="78" spans="1:47" ht="238.5" customHeight="1" x14ac:dyDescent="0.25">
      <c r="A78" s="95"/>
      <c r="B78" s="95" t="s">
        <v>307</v>
      </c>
      <c r="C78" s="96" t="s">
        <v>820</v>
      </c>
      <c r="D78" s="146" t="s">
        <v>326</v>
      </c>
      <c r="E78" s="140"/>
      <c r="F78" s="143"/>
      <c r="G78" s="143"/>
      <c r="H78" s="145" t="s">
        <v>327</v>
      </c>
      <c r="I78" s="100" t="s">
        <v>328</v>
      </c>
      <c r="J78" s="100" t="s">
        <v>329</v>
      </c>
      <c r="K78" s="100" t="s">
        <v>330</v>
      </c>
      <c r="L78" s="142" t="str">
        <f t="shared" ref="L78" si="212">IF(F78&lt;&gt;"",CONCATENATE(E78," ",F78),CONCATENATE(H78," ",I78," ",J78," ",K78))</f>
        <v>Sustracción, perdida, favorecimiento, direccionamiento, disminución o deficiente administración y/o comercialización de los bienes muebles (dinero, títulos judiciales, automóviles, armas, sociedades, etc.), bienes inmuebles y BAAF (Bienes Con Actividades Agropecuarias Y Forestales), administrados por el FRV por acción u omisión para beneficio privado y/o de terceros.</v>
      </c>
      <c r="M78" s="100" t="s">
        <v>60</v>
      </c>
      <c r="N78" s="100"/>
      <c r="O78" s="95" t="s">
        <v>61</v>
      </c>
      <c r="P78" s="95" t="s">
        <v>62</v>
      </c>
      <c r="Q78" s="95"/>
      <c r="R78" s="95" t="s">
        <v>156</v>
      </c>
      <c r="S78" s="96"/>
      <c r="T78" s="95" t="s">
        <v>64</v>
      </c>
      <c r="U78" s="96">
        <f t="shared" ref="U78" si="213">IF(T78="Catastrófico",100,IF(T78="Mayor",80,IF(T78="Moderado",60,IF(T78="Menor",40,IF(T78="Leve",20,0)))))</f>
        <v>80</v>
      </c>
      <c r="V78" s="95" t="s">
        <v>65</v>
      </c>
      <c r="W78" s="81" t="s">
        <v>331</v>
      </c>
      <c r="X78" s="17" t="str">
        <f t="shared" si="197"/>
        <v>Probabilidad</v>
      </c>
      <c r="Y78" s="34" t="s">
        <v>78</v>
      </c>
      <c r="Z78" s="34"/>
      <c r="AA78" s="34"/>
      <c r="AB78" s="34"/>
      <c r="AC78" s="34"/>
      <c r="AD78" s="139" t="e">
        <f t="shared" ref="AD78" si="214">AH80</f>
        <v>#REF!</v>
      </c>
      <c r="AE78" s="17">
        <f t="shared" si="199"/>
        <v>25</v>
      </c>
      <c r="AF78" s="17">
        <f t="shared" si="200"/>
        <v>0</v>
      </c>
      <c r="AG78" s="17" t="e">
        <f>(#REF!*((AE78+AF78))/100)</f>
        <v>#REF!</v>
      </c>
      <c r="AH78" s="17" t="e">
        <f>S81-AG78</f>
        <v>#REF!</v>
      </c>
      <c r="AI78" s="139" t="e">
        <f t="shared" ref="AI78" si="215">AM80</f>
        <v>#REF!</v>
      </c>
      <c r="AJ78" s="17">
        <f t="shared" si="202"/>
        <v>0</v>
      </c>
      <c r="AK78" s="17">
        <f t="shared" si="203"/>
        <v>0</v>
      </c>
      <c r="AL78" s="17" t="e">
        <f>(#REF!*((AJ78+AK78))/100)</f>
        <v>#REF!</v>
      </c>
      <c r="AM78" s="17" t="e">
        <f>U81-AL78</f>
        <v>#REF!</v>
      </c>
      <c r="AN78" s="95" t="s">
        <v>65</v>
      </c>
      <c r="AO78" s="95" t="s">
        <v>72</v>
      </c>
      <c r="AP78" s="95"/>
      <c r="AQ78" s="145" t="s">
        <v>332</v>
      </c>
      <c r="AR78" s="97">
        <v>45292</v>
      </c>
      <c r="AS78" s="97">
        <v>45657</v>
      </c>
      <c r="AT78" s="98" t="s">
        <v>101</v>
      </c>
      <c r="AU78" s="96" t="s">
        <v>276</v>
      </c>
    </row>
    <row r="79" spans="1:47" ht="218.25" customHeight="1" x14ac:dyDescent="0.25">
      <c r="A79" s="95"/>
      <c r="B79" s="95"/>
      <c r="C79" s="96"/>
      <c r="D79" s="146"/>
      <c r="E79" s="140"/>
      <c r="F79" s="143"/>
      <c r="G79" s="143"/>
      <c r="H79" s="145"/>
      <c r="I79" s="100"/>
      <c r="J79" s="100"/>
      <c r="K79" s="100"/>
      <c r="L79" s="142"/>
      <c r="M79" s="100"/>
      <c r="N79" s="100"/>
      <c r="O79" s="95"/>
      <c r="P79" s="95"/>
      <c r="Q79" s="95"/>
      <c r="R79" s="95"/>
      <c r="S79" s="96"/>
      <c r="T79" s="95"/>
      <c r="U79" s="96"/>
      <c r="V79" s="95"/>
      <c r="W79" s="81" t="s">
        <v>333</v>
      </c>
      <c r="X79" s="17" t="str">
        <f t="shared" si="197"/>
        <v>Probabilidad</v>
      </c>
      <c r="Y79" s="34" t="s">
        <v>78</v>
      </c>
      <c r="Z79" s="34"/>
      <c r="AA79" s="34"/>
      <c r="AB79" s="34"/>
      <c r="AC79" s="34"/>
      <c r="AD79" s="139"/>
      <c r="AE79" s="17">
        <f t="shared" si="199"/>
        <v>25</v>
      </c>
      <c r="AF79" s="17">
        <f t="shared" si="200"/>
        <v>0</v>
      </c>
      <c r="AG79" s="17" t="e">
        <f>(#REF!*((AE79+AF79))/100)</f>
        <v>#REF!</v>
      </c>
      <c r="AH79" s="17" t="e">
        <f t="shared" ref="AH79:AH80" si="216">AH78-AG79</f>
        <v>#REF!</v>
      </c>
      <c r="AI79" s="139"/>
      <c r="AJ79" s="17">
        <f t="shared" si="202"/>
        <v>0</v>
      </c>
      <c r="AK79" s="17">
        <f t="shared" si="203"/>
        <v>0</v>
      </c>
      <c r="AL79" s="17" t="e">
        <f>(#REF!*((AJ79+AK79))/100)</f>
        <v>#REF!</v>
      </c>
      <c r="AM79" s="17" t="e">
        <f t="shared" ref="AM79:AM80" si="217">AM78-AL79</f>
        <v>#REF!</v>
      </c>
      <c r="AN79" s="95"/>
      <c r="AO79" s="95"/>
      <c r="AP79" s="95"/>
      <c r="AQ79" s="145"/>
      <c r="AR79" s="98"/>
      <c r="AS79" s="98"/>
      <c r="AT79" s="98"/>
      <c r="AU79" s="96"/>
    </row>
    <row r="80" spans="1:47" ht="230.25" customHeight="1" x14ac:dyDescent="0.25">
      <c r="A80" s="95"/>
      <c r="B80" s="95"/>
      <c r="C80" s="96"/>
      <c r="D80" s="146"/>
      <c r="E80" s="140"/>
      <c r="F80" s="143"/>
      <c r="G80" s="143"/>
      <c r="H80" s="145"/>
      <c r="I80" s="100"/>
      <c r="J80" s="100"/>
      <c r="K80" s="100"/>
      <c r="L80" s="142"/>
      <c r="M80" s="100"/>
      <c r="N80" s="100"/>
      <c r="O80" s="95"/>
      <c r="P80" s="95"/>
      <c r="Q80" s="95"/>
      <c r="R80" s="95"/>
      <c r="S80" s="96"/>
      <c r="T80" s="95"/>
      <c r="U80" s="96"/>
      <c r="V80" s="95"/>
      <c r="W80" s="81" t="s">
        <v>313</v>
      </c>
      <c r="X80" s="17" t="str">
        <f t="shared" si="197"/>
        <v>Probabilidad</v>
      </c>
      <c r="Y80" s="34" t="s">
        <v>67</v>
      </c>
      <c r="Z80" s="34"/>
      <c r="AA80" s="34"/>
      <c r="AB80" s="34"/>
      <c r="AC80" s="34"/>
      <c r="AD80" s="139"/>
      <c r="AE80" s="17">
        <f t="shared" si="199"/>
        <v>15</v>
      </c>
      <c r="AF80" s="17">
        <f t="shared" si="200"/>
        <v>0</v>
      </c>
      <c r="AG80" s="17" t="e">
        <f>(#REF!*((AE80+AF80))/100)</f>
        <v>#REF!</v>
      </c>
      <c r="AH80" s="17" t="e">
        <f t="shared" si="216"/>
        <v>#REF!</v>
      </c>
      <c r="AI80" s="139"/>
      <c r="AJ80" s="17">
        <f t="shared" si="202"/>
        <v>0</v>
      </c>
      <c r="AK80" s="17">
        <f t="shared" si="203"/>
        <v>0</v>
      </c>
      <c r="AL80" s="17" t="e">
        <f>(#REF!*((AJ80+AK80))/100)</f>
        <v>#REF!</v>
      </c>
      <c r="AM80" s="17" t="e">
        <f t="shared" si="217"/>
        <v>#REF!</v>
      </c>
      <c r="AN80" s="95"/>
      <c r="AO80" s="95"/>
      <c r="AP80" s="95"/>
      <c r="AQ80" s="145"/>
      <c r="AR80" s="98"/>
      <c r="AS80" s="98"/>
      <c r="AT80" s="98"/>
      <c r="AU80" s="96"/>
    </row>
    <row r="81" spans="1:47" ht="251.25" customHeight="1" x14ac:dyDescent="0.25">
      <c r="A81" s="95"/>
      <c r="B81" s="95" t="s">
        <v>307</v>
      </c>
      <c r="C81" s="96" t="s">
        <v>820</v>
      </c>
      <c r="D81" s="95" t="s">
        <v>334</v>
      </c>
      <c r="E81" s="140"/>
      <c r="F81" s="143"/>
      <c r="G81" s="143"/>
      <c r="H81" s="100" t="s">
        <v>335</v>
      </c>
      <c r="I81" s="100" t="s">
        <v>336</v>
      </c>
      <c r="J81" s="100" t="s">
        <v>337</v>
      </c>
      <c r="K81" s="100" t="s">
        <v>338</v>
      </c>
      <c r="L81" s="142" t="str">
        <f t="shared" ref="L81" si="218">IF(F81&lt;&gt;"",CONCATENATE(E81," ",F81),CONCATENATE(H81," ",I81," ",J81," ",K81))</f>
        <v>Recibir o solicitar cualquier dádiva a beneficio propio o a nombre de un tercero para la entrega de recursos (1.5 SMMLV (traslado de enseres y/o personas), 1.74 SMMLV (componente seguridad alimentaria) o para la entrega del EEA (Familiar o Comunitario) en su viabilización e implementación por parte de las personas que tienen incidencia en el tema.</v>
      </c>
      <c r="M81" s="100" t="s">
        <v>60</v>
      </c>
      <c r="N81" s="100"/>
      <c r="O81" s="95" t="s">
        <v>61</v>
      </c>
      <c r="P81" s="95" t="s">
        <v>62</v>
      </c>
      <c r="Q81" s="95"/>
      <c r="R81" s="95" t="s">
        <v>156</v>
      </c>
      <c r="S81" s="96"/>
      <c r="T81" s="95" t="s">
        <v>64</v>
      </c>
      <c r="U81" s="96">
        <f t="shared" ref="U81" si="219">IF(T81="Catastrófico",100,IF(T81="Mayor",80,IF(T81="Moderado",60,IF(T81="Menor",40,IF(T81="Leve",20,0)))))</f>
        <v>80</v>
      </c>
      <c r="V81" s="95" t="s">
        <v>65</v>
      </c>
      <c r="W81" s="81" t="s">
        <v>339</v>
      </c>
      <c r="X81" s="36"/>
      <c r="Y81" s="34" t="s">
        <v>78</v>
      </c>
      <c r="Z81" s="36"/>
      <c r="AA81" s="36"/>
      <c r="AB81" s="36"/>
      <c r="AC81" s="36"/>
      <c r="AD81" s="36"/>
      <c r="AE81" s="36"/>
      <c r="AF81" s="36"/>
      <c r="AG81" s="36"/>
      <c r="AH81" s="36"/>
      <c r="AI81" s="36"/>
      <c r="AJ81" s="36"/>
      <c r="AK81" s="36"/>
      <c r="AL81" s="36"/>
      <c r="AM81" s="36"/>
      <c r="AN81" s="95" t="s">
        <v>65</v>
      </c>
      <c r="AO81" s="95" t="s">
        <v>72</v>
      </c>
      <c r="AP81" s="95"/>
      <c r="AQ81" s="81" t="s">
        <v>340</v>
      </c>
      <c r="AR81" s="78">
        <v>45292</v>
      </c>
      <c r="AS81" s="78">
        <v>45657</v>
      </c>
      <c r="AT81" s="79" t="s">
        <v>75</v>
      </c>
      <c r="AU81" s="17" t="s">
        <v>341</v>
      </c>
    </row>
    <row r="82" spans="1:47" ht="204.75" customHeight="1" x14ac:dyDescent="0.25">
      <c r="A82" s="95"/>
      <c r="B82" s="95"/>
      <c r="C82" s="96"/>
      <c r="D82" s="95"/>
      <c r="E82" s="140"/>
      <c r="F82" s="143"/>
      <c r="G82" s="143"/>
      <c r="H82" s="100"/>
      <c r="I82" s="100"/>
      <c r="J82" s="100"/>
      <c r="K82" s="100"/>
      <c r="L82" s="142"/>
      <c r="M82" s="100"/>
      <c r="N82" s="100"/>
      <c r="O82" s="95"/>
      <c r="P82" s="95"/>
      <c r="Q82" s="95"/>
      <c r="R82" s="95"/>
      <c r="S82" s="96"/>
      <c r="T82" s="95"/>
      <c r="U82" s="96"/>
      <c r="V82" s="95"/>
      <c r="W82" s="81" t="s">
        <v>342</v>
      </c>
      <c r="X82" s="36"/>
      <c r="Y82" s="34" t="s">
        <v>78</v>
      </c>
      <c r="Z82" s="36"/>
      <c r="AA82" s="36"/>
      <c r="AB82" s="36"/>
      <c r="AC82" s="36"/>
      <c r="AD82" s="36"/>
      <c r="AE82" s="36"/>
      <c r="AF82" s="36"/>
      <c r="AG82" s="36"/>
      <c r="AH82" s="36"/>
      <c r="AI82" s="36"/>
      <c r="AJ82" s="36"/>
      <c r="AK82" s="36"/>
      <c r="AL82" s="36"/>
      <c r="AM82" s="36"/>
      <c r="AN82" s="95"/>
      <c r="AO82" s="95"/>
      <c r="AP82" s="95"/>
      <c r="AQ82" s="81" t="s">
        <v>343</v>
      </c>
      <c r="AR82" s="78">
        <v>45292</v>
      </c>
      <c r="AS82" s="78">
        <v>45657</v>
      </c>
      <c r="AT82" s="79" t="s">
        <v>75</v>
      </c>
      <c r="AU82" s="17" t="s">
        <v>341</v>
      </c>
    </row>
    <row r="83" spans="1:47" ht="178.5" customHeight="1" x14ac:dyDescent="0.25">
      <c r="A83" s="95"/>
      <c r="B83" s="95"/>
      <c r="C83" s="96"/>
      <c r="D83" s="95"/>
      <c r="E83" s="140"/>
      <c r="F83" s="143"/>
      <c r="G83" s="143"/>
      <c r="H83" s="100"/>
      <c r="I83" s="100"/>
      <c r="J83" s="100"/>
      <c r="K83" s="100"/>
      <c r="L83" s="142"/>
      <c r="M83" s="100"/>
      <c r="N83" s="100"/>
      <c r="O83" s="95"/>
      <c r="P83" s="95"/>
      <c r="Q83" s="95"/>
      <c r="R83" s="95"/>
      <c r="S83" s="96"/>
      <c r="T83" s="95"/>
      <c r="U83" s="96"/>
      <c r="V83" s="95"/>
      <c r="W83" s="81" t="s">
        <v>344</v>
      </c>
      <c r="X83" s="36"/>
      <c r="Y83" s="34" t="s">
        <v>78</v>
      </c>
      <c r="Z83" s="36"/>
      <c r="AA83" s="36"/>
      <c r="AB83" s="36"/>
      <c r="AC83" s="36"/>
      <c r="AD83" s="36"/>
      <c r="AE83" s="36"/>
      <c r="AF83" s="36"/>
      <c r="AG83" s="36"/>
      <c r="AH83" s="36"/>
      <c r="AI83" s="36"/>
      <c r="AJ83" s="36"/>
      <c r="AK83" s="36"/>
      <c r="AL83" s="36"/>
      <c r="AM83" s="36"/>
      <c r="AN83" s="95"/>
      <c r="AO83" s="95"/>
      <c r="AP83" s="95"/>
      <c r="AQ83" s="33"/>
      <c r="AR83" s="36"/>
      <c r="AS83" s="36"/>
      <c r="AT83" s="36"/>
      <c r="AU83" s="36"/>
    </row>
    <row r="84" spans="1:47" ht="147.75" customHeight="1" x14ac:dyDescent="0.25">
      <c r="A84" s="95"/>
      <c r="B84" s="95" t="s">
        <v>307</v>
      </c>
      <c r="C84" s="96" t="s">
        <v>820</v>
      </c>
      <c r="D84" s="143" t="s">
        <v>345</v>
      </c>
      <c r="E84" s="140"/>
      <c r="F84" s="143"/>
      <c r="G84" s="143"/>
      <c r="H84" s="100" t="s">
        <v>346</v>
      </c>
      <c r="I84" s="100" t="s">
        <v>347</v>
      </c>
      <c r="J84" s="100" t="s">
        <v>348</v>
      </c>
      <c r="K84" s="100" t="s">
        <v>349</v>
      </c>
      <c r="L84" s="142" t="str">
        <f t="shared" ref="L84" si="220">IF(F84&lt;&gt;"",CONCATENATE(E84," ",F84),CONCATENATE(H84," ",I84," ",J84," ",K84))</f>
        <v>Uso indebido de la información para llevar a cabo la compensación económica por parte de funcionarios y colaboradores para obtener un beneficio propio o de un tercero.</v>
      </c>
      <c r="M84" s="100" t="s">
        <v>60</v>
      </c>
      <c r="N84" s="100"/>
      <c r="O84" s="95" t="s">
        <v>61</v>
      </c>
      <c r="P84" s="95" t="s">
        <v>62</v>
      </c>
      <c r="Q84" s="95"/>
      <c r="R84" s="95" t="s">
        <v>156</v>
      </c>
      <c r="S84" s="96">
        <f t="shared" ref="S84" si="221">IF(R84="Muy alta",100,IF(R84="Alta",80,IF(R84="Media",60,IF(R84="Baja",40,IF(R84="Muy baja",20,IF(R84="Casi Seguro",100,IF(R84="Probable",80,IF(R84="Posible",60,IF(R84="Improbable",40,IF(R84="Rara vez",20,0))))))))))</f>
        <v>80</v>
      </c>
      <c r="T84" s="95" t="s">
        <v>64</v>
      </c>
      <c r="U84" s="96">
        <f t="shared" ref="U84" si="222">IF(T84="Catastrófico",100,IF(T84="Mayor",80,IF(T84="Moderado",60,IF(T84="Menor",40,IF(T84="Leve",20,0)))))</f>
        <v>80</v>
      </c>
      <c r="V84" s="95" t="s">
        <v>65</v>
      </c>
      <c r="W84" s="81" t="s">
        <v>350</v>
      </c>
      <c r="X84" s="17" t="str">
        <f t="shared" si="76"/>
        <v>Probabilidad</v>
      </c>
      <c r="Y84" s="34" t="s">
        <v>78</v>
      </c>
      <c r="Z84" s="34"/>
      <c r="AA84" s="34"/>
      <c r="AB84" s="34"/>
      <c r="AC84" s="34"/>
      <c r="AD84" s="139" t="e">
        <f t="shared" ref="AD84" si="223">AH86</f>
        <v>#REF!</v>
      </c>
      <c r="AE84" s="17">
        <f t="shared" si="78"/>
        <v>25</v>
      </c>
      <c r="AF84" s="17">
        <f t="shared" si="79"/>
        <v>0</v>
      </c>
      <c r="AG84" s="17" t="e">
        <f>(#REF!*((AE84+AF84))/100)</f>
        <v>#REF!</v>
      </c>
      <c r="AH84" s="17" t="e">
        <f t="shared" ref="AH84" si="224">S84-AG84</f>
        <v>#REF!</v>
      </c>
      <c r="AI84" s="139" t="e">
        <f t="shared" ref="AI84" si="225">AM86</f>
        <v>#REF!</v>
      </c>
      <c r="AJ84" s="17">
        <f t="shared" si="82"/>
        <v>0</v>
      </c>
      <c r="AK84" s="17">
        <f t="shared" si="83"/>
        <v>0</v>
      </c>
      <c r="AL84" s="17" t="e">
        <f>(#REF!*((AJ84+AK84))/100)</f>
        <v>#REF!</v>
      </c>
      <c r="AM84" s="17" t="e">
        <f t="shared" ref="AM84" si="226">U84-AL84</f>
        <v>#REF!</v>
      </c>
      <c r="AN84" s="95" t="s">
        <v>65</v>
      </c>
      <c r="AO84" s="95" t="s">
        <v>72</v>
      </c>
      <c r="AP84" s="95"/>
      <c r="AQ84" s="145" t="s">
        <v>351</v>
      </c>
      <c r="AR84" s="97">
        <v>45292</v>
      </c>
      <c r="AS84" s="97">
        <v>45657</v>
      </c>
      <c r="AT84" s="98" t="s">
        <v>75</v>
      </c>
      <c r="AU84" s="152" t="s">
        <v>352</v>
      </c>
    </row>
    <row r="85" spans="1:47" ht="137.25" customHeight="1" x14ac:dyDescent="0.25">
      <c r="A85" s="95"/>
      <c r="B85" s="95"/>
      <c r="C85" s="96"/>
      <c r="D85" s="143"/>
      <c r="E85" s="140"/>
      <c r="F85" s="143"/>
      <c r="G85" s="143"/>
      <c r="H85" s="100"/>
      <c r="I85" s="100"/>
      <c r="J85" s="100"/>
      <c r="K85" s="100"/>
      <c r="L85" s="142"/>
      <c r="M85" s="100"/>
      <c r="N85" s="100"/>
      <c r="O85" s="95"/>
      <c r="P85" s="95"/>
      <c r="Q85" s="95"/>
      <c r="R85" s="95"/>
      <c r="S85" s="96"/>
      <c r="T85" s="95"/>
      <c r="U85" s="96"/>
      <c r="V85" s="95"/>
      <c r="W85" s="81" t="s">
        <v>353</v>
      </c>
      <c r="X85" s="17" t="str">
        <f t="shared" ref="X85:X89" si="227">IF(OR(Y85="Preventivo",Y85="Detectivo"),"Probabilidad",IF(Y85="Correctivo","Impacto"," "))</f>
        <v>Probabilidad</v>
      </c>
      <c r="Y85" s="34" t="s">
        <v>78</v>
      </c>
      <c r="Z85" s="34"/>
      <c r="AA85" s="34"/>
      <c r="AB85" s="34"/>
      <c r="AC85" s="34"/>
      <c r="AD85" s="139"/>
      <c r="AE85" s="17">
        <f t="shared" ref="AE85:AE101" si="228">IF(Y85="Preventivo",25,IF(Y85="Detectivo",15,0))</f>
        <v>25</v>
      </c>
      <c r="AF85" s="17">
        <f t="shared" ref="AF85:AF101" si="229">IF(Y85="Correctivo",0,IF(Z85="Automatizado",25,IF(Z85="Manual",15,0)))</f>
        <v>0</v>
      </c>
      <c r="AG85" s="17" t="e">
        <f>(#REF!*((AE85+AF85))/100)</f>
        <v>#REF!</v>
      </c>
      <c r="AH85" s="17" t="e">
        <f t="shared" ref="AH85:AH86" si="230">AH84-AG85</f>
        <v>#REF!</v>
      </c>
      <c r="AI85" s="139"/>
      <c r="AJ85" s="17">
        <f t="shared" ref="AJ85:AJ101" si="231">IF(Y85="Correctivo",10,0)</f>
        <v>0</v>
      </c>
      <c r="AK85" s="17">
        <f t="shared" ref="AK85:AK101" si="232">IF(X85="Probabilidad",0,IF(Z85="Automatizado",25,IF(Z85="Manual",15,0)))</f>
        <v>0</v>
      </c>
      <c r="AL85" s="17" t="e">
        <f>(#REF!*((AJ85+AK85))/100)</f>
        <v>#REF!</v>
      </c>
      <c r="AM85" s="17" t="e">
        <f t="shared" ref="AM85:AM86" si="233">AM84-AL85</f>
        <v>#REF!</v>
      </c>
      <c r="AN85" s="95"/>
      <c r="AO85" s="95"/>
      <c r="AP85" s="95"/>
      <c r="AQ85" s="145"/>
      <c r="AR85" s="98"/>
      <c r="AS85" s="98"/>
      <c r="AT85" s="98"/>
      <c r="AU85" s="152"/>
    </row>
    <row r="86" spans="1:47" ht="240" customHeight="1" x14ac:dyDescent="0.25">
      <c r="A86" s="95"/>
      <c r="B86" s="95"/>
      <c r="C86" s="96"/>
      <c r="D86" s="143"/>
      <c r="E86" s="140"/>
      <c r="F86" s="143"/>
      <c r="G86" s="143"/>
      <c r="H86" s="100"/>
      <c r="I86" s="100"/>
      <c r="J86" s="100"/>
      <c r="K86" s="100"/>
      <c r="L86" s="142"/>
      <c r="M86" s="100"/>
      <c r="N86" s="100"/>
      <c r="O86" s="95"/>
      <c r="P86" s="95"/>
      <c r="Q86" s="95"/>
      <c r="R86" s="95"/>
      <c r="S86" s="96"/>
      <c r="T86" s="95"/>
      <c r="U86" s="96"/>
      <c r="V86" s="95"/>
      <c r="W86" s="81" t="s">
        <v>354</v>
      </c>
      <c r="X86" s="17" t="str">
        <f t="shared" si="227"/>
        <v>Probabilidad</v>
      </c>
      <c r="Y86" s="34" t="s">
        <v>67</v>
      </c>
      <c r="Z86" s="34"/>
      <c r="AA86" s="34"/>
      <c r="AB86" s="34"/>
      <c r="AC86" s="34"/>
      <c r="AD86" s="139"/>
      <c r="AE86" s="17">
        <f t="shared" si="228"/>
        <v>15</v>
      </c>
      <c r="AF86" s="17">
        <f t="shared" si="229"/>
        <v>0</v>
      </c>
      <c r="AG86" s="17" t="e">
        <f>(#REF!*((AE86+AF86))/100)</f>
        <v>#REF!</v>
      </c>
      <c r="AH86" s="17" t="e">
        <f t="shared" si="230"/>
        <v>#REF!</v>
      </c>
      <c r="AI86" s="139"/>
      <c r="AJ86" s="17">
        <f t="shared" si="231"/>
        <v>0</v>
      </c>
      <c r="AK86" s="17">
        <f t="shared" si="232"/>
        <v>0</v>
      </c>
      <c r="AL86" s="17" t="e">
        <f>(#REF!*((AJ86+AK86))/100)</f>
        <v>#REF!</v>
      </c>
      <c r="AM86" s="17" t="e">
        <f t="shared" si="233"/>
        <v>#REF!</v>
      </c>
      <c r="AN86" s="95"/>
      <c r="AO86" s="95"/>
      <c r="AP86" s="95"/>
      <c r="AQ86" s="145"/>
      <c r="AR86" s="98"/>
      <c r="AS86" s="98"/>
      <c r="AT86" s="98"/>
      <c r="AU86" s="152"/>
    </row>
    <row r="87" spans="1:47" ht="268.5" customHeight="1" x14ac:dyDescent="0.25">
      <c r="A87" s="95"/>
      <c r="B87" s="95" t="s">
        <v>355</v>
      </c>
      <c r="C87" s="96" t="s">
        <v>821</v>
      </c>
      <c r="D87" s="95" t="s">
        <v>356</v>
      </c>
      <c r="E87" s="140"/>
      <c r="F87" s="143"/>
      <c r="G87" s="143"/>
      <c r="H87" s="96" t="s">
        <v>357</v>
      </c>
      <c r="I87" s="96" t="s">
        <v>358</v>
      </c>
      <c r="J87" s="96" t="s">
        <v>359</v>
      </c>
      <c r="K87" s="96" t="s">
        <v>360</v>
      </c>
      <c r="L87" s="142" t="str">
        <f t="shared" ref="L87" si="234">IF(F87&lt;&gt;"",CONCATENATE(E87," ",F87),CONCATENATE(H87," ",I87," ",J87," ",K87))</f>
        <v>Uso inadecuado de la información  por parte de los funcionarios, contratistas  u operadores  que brindan atención y orientación a las víctimas. con el objetivo de obtener un beneficio económico</v>
      </c>
      <c r="M87" s="100" t="s">
        <v>60</v>
      </c>
      <c r="N87" s="100"/>
      <c r="O87" s="95" t="s">
        <v>61</v>
      </c>
      <c r="P87" s="95" t="s">
        <v>62</v>
      </c>
      <c r="Q87" s="95"/>
      <c r="R87" s="95" t="s">
        <v>223</v>
      </c>
      <c r="S87" s="96">
        <f t="shared" ref="S87" si="235">IF(R87="Muy alta",100,IF(R87="Alta",80,IF(R87="Media",60,IF(R87="Baja",40,IF(R87="Muy baja",20,IF(R87="Casi Seguro",100,IF(R87="Probable",80,IF(R87="Posible",60,IF(R87="Improbable",40,IF(R87="Rara vez",20,0))))))))))</f>
        <v>100</v>
      </c>
      <c r="T87" s="95" t="s">
        <v>64</v>
      </c>
      <c r="U87" s="96">
        <f t="shared" ref="U87" si="236">IF(T87="Catastrófico",100,IF(T87="Mayor",80,IF(T87="Moderado",60,IF(T87="Menor",40,IF(T87="Leve",20,0)))))</f>
        <v>80</v>
      </c>
      <c r="V87" s="95" t="s">
        <v>65</v>
      </c>
      <c r="W87" s="32" t="s">
        <v>361</v>
      </c>
      <c r="X87" s="17" t="str">
        <f t="shared" si="227"/>
        <v>Probabilidad</v>
      </c>
      <c r="Y87" s="17" t="s">
        <v>67</v>
      </c>
      <c r="Z87" s="34"/>
      <c r="AA87" s="34"/>
      <c r="AB87" s="34"/>
      <c r="AC87" s="34"/>
      <c r="AD87" s="139" t="e">
        <f t="shared" ref="AD87" si="237">AH89</f>
        <v>#REF!</v>
      </c>
      <c r="AE87" s="17">
        <f t="shared" si="228"/>
        <v>15</v>
      </c>
      <c r="AF87" s="17">
        <f t="shared" si="229"/>
        <v>0</v>
      </c>
      <c r="AG87" s="17" t="e">
        <f>(#REF!*((AE87+AF87))/100)</f>
        <v>#REF!</v>
      </c>
      <c r="AH87" s="17" t="e">
        <f t="shared" ref="AH87" si="238">S87-AG87</f>
        <v>#REF!</v>
      </c>
      <c r="AI87" s="139" t="e">
        <f t="shared" ref="AI87" si="239">AM89</f>
        <v>#REF!</v>
      </c>
      <c r="AJ87" s="17">
        <f t="shared" si="231"/>
        <v>0</v>
      </c>
      <c r="AK87" s="17">
        <f t="shared" si="232"/>
        <v>0</v>
      </c>
      <c r="AL87" s="17" t="e">
        <f>(#REF!*((AJ87+AK87))/100)</f>
        <v>#REF!</v>
      </c>
      <c r="AM87" s="17" t="e">
        <f t="shared" ref="AM87" si="240">U87-AL87</f>
        <v>#REF!</v>
      </c>
      <c r="AN87" s="95" t="s">
        <v>65</v>
      </c>
      <c r="AO87" s="95" t="s">
        <v>72</v>
      </c>
      <c r="AP87" s="95"/>
      <c r="AQ87" s="147" t="s">
        <v>362</v>
      </c>
      <c r="AR87" s="97">
        <v>45292</v>
      </c>
      <c r="AS87" s="97">
        <v>45657</v>
      </c>
      <c r="AT87" s="98" t="s">
        <v>75</v>
      </c>
      <c r="AU87" s="96" t="s">
        <v>363</v>
      </c>
    </row>
    <row r="88" spans="1:47" ht="257.25" customHeight="1" x14ac:dyDescent="0.25">
      <c r="A88" s="95"/>
      <c r="B88" s="95"/>
      <c r="C88" s="96"/>
      <c r="D88" s="95"/>
      <c r="E88" s="140"/>
      <c r="F88" s="143"/>
      <c r="G88" s="143"/>
      <c r="H88" s="96"/>
      <c r="I88" s="96"/>
      <c r="J88" s="96"/>
      <c r="K88" s="96"/>
      <c r="L88" s="142"/>
      <c r="M88" s="100"/>
      <c r="N88" s="100"/>
      <c r="O88" s="95"/>
      <c r="P88" s="95"/>
      <c r="Q88" s="95"/>
      <c r="R88" s="95"/>
      <c r="S88" s="96"/>
      <c r="T88" s="95"/>
      <c r="U88" s="96"/>
      <c r="V88" s="95"/>
      <c r="W88" s="32" t="s">
        <v>364</v>
      </c>
      <c r="X88" s="17" t="str">
        <f t="shared" si="227"/>
        <v>Probabilidad</v>
      </c>
      <c r="Y88" s="17" t="s">
        <v>67</v>
      </c>
      <c r="Z88" s="34"/>
      <c r="AA88" s="34"/>
      <c r="AB88" s="34"/>
      <c r="AC88" s="34"/>
      <c r="AD88" s="139"/>
      <c r="AE88" s="17">
        <f t="shared" si="228"/>
        <v>15</v>
      </c>
      <c r="AF88" s="17">
        <f t="shared" si="229"/>
        <v>0</v>
      </c>
      <c r="AG88" s="17" t="e">
        <f>(#REF!*((AE88+AF88))/100)</f>
        <v>#REF!</v>
      </c>
      <c r="AH88" s="17" t="e">
        <f t="shared" ref="AH88:AH89" si="241">AH87-AG88</f>
        <v>#REF!</v>
      </c>
      <c r="AI88" s="139"/>
      <c r="AJ88" s="17">
        <f t="shared" si="231"/>
        <v>0</v>
      </c>
      <c r="AK88" s="17">
        <f t="shared" si="232"/>
        <v>0</v>
      </c>
      <c r="AL88" s="17" t="e">
        <f>(#REF!*((AJ88+AK88))/100)</f>
        <v>#REF!</v>
      </c>
      <c r="AM88" s="17" t="e">
        <f t="shared" ref="AM88:AM89" si="242">AM87-AL88</f>
        <v>#REF!</v>
      </c>
      <c r="AN88" s="95"/>
      <c r="AO88" s="95"/>
      <c r="AP88" s="95"/>
      <c r="AQ88" s="147"/>
      <c r="AR88" s="98"/>
      <c r="AS88" s="98"/>
      <c r="AT88" s="98"/>
      <c r="AU88" s="96"/>
    </row>
    <row r="89" spans="1:47" ht="231" customHeight="1" x14ac:dyDescent="0.25">
      <c r="A89" s="95"/>
      <c r="B89" s="95"/>
      <c r="C89" s="96"/>
      <c r="D89" s="95"/>
      <c r="E89" s="140"/>
      <c r="F89" s="143"/>
      <c r="G89" s="143"/>
      <c r="H89" s="96"/>
      <c r="I89" s="96"/>
      <c r="J89" s="96"/>
      <c r="K89" s="96"/>
      <c r="L89" s="142"/>
      <c r="M89" s="100"/>
      <c r="N89" s="100"/>
      <c r="O89" s="95"/>
      <c r="P89" s="95"/>
      <c r="Q89" s="95"/>
      <c r="R89" s="95"/>
      <c r="S89" s="96"/>
      <c r="T89" s="95"/>
      <c r="U89" s="96"/>
      <c r="V89" s="95"/>
      <c r="W89" s="32" t="s">
        <v>365</v>
      </c>
      <c r="X89" s="17" t="str">
        <f t="shared" si="227"/>
        <v>Probabilidad</v>
      </c>
      <c r="Y89" s="17" t="s">
        <v>78</v>
      </c>
      <c r="Z89" s="34"/>
      <c r="AA89" s="34"/>
      <c r="AB89" s="34"/>
      <c r="AC89" s="34"/>
      <c r="AD89" s="139"/>
      <c r="AE89" s="17">
        <f t="shared" si="228"/>
        <v>25</v>
      </c>
      <c r="AF89" s="17">
        <f t="shared" si="229"/>
        <v>0</v>
      </c>
      <c r="AG89" s="17" t="e">
        <f>(#REF!*((AE89+AF89))/100)</f>
        <v>#REF!</v>
      </c>
      <c r="AH89" s="17" t="e">
        <f t="shared" si="241"/>
        <v>#REF!</v>
      </c>
      <c r="AI89" s="139"/>
      <c r="AJ89" s="17">
        <f t="shared" si="231"/>
        <v>0</v>
      </c>
      <c r="AK89" s="17">
        <f t="shared" si="232"/>
        <v>0</v>
      </c>
      <c r="AL89" s="17" t="e">
        <f>(#REF!*((AJ89+AK89))/100)</f>
        <v>#REF!</v>
      </c>
      <c r="AM89" s="17" t="e">
        <f t="shared" si="242"/>
        <v>#REF!</v>
      </c>
      <c r="AN89" s="95"/>
      <c r="AO89" s="95"/>
      <c r="AP89" s="95"/>
      <c r="AQ89" s="147"/>
      <c r="AR89" s="98"/>
      <c r="AS89" s="98"/>
      <c r="AT89" s="98"/>
      <c r="AU89" s="96"/>
    </row>
    <row r="90" spans="1:47" ht="252" customHeight="1" x14ac:dyDescent="0.25">
      <c r="A90" s="158"/>
      <c r="B90" s="95" t="s">
        <v>366</v>
      </c>
      <c r="C90" s="147" t="s">
        <v>367</v>
      </c>
      <c r="D90" s="147" t="s">
        <v>368</v>
      </c>
      <c r="E90" s="147"/>
      <c r="F90" s="147"/>
      <c r="G90" s="147"/>
      <c r="H90" s="96" t="s">
        <v>357</v>
      </c>
      <c r="I90" s="96" t="s">
        <v>369</v>
      </c>
      <c r="J90" s="96" t="s">
        <v>359</v>
      </c>
      <c r="K90" s="96" t="s">
        <v>370</v>
      </c>
      <c r="L90" s="147" t="s">
        <v>371</v>
      </c>
      <c r="M90" s="96" t="s">
        <v>60</v>
      </c>
      <c r="N90" s="96" t="s">
        <v>372</v>
      </c>
      <c r="O90" s="96" t="s">
        <v>61</v>
      </c>
      <c r="P90" s="96" t="s">
        <v>62</v>
      </c>
      <c r="Q90" s="96">
        <v>30000</v>
      </c>
      <c r="R90" s="96" t="s">
        <v>373</v>
      </c>
      <c r="S90" s="96">
        <v>100</v>
      </c>
      <c r="T90" s="96" t="s">
        <v>64</v>
      </c>
      <c r="U90" s="96">
        <v>80</v>
      </c>
      <c r="V90" s="149" t="s">
        <v>65</v>
      </c>
      <c r="W90" s="32" t="s">
        <v>374</v>
      </c>
      <c r="X90" s="32" t="s">
        <v>375</v>
      </c>
      <c r="Y90" s="32" t="s">
        <v>78</v>
      </c>
      <c r="Z90" s="32" t="s">
        <v>68</v>
      </c>
      <c r="AA90" s="32" t="s">
        <v>148</v>
      </c>
      <c r="AB90" s="32" t="s">
        <v>70</v>
      </c>
      <c r="AC90" s="32" t="s">
        <v>71</v>
      </c>
      <c r="AD90" s="139">
        <f t="shared" ref="AD90" si="243">AH92</f>
        <v>21.6</v>
      </c>
      <c r="AE90" s="17">
        <f t="shared" si="228"/>
        <v>25</v>
      </c>
      <c r="AF90" s="17">
        <f t="shared" si="229"/>
        <v>15</v>
      </c>
      <c r="AG90" s="17">
        <f t="shared" ref="AG90" si="244">($S90*((AE90+AF90))/100)</f>
        <v>40</v>
      </c>
      <c r="AH90" s="17">
        <f t="shared" ref="AH90" si="245">S90-AG90</f>
        <v>60</v>
      </c>
      <c r="AI90" s="139">
        <f t="shared" ref="AI90" si="246">AM92</f>
        <v>80</v>
      </c>
      <c r="AJ90" s="17">
        <f t="shared" si="231"/>
        <v>0</v>
      </c>
      <c r="AK90" s="17">
        <f t="shared" si="232"/>
        <v>0</v>
      </c>
      <c r="AL90" s="17">
        <f t="shared" ref="AL90" si="247">($U90*((AJ90+AK90))/100)</f>
        <v>0</v>
      </c>
      <c r="AM90" s="17">
        <f t="shared" ref="AM90" si="248">U90-AL90</f>
        <v>80</v>
      </c>
      <c r="AN90" s="149" t="s">
        <v>65</v>
      </c>
      <c r="AO90" s="96" t="s">
        <v>72</v>
      </c>
      <c r="AP90" s="147" t="s">
        <v>376</v>
      </c>
      <c r="AQ90" s="32" t="s">
        <v>377</v>
      </c>
      <c r="AR90" s="86">
        <v>45292</v>
      </c>
      <c r="AS90" s="86">
        <v>45657</v>
      </c>
      <c r="AT90" s="17" t="s">
        <v>75</v>
      </c>
      <c r="AU90" s="32" t="s">
        <v>378</v>
      </c>
    </row>
    <row r="91" spans="1:47" ht="239.25" customHeight="1" x14ac:dyDescent="0.25">
      <c r="A91" s="159"/>
      <c r="B91" s="95"/>
      <c r="C91" s="147"/>
      <c r="D91" s="147"/>
      <c r="E91" s="147"/>
      <c r="F91" s="147"/>
      <c r="G91" s="147"/>
      <c r="H91" s="96"/>
      <c r="I91" s="96"/>
      <c r="J91" s="96"/>
      <c r="K91" s="96"/>
      <c r="L91" s="147"/>
      <c r="M91" s="96"/>
      <c r="N91" s="96"/>
      <c r="O91" s="96"/>
      <c r="P91" s="96"/>
      <c r="Q91" s="96"/>
      <c r="R91" s="96"/>
      <c r="S91" s="96"/>
      <c r="T91" s="96"/>
      <c r="U91" s="96"/>
      <c r="V91" s="149"/>
      <c r="W91" s="32" t="s">
        <v>379</v>
      </c>
      <c r="X91" s="32" t="s">
        <v>375</v>
      </c>
      <c r="Y91" s="32" t="s">
        <v>78</v>
      </c>
      <c r="Z91" s="32" t="s">
        <v>68</v>
      </c>
      <c r="AA91" s="32" t="s">
        <v>148</v>
      </c>
      <c r="AB91" s="32" t="s">
        <v>70</v>
      </c>
      <c r="AC91" s="32" t="s">
        <v>71</v>
      </c>
      <c r="AD91" s="139"/>
      <c r="AE91" s="17">
        <f t="shared" si="228"/>
        <v>25</v>
      </c>
      <c r="AF91" s="17">
        <f t="shared" si="229"/>
        <v>15</v>
      </c>
      <c r="AG91" s="17">
        <f t="shared" ref="AG91:AG92" si="249">($AH90*((AE91+AF91))/100)</f>
        <v>24</v>
      </c>
      <c r="AH91" s="17">
        <f t="shared" ref="AH91:AH92" si="250">AH90-AG91</f>
        <v>36</v>
      </c>
      <c r="AI91" s="139"/>
      <c r="AJ91" s="17">
        <f t="shared" si="231"/>
        <v>0</v>
      </c>
      <c r="AK91" s="17">
        <f t="shared" si="232"/>
        <v>0</v>
      </c>
      <c r="AL91" s="17">
        <f t="shared" ref="AL91:AL92" si="251">($AM90*((AJ91+AK91))/100)</f>
        <v>0</v>
      </c>
      <c r="AM91" s="17">
        <f t="shared" ref="AM91:AM92" si="252">AM90-AL91</f>
        <v>80</v>
      </c>
      <c r="AN91" s="149"/>
      <c r="AO91" s="96"/>
      <c r="AP91" s="147"/>
      <c r="AQ91" s="32" t="s">
        <v>380</v>
      </c>
      <c r="AR91" s="86">
        <v>45292</v>
      </c>
      <c r="AS91" s="86">
        <v>45627</v>
      </c>
      <c r="AT91" s="17" t="s">
        <v>75</v>
      </c>
      <c r="AU91" s="32" t="s">
        <v>381</v>
      </c>
    </row>
    <row r="92" spans="1:47" ht="288" customHeight="1" x14ac:dyDescent="0.25">
      <c r="A92" s="162"/>
      <c r="B92" s="95"/>
      <c r="C92" s="147"/>
      <c r="D92" s="147"/>
      <c r="E92" s="147"/>
      <c r="F92" s="147"/>
      <c r="G92" s="147"/>
      <c r="H92" s="96"/>
      <c r="I92" s="96"/>
      <c r="J92" s="96"/>
      <c r="K92" s="96"/>
      <c r="L92" s="147"/>
      <c r="M92" s="96"/>
      <c r="N92" s="96"/>
      <c r="O92" s="96"/>
      <c r="P92" s="96"/>
      <c r="Q92" s="96"/>
      <c r="R92" s="96"/>
      <c r="S92" s="96"/>
      <c r="T92" s="96"/>
      <c r="U92" s="96"/>
      <c r="V92" s="149"/>
      <c r="W92" s="32" t="s">
        <v>382</v>
      </c>
      <c r="X92" s="32" t="s">
        <v>375</v>
      </c>
      <c r="Y92" s="32" t="s">
        <v>78</v>
      </c>
      <c r="Z92" s="32" t="s">
        <v>68</v>
      </c>
      <c r="AA92" s="32" t="s">
        <v>148</v>
      </c>
      <c r="AB92" s="32" t="s">
        <v>70</v>
      </c>
      <c r="AC92" s="32" t="s">
        <v>71</v>
      </c>
      <c r="AD92" s="139"/>
      <c r="AE92" s="17">
        <f t="shared" si="228"/>
        <v>25</v>
      </c>
      <c r="AF92" s="17">
        <f t="shared" si="229"/>
        <v>15</v>
      </c>
      <c r="AG92" s="17">
        <f t="shared" si="249"/>
        <v>14.4</v>
      </c>
      <c r="AH92" s="17">
        <f t="shared" si="250"/>
        <v>21.6</v>
      </c>
      <c r="AI92" s="139"/>
      <c r="AJ92" s="17">
        <f t="shared" si="231"/>
        <v>0</v>
      </c>
      <c r="AK92" s="17">
        <f t="shared" si="232"/>
        <v>0</v>
      </c>
      <c r="AL92" s="17">
        <f t="shared" si="251"/>
        <v>0</v>
      </c>
      <c r="AM92" s="17">
        <f t="shared" si="252"/>
        <v>80</v>
      </c>
      <c r="AN92" s="149"/>
      <c r="AO92" s="96"/>
      <c r="AP92" s="147"/>
      <c r="AQ92" s="32"/>
      <c r="AR92" s="82"/>
      <c r="AS92" s="82"/>
      <c r="AT92" s="17"/>
      <c r="AU92" s="32"/>
    </row>
    <row r="93" spans="1:47" ht="170.25" customHeight="1" x14ac:dyDescent="0.25">
      <c r="A93" s="158"/>
      <c r="B93" s="95" t="s">
        <v>366</v>
      </c>
      <c r="C93" s="147" t="s">
        <v>383</v>
      </c>
      <c r="D93" s="147" t="s">
        <v>384</v>
      </c>
      <c r="E93" s="147"/>
      <c r="F93" s="147"/>
      <c r="G93" s="147"/>
      <c r="H93" s="96" t="s">
        <v>385</v>
      </c>
      <c r="I93" s="96" t="s">
        <v>386</v>
      </c>
      <c r="J93" s="96" t="s">
        <v>387</v>
      </c>
      <c r="K93" s="96" t="s">
        <v>388</v>
      </c>
      <c r="L93" s="147" t="s">
        <v>389</v>
      </c>
      <c r="M93" s="96" t="s">
        <v>60</v>
      </c>
      <c r="N93" s="96" t="s">
        <v>372</v>
      </c>
      <c r="O93" s="96" t="s">
        <v>61</v>
      </c>
      <c r="P93" s="96" t="s">
        <v>62</v>
      </c>
      <c r="Q93" s="96">
        <v>20000</v>
      </c>
      <c r="R93" s="96" t="s">
        <v>373</v>
      </c>
      <c r="S93" s="96">
        <v>100</v>
      </c>
      <c r="T93" s="96" t="s">
        <v>96</v>
      </c>
      <c r="U93" s="96">
        <v>100</v>
      </c>
      <c r="V93" s="148" t="s">
        <v>97</v>
      </c>
      <c r="W93" s="32" t="s">
        <v>390</v>
      </c>
      <c r="X93" s="32" t="s">
        <v>375</v>
      </c>
      <c r="Y93" s="32" t="s">
        <v>78</v>
      </c>
      <c r="Z93" s="32" t="s">
        <v>68</v>
      </c>
      <c r="AA93" s="32" t="s">
        <v>148</v>
      </c>
      <c r="AB93" s="32" t="s">
        <v>70</v>
      </c>
      <c r="AC93" s="32" t="s">
        <v>71</v>
      </c>
      <c r="AD93" s="139">
        <f t="shared" ref="AD93" si="253">AH95</f>
        <v>21.6</v>
      </c>
      <c r="AE93" s="17">
        <f t="shared" si="228"/>
        <v>25</v>
      </c>
      <c r="AF93" s="17">
        <f t="shared" si="229"/>
        <v>15</v>
      </c>
      <c r="AG93" s="17">
        <f t="shared" ref="AG93" si="254">($S93*((AE93+AF93))/100)</f>
        <v>40</v>
      </c>
      <c r="AH93" s="17">
        <f t="shared" ref="AH93" si="255">S93-AG93</f>
        <v>60</v>
      </c>
      <c r="AI93" s="139">
        <f t="shared" ref="AI93" si="256">AM95</f>
        <v>100</v>
      </c>
      <c r="AJ93" s="17">
        <f t="shared" si="231"/>
        <v>0</v>
      </c>
      <c r="AK93" s="17">
        <f t="shared" si="232"/>
        <v>0</v>
      </c>
      <c r="AL93" s="17">
        <f t="shared" ref="AL93" si="257">($U93*((AJ93+AK93))/100)</f>
        <v>0</v>
      </c>
      <c r="AM93" s="17">
        <f t="shared" ref="AM93" si="258">U93-AL93</f>
        <v>100</v>
      </c>
      <c r="AN93" s="148" t="s">
        <v>97</v>
      </c>
      <c r="AO93" s="96" t="s">
        <v>72</v>
      </c>
      <c r="AP93" s="147" t="s">
        <v>391</v>
      </c>
      <c r="AQ93" s="32" t="s">
        <v>392</v>
      </c>
      <c r="AR93" s="86">
        <v>45292</v>
      </c>
      <c r="AS93" s="86">
        <v>45627</v>
      </c>
      <c r="AT93" s="17" t="s">
        <v>101</v>
      </c>
      <c r="AU93" s="17" t="s">
        <v>393</v>
      </c>
    </row>
    <row r="94" spans="1:47" ht="279" customHeight="1" x14ac:dyDescent="0.25">
      <c r="A94" s="159"/>
      <c r="B94" s="95"/>
      <c r="C94" s="147"/>
      <c r="D94" s="147"/>
      <c r="E94" s="147"/>
      <c r="F94" s="147"/>
      <c r="G94" s="147"/>
      <c r="H94" s="96"/>
      <c r="I94" s="96"/>
      <c r="J94" s="96"/>
      <c r="K94" s="96"/>
      <c r="L94" s="147"/>
      <c r="M94" s="96"/>
      <c r="N94" s="96"/>
      <c r="O94" s="96"/>
      <c r="P94" s="96"/>
      <c r="Q94" s="96"/>
      <c r="R94" s="96"/>
      <c r="S94" s="96"/>
      <c r="T94" s="96"/>
      <c r="U94" s="96"/>
      <c r="V94" s="148"/>
      <c r="W94" s="32" t="s">
        <v>394</v>
      </c>
      <c r="X94" s="32" t="s">
        <v>375</v>
      </c>
      <c r="Y94" s="32" t="s">
        <v>78</v>
      </c>
      <c r="Z94" s="32" t="s">
        <v>68</v>
      </c>
      <c r="AA94" s="32" t="s">
        <v>69</v>
      </c>
      <c r="AB94" s="32" t="s">
        <v>70</v>
      </c>
      <c r="AC94" s="32" t="s">
        <v>71</v>
      </c>
      <c r="AD94" s="139"/>
      <c r="AE94" s="17">
        <f t="shared" si="228"/>
        <v>25</v>
      </c>
      <c r="AF94" s="17">
        <f t="shared" si="229"/>
        <v>15</v>
      </c>
      <c r="AG94" s="17">
        <f t="shared" ref="AG94:AG95" si="259">($AH93*((AE94+AF94))/100)</f>
        <v>24</v>
      </c>
      <c r="AH94" s="17">
        <f t="shared" ref="AH94:AH95" si="260">AH93-AG94</f>
        <v>36</v>
      </c>
      <c r="AI94" s="139"/>
      <c r="AJ94" s="17">
        <f t="shared" si="231"/>
        <v>0</v>
      </c>
      <c r="AK94" s="17">
        <f t="shared" si="232"/>
        <v>0</v>
      </c>
      <c r="AL94" s="17">
        <f t="shared" ref="AL94:AL95" si="261">($AM93*((AJ94+AK94))/100)</f>
        <v>0</v>
      </c>
      <c r="AM94" s="17">
        <f t="shared" ref="AM94:AM95" si="262">AM93-AL94</f>
        <v>100</v>
      </c>
      <c r="AN94" s="148"/>
      <c r="AO94" s="96"/>
      <c r="AP94" s="147"/>
      <c r="AQ94" s="32" t="s">
        <v>395</v>
      </c>
      <c r="AR94" s="86">
        <v>45292</v>
      </c>
      <c r="AS94" s="86">
        <v>45627</v>
      </c>
      <c r="AT94" s="17" t="s">
        <v>101</v>
      </c>
      <c r="AU94" s="17" t="s">
        <v>396</v>
      </c>
    </row>
    <row r="95" spans="1:47" ht="149.25" customHeight="1" x14ac:dyDescent="0.25">
      <c r="A95" s="162"/>
      <c r="B95" s="95"/>
      <c r="C95" s="147"/>
      <c r="D95" s="147"/>
      <c r="E95" s="147"/>
      <c r="F95" s="147"/>
      <c r="G95" s="147"/>
      <c r="H95" s="96"/>
      <c r="I95" s="96"/>
      <c r="J95" s="96"/>
      <c r="K95" s="96"/>
      <c r="L95" s="147"/>
      <c r="M95" s="96"/>
      <c r="N95" s="96"/>
      <c r="O95" s="96"/>
      <c r="P95" s="96"/>
      <c r="Q95" s="96"/>
      <c r="R95" s="96"/>
      <c r="S95" s="96"/>
      <c r="T95" s="96"/>
      <c r="U95" s="96"/>
      <c r="V95" s="148"/>
      <c r="W95" s="32" t="s">
        <v>397</v>
      </c>
      <c r="X95" s="32" t="s">
        <v>375</v>
      </c>
      <c r="Y95" s="32" t="s">
        <v>78</v>
      </c>
      <c r="Z95" s="32" t="s">
        <v>68</v>
      </c>
      <c r="AA95" s="32" t="s">
        <v>69</v>
      </c>
      <c r="AB95" s="32" t="s">
        <v>70</v>
      </c>
      <c r="AC95" s="32" t="s">
        <v>71</v>
      </c>
      <c r="AD95" s="139"/>
      <c r="AE95" s="17">
        <f t="shared" si="228"/>
        <v>25</v>
      </c>
      <c r="AF95" s="17">
        <f t="shared" si="229"/>
        <v>15</v>
      </c>
      <c r="AG95" s="17">
        <f t="shared" si="259"/>
        <v>14.4</v>
      </c>
      <c r="AH95" s="17">
        <f t="shared" si="260"/>
        <v>21.6</v>
      </c>
      <c r="AI95" s="139"/>
      <c r="AJ95" s="17">
        <f t="shared" si="231"/>
        <v>0</v>
      </c>
      <c r="AK95" s="17">
        <f t="shared" si="232"/>
        <v>0</v>
      </c>
      <c r="AL95" s="17">
        <f t="shared" si="261"/>
        <v>0</v>
      </c>
      <c r="AM95" s="17">
        <f t="shared" si="262"/>
        <v>100</v>
      </c>
      <c r="AN95" s="148"/>
      <c r="AO95" s="96"/>
      <c r="AP95" s="147"/>
      <c r="AQ95" s="32" t="s">
        <v>398</v>
      </c>
      <c r="AR95" s="86">
        <v>45292</v>
      </c>
      <c r="AS95" s="86">
        <v>45627</v>
      </c>
      <c r="AT95" s="17" t="s">
        <v>101</v>
      </c>
      <c r="AU95" s="17" t="s">
        <v>399</v>
      </c>
    </row>
    <row r="96" spans="1:47" ht="213" customHeight="1" x14ac:dyDescent="0.25">
      <c r="A96" s="158"/>
      <c r="B96" s="95" t="s">
        <v>400</v>
      </c>
      <c r="C96" s="147" t="s">
        <v>401</v>
      </c>
      <c r="D96" s="147" t="s">
        <v>402</v>
      </c>
      <c r="E96" s="147"/>
      <c r="F96" s="147"/>
      <c r="G96" s="147"/>
      <c r="H96" s="144" t="s">
        <v>403</v>
      </c>
      <c r="I96" s="144" t="s">
        <v>404</v>
      </c>
      <c r="J96" s="144" t="s">
        <v>405</v>
      </c>
      <c r="K96" s="144" t="s">
        <v>406</v>
      </c>
      <c r="L96" s="142" t="s">
        <v>407</v>
      </c>
      <c r="M96" s="96" t="s">
        <v>60</v>
      </c>
      <c r="N96" s="96" t="s">
        <v>372</v>
      </c>
      <c r="O96" s="96" t="s">
        <v>61</v>
      </c>
      <c r="P96" s="96" t="s">
        <v>62</v>
      </c>
      <c r="Q96" s="96">
        <v>2500</v>
      </c>
      <c r="R96" s="96" t="s">
        <v>156</v>
      </c>
      <c r="S96" s="96">
        <v>80</v>
      </c>
      <c r="T96" s="96" t="s">
        <v>96</v>
      </c>
      <c r="U96" s="96">
        <v>100</v>
      </c>
      <c r="V96" s="148" t="s">
        <v>97</v>
      </c>
      <c r="W96" s="94" t="s">
        <v>826</v>
      </c>
      <c r="X96" s="32" t="s">
        <v>375</v>
      </c>
      <c r="Y96" s="32" t="s">
        <v>67</v>
      </c>
      <c r="Z96" s="32" t="s">
        <v>68</v>
      </c>
      <c r="AA96" s="32" t="s">
        <v>69</v>
      </c>
      <c r="AB96" s="32" t="s">
        <v>70</v>
      </c>
      <c r="AC96" s="32" t="s">
        <v>71</v>
      </c>
      <c r="AD96" s="139">
        <f>AH97</f>
        <v>33.6</v>
      </c>
      <c r="AE96" s="17">
        <f t="shared" si="228"/>
        <v>15</v>
      </c>
      <c r="AF96" s="17">
        <f t="shared" si="229"/>
        <v>15</v>
      </c>
      <c r="AG96" s="17">
        <f t="shared" ref="AG96" si="263">($S96*((AE96+AF96))/100)</f>
        <v>24</v>
      </c>
      <c r="AH96" s="17">
        <f t="shared" ref="AH96" si="264">S96-AG96</f>
        <v>56</v>
      </c>
      <c r="AI96" s="139">
        <f>AM97</f>
        <v>100</v>
      </c>
      <c r="AJ96" s="17">
        <f t="shared" si="231"/>
        <v>0</v>
      </c>
      <c r="AK96" s="17">
        <f t="shared" si="232"/>
        <v>0</v>
      </c>
      <c r="AL96" s="17">
        <f t="shared" ref="AL96" si="265">($U96*((AJ96+AK96))/100)</f>
        <v>0</v>
      </c>
      <c r="AM96" s="17">
        <f t="shared" ref="AM96" si="266">U96-AL96</f>
        <v>100</v>
      </c>
      <c r="AN96" s="148" t="s">
        <v>97</v>
      </c>
      <c r="AO96" s="96" t="s">
        <v>72</v>
      </c>
      <c r="AP96" s="147" t="s">
        <v>409</v>
      </c>
      <c r="AQ96" s="147" t="s">
        <v>825</v>
      </c>
      <c r="AR96" s="151">
        <v>45292</v>
      </c>
      <c r="AS96" s="151">
        <v>45627</v>
      </c>
      <c r="AT96" s="151" t="s">
        <v>101</v>
      </c>
      <c r="AU96" s="147" t="s">
        <v>410</v>
      </c>
    </row>
    <row r="97" spans="1:47" ht="307.5" customHeight="1" x14ac:dyDescent="0.25">
      <c r="A97" s="162"/>
      <c r="B97" s="95"/>
      <c r="C97" s="147"/>
      <c r="D97" s="147"/>
      <c r="E97" s="147"/>
      <c r="F97" s="147"/>
      <c r="G97" s="147"/>
      <c r="H97" s="144"/>
      <c r="I97" s="144"/>
      <c r="J97" s="144"/>
      <c r="K97" s="144"/>
      <c r="L97" s="142"/>
      <c r="M97" s="96"/>
      <c r="N97" s="96"/>
      <c r="O97" s="96"/>
      <c r="P97" s="96"/>
      <c r="Q97" s="96"/>
      <c r="R97" s="96"/>
      <c r="S97" s="96"/>
      <c r="T97" s="96"/>
      <c r="U97" s="96"/>
      <c r="V97" s="148"/>
      <c r="W97" s="94" t="s">
        <v>824</v>
      </c>
      <c r="X97" s="32" t="s">
        <v>375</v>
      </c>
      <c r="Y97" s="32" t="s">
        <v>78</v>
      </c>
      <c r="Z97" s="32" t="s">
        <v>68</v>
      </c>
      <c r="AA97" s="32" t="s">
        <v>69</v>
      </c>
      <c r="AB97" s="32" t="s">
        <v>70</v>
      </c>
      <c r="AC97" s="32" t="s">
        <v>71</v>
      </c>
      <c r="AD97" s="139"/>
      <c r="AE97" s="17">
        <f t="shared" si="228"/>
        <v>25</v>
      </c>
      <c r="AF97" s="17">
        <f t="shared" si="229"/>
        <v>15</v>
      </c>
      <c r="AG97" s="17">
        <f t="shared" ref="AG97" si="267">($AH96*((AE97+AF97))/100)</f>
        <v>22.4</v>
      </c>
      <c r="AH97" s="17">
        <f t="shared" ref="AH97" si="268">AH96-AG97</f>
        <v>33.6</v>
      </c>
      <c r="AI97" s="139"/>
      <c r="AJ97" s="17">
        <f t="shared" si="231"/>
        <v>0</v>
      </c>
      <c r="AK97" s="17">
        <f t="shared" si="232"/>
        <v>0</v>
      </c>
      <c r="AL97" s="17">
        <f t="shared" ref="AL97" si="269">($AM96*((AJ97+AK97))/100)</f>
        <v>0</v>
      </c>
      <c r="AM97" s="17">
        <f t="shared" ref="AM97" si="270">AM96-AL97</f>
        <v>100</v>
      </c>
      <c r="AN97" s="148"/>
      <c r="AO97" s="96"/>
      <c r="AP97" s="147"/>
      <c r="AQ97" s="147"/>
      <c r="AR97" s="151"/>
      <c r="AS97" s="151"/>
      <c r="AT97" s="151"/>
      <c r="AU97" s="147"/>
    </row>
    <row r="98" spans="1:47" ht="223.5" customHeight="1" x14ac:dyDescent="0.25">
      <c r="A98" s="158"/>
      <c r="B98" s="95" t="s">
        <v>411</v>
      </c>
      <c r="C98" s="147" t="s">
        <v>412</v>
      </c>
      <c r="D98" s="147" t="s">
        <v>413</v>
      </c>
      <c r="E98" s="147"/>
      <c r="F98" s="147"/>
      <c r="G98" s="147"/>
      <c r="H98" s="96" t="s">
        <v>414</v>
      </c>
      <c r="I98" s="96" t="s">
        <v>415</v>
      </c>
      <c r="J98" s="96" t="s">
        <v>416</v>
      </c>
      <c r="K98" s="96" t="s">
        <v>142</v>
      </c>
      <c r="L98" s="147" t="s">
        <v>417</v>
      </c>
      <c r="M98" s="96" t="s">
        <v>60</v>
      </c>
      <c r="N98" s="96" t="s">
        <v>418</v>
      </c>
      <c r="O98" s="96" t="s">
        <v>61</v>
      </c>
      <c r="P98" s="96" t="s">
        <v>62</v>
      </c>
      <c r="Q98" s="96">
        <v>231</v>
      </c>
      <c r="R98" s="96" t="s">
        <v>95</v>
      </c>
      <c r="S98" s="96">
        <v>40</v>
      </c>
      <c r="T98" s="96" t="s">
        <v>96</v>
      </c>
      <c r="U98" s="96">
        <v>100</v>
      </c>
      <c r="V98" s="148" t="s">
        <v>97</v>
      </c>
      <c r="W98" s="32" t="s">
        <v>408</v>
      </c>
      <c r="X98" s="32" t="s">
        <v>375</v>
      </c>
      <c r="Y98" s="32" t="s">
        <v>67</v>
      </c>
      <c r="Z98" s="32" t="s">
        <v>68</v>
      </c>
      <c r="AA98" s="32" t="s">
        <v>69</v>
      </c>
      <c r="AB98" s="32" t="s">
        <v>70</v>
      </c>
      <c r="AC98" s="32" t="s">
        <v>71</v>
      </c>
      <c r="AD98" s="139">
        <f>AH99</f>
        <v>16.8</v>
      </c>
      <c r="AE98" s="17">
        <f t="shared" si="228"/>
        <v>15</v>
      </c>
      <c r="AF98" s="17">
        <f t="shared" si="229"/>
        <v>15</v>
      </c>
      <c r="AG98" s="17">
        <f t="shared" ref="AG98" si="271">($S98*((AE98+AF98))/100)</f>
        <v>12</v>
      </c>
      <c r="AH98" s="17">
        <f t="shared" ref="AH98" si="272">S98-AG98</f>
        <v>28</v>
      </c>
      <c r="AI98" s="139">
        <f>AM99</f>
        <v>100</v>
      </c>
      <c r="AJ98" s="17">
        <f t="shared" si="231"/>
        <v>0</v>
      </c>
      <c r="AK98" s="17">
        <f t="shared" si="232"/>
        <v>0</v>
      </c>
      <c r="AL98" s="17">
        <f t="shared" ref="AL98" si="273">($U98*((AJ98+AK98))/100)</f>
        <v>0</v>
      </c>
      <c r="AM98" s="17">
        <f t="shared" ref="AM98" si="274">U98-AL98</f>
        <v>100</v>
      </c>
      <c r="AN98" s="148" t="s">
        <v>97</v>
      </c>
      <c r="AO98" s="96" t="s">
        <v>72</v>
      </c>
      <c r="AP98" s="147" t="s">
        <v>419</v>
      </c>
      <c r="AQ98" s="147" t="s">
        <v>420</v>
      </c>
      <c r="AR98" s="151">
        <v>45292</v>
      </c>
      <c r="AS98" s="151">
        <v>45627</v>
      </c>
      <c r="AT98" s="107" t="s">
        <v>101</v>
      </c>
      <c r="AU98" s="147" t="s">
        <v>421</v>
      </c>
    </row>
    <row r="99" spans="1:47" ht="194.25" customHeight="1" x14ac:dyDescent="0.25">
      <c r="A99" s="162"/>
      <c r="B99" s="95"/>
      <c r="C99" s="147"/>
      <c r="D99" s="147"/>
      <c r="E99" s="147"/>
      <c r="F99" s="147"/>
      <c r="G99" s="147"/>
      <c r="H99" s="96"/>
      <c r="I99" s="96"/>
      <c r="J99" s="96"/>
      <c r="K99" s="96"/>
      <c r="L99" s="147"/>
      <c r="M99" s="96"/>
      <c r="N99" s="96"/>
      <c r="O99" s="96"/>
      <c r="P99" s="96"/>
      <c r="Q99" s="96"/>
      <c r="R99" s="96"/>
      <c r="S99" s="96"/>
      <c r="T99" s="96"/>
      <c r="U99" s="96"/>
      <c r="V99" s="148"/>
      <c r="W99" s="32" t="s">
        <v>408</v>
      </c>
      <c r="X99" s="32" t="s">
        <v>375</v>
      </c>
      <c r="Y99" s="32" t="s">
        <v>78</v>
      </c>
      <c r="Z99" s="32" t="s">
        <v>68</v>
      </c>
      <c r="AA99" s="32" t="s">
        <v>69</v>
      </c>
      <c r="AB99" s="32" t="s">
        <v>70</v>
      </c>
      <c r="AC99" s="32" t="s">
        <v>71</v>
      </c>
      <c r="AD99" s="139"/>
      <c r="AE99" s="17">
        <f t="shared" si="228"/>
        <v>25</v>
      </c>
      <c r="AF99" s="17">
        <f t="shared" si="229"/>
        <v>15</v>
      </c>
      <c r="AG99" s="17">
        <f t="shared" ref="AG99" si="275">($AH98*((AE99+AF99))/100)</f>
        <v>11.2</v>
      </c>
      <c r="AH99" s="17">
        <f t="shared" ref="AH99" si="276">AH98-AG99</f>
        <v>16.8</v>
      </c>
      <c r="AI99" s="139"/>
      <c r="AJ99" s="17">
        <f t="shared" si="231"/>
        <v>0</v>
      </c>
      <c r="AK99" s="17">
        <f t="shared" si="232"/>
        <v>0</v>
      </c>
      <c r="AL99" s="17">
        <f t="shared" ref="AL99" si="277">($AM98*((AJ99+AK99))/100)</f>
        <v>0</v>
      </c>
      <c r="AM99" s="17">
        <f t="shared" ref="AM99" si="278">AM98-AL99</f>
        <v>100</v>
      </c>
      <c r="AN99" s="148"/>
      <c r="AO99" s="96"/>
      <c r="AP99" s="147"/>
      <c r="AQ99" s="147"/>
      <c r="AR99" s="151"/>
      <c r="AS99" s="151"/>
      <c r="AT99" s="107"/>
      <c r="AU99" s="147"/>
    </row>
    <row r="100" spans="1:47" ht="264.75" customHeight="1" x14ac:dyDescent="0.25">
      <c r="A100" s="158"/>
      <c r="B100" s="95" t="s">
        <v>411</v>
      </c>
      <c r="C100" s="147" t="s">
        <v>401</v>
      </c>
      <c r="D100" s="147" t="s">
        <v>422</v>
      </c>
      <c r="E100" s="147"/>
      <c r="F100" s="147"/>
      <c r="G100" s="147"/>
      <c r="H100" s="96" t="s">
        <v>423</v>
      </c>
      <c r="I100" s="96" t="s">
        <v>424</v>
      </c>
      <c r="J100" s="96" t="s">
        <v>425</v>
      </c>
      <c r="K100" s="96" t="s">
        <v>426</v>
      </c>
      <c r="L100" s="147" t="s">
        <v>427</v>
      </c>
      <c r="M100" s="96" t="s">
        <v>60</v>
      </c>
      <c r="N100" s="96" t="s">
        <v>418</v>
      </c>
      <c r="O100" s="96" t="s">
        <v>61</v>
      </c>
      <c r="P100" s="96" t="s">
        <v>62</v>
      </c>
      <c r="Q100" s="96">
        <v>6488</v>
      </c>
      <c r="R100" s="96" t="s">
        <v>373</v>
      </c>
      <c r="S100" s="96">
        <v>100</v>
      </c>
      <c r="T100" s="96" t="s">
        <v>96</v>
      </c>
      <c r="U100" s="96">
        <v>100</v>
      </c>
      <c r="V100" s="148" t="s">
        <v>97</v>
      </c>
      <c r="W100" s="32" t="s">
        <v>428</v>
      </c>
      <c r="X100" s="32" t="s">
        <v>375</v>
      </c>
      <c r="Y100" s="32" t="s">
        <v>67</v>
      </c>
      <c r="Z100" s="32" t="s">
        <v>68</v>
      </c>
      <c r="AA100" s="32" t="s">
        <v>69</v>
      </c>
      <c r="AB100" s="32" t="s">
        <v>70</v>
      </c>
      <c r="AC100" s="32" t="s">
        <v>71</v>
      </c>
      <c r="AD100" s="139">
        <f>AH101</f>
        <v>49</v>
      </c>
      <c r="AE100" s="17">
        <f t="shared" si="228"/>
        <v>15</v>
      </c>
      <c r="AF100" s="17">
        <f t="shared" si="229"/>
        <v>15</v>
      </c>
      <c r="AG100" s="17">
        <f t="shared" ref="AG100" si="279">($S100*((AE100+AF100))/100)</f>
        <v>30</v>
      </c>
      <c r="AH100" s="17">
        <f t="shared" ref="AH100" si="280">S100-AG100</f>
        <v>70</v>
      </c>
      <c r="AI100" s="139">
        <f>AM101</f>
        <v>100</v>
      </c>
      <c r="AJ100" s="17">
        <f t="shared" si="231"/>
        <v>0</v>
      </c>
      <c r="AK100" s="17">
        <f t="shared" si="232"/>
        <v>0</v>
      </c>
      <c r="AL100" s="17">
        <f t="shared" ref="AL100" si="281">($U100*((AJ100+AK100))/100)</f>
        <v>0</v>
      </c>
      <c r="AM100" s="17">
        <f t="shared" ref="AM100" si="282">U100-AL100</f>
        <v>100</v>
      </c>
      <c r="AN100" s="148" t="s">
        <v>97</v>
      </c>
      <c r="AO100" s="96" t="s">
        <v>429</v>
      </c>
      <c r="AP100" s="147" t="s">
        <v>419</v>
      </c>
      <c r="AQ100" s="147" t="s">
        <v>430</v>
      </c>
      <c r="AR100" s="151">
        <v>45292</v>
      </c>
      <c r="AS100" s="151">
        <v>45627</v>
      </c>
      <c r="AT100" s="151" t="s">
        <v>101</v>
      </c>
      <c r="AU100" s="147" t="s">
        <v>431</v>
      </c>
    </row>
    <row r="101" spans="1:47" ht="258" customHeight="1" x14ac:dyDescent="0.25">
      <c r="A101" s="162"/>
      <c r="B101" s="95"/>
      <c r="C101" s="147"/>
      <c r="D101" s="147"/>
      <c r="E101" s="147"/>
      <c r="F101" s="147"/>
      <c r="G101" s="147"/>
      <c r="H101" s="96"/>
      <c r="I101" s="96"/>
      <c r="J101" s="96"/>
      <c r="K101" s="96"/>
      <c r="L101" s="147"/>
      <c r="M101" s="96"/>
      <c r="N101" s="96"/>
      <c r="O101" s="96"/>
      <c r="P101" s="96"/>
      <c r="Q101" s="96"/>
      <c r="R101" s="96"/>
      <c r="S101" s="96"/>
      <c r="T101" s="96"/>
      <c r="U101" s="96"/>
      <c r="V101" s="148"/>
      <c r="W101" s="32" t="s">
        <v>432</v>
      </c>
      <c r="X101" s="32" t="s">
        <v>375</v>
      </c>
      <c r="Y101" s="32" t="s">
        <v>67</v>
      </c>
      <c r="Z101" s="32" t="s">
        <v>68</v>
      </c>
      <c r="AA101" s="32" t="s">
        <v>69</v>
      </c>
      <c r="AB101" s="32" t="s">
        <v>70</v>
      </c>
      <c r="AC101" s="32" t="s">
        <v>71</v>
      </c>
      <c r="AD101" s="139"/>
      <c r="AE101" s="17">
        <f t="shared" si="228"/>
        <v>15</v>
      </c>
      <c r="AF101" s="17">
        <f t="shared" si="229"/>
        <v>15</v>
      </c>
      <c r="AG101" s="17">
        <f t="shared" ref="AG101" si="283">($AH100*((AE101+AF101))/100)</f>
        <v>21</v>
      </c>
      <c r="AH101" s="17">
        <f t="shared" ref="AH101" si="284">AH100-AG101</f>
        <v>49</v>
      </c>
      <c r="AI101" s="139"/>
      <c r="AJ101" s="17">
        <f t="shared" si="231"/>
        <v>0</v>
      </c>
      <c r="AK101" s="17">
        <f t="shared" si="232"/>
        <v>0</v>
      </c>
      <c r="AL101" s="17">
        <f t="shared" ref="AL101" si="285">($AM100*((AJ101+AK101))/100)</f>
        <v>0</v>
      </c>
      <c r="AM101" s="17">
        <f t="shared" ref="AM101" si="286">AM100-AL101</f>
        <v>100</v>
      </c>
      <c r="AN101" s="148"/>
      <c r="AO101" s="96"/>
      <c r="AP101" s="147"/>
      <c r="AQ101" s="147"/>
      <c r="AR101" s="151"/>
      <c r="AS101" s="151"/>
      <c r="AT101" s="151"/>
      <c r="AU101" s="147"/>
    </row>
    <row r="102" spans="1:47" ht="289.5" customHeight="1" x14ac:dyDescent="0.25">
      <c r="A102" s="34"/>
      <c r="B102" s="34" t="s">
        <v>433</v>
      </c>
      <c r="C102" s="32" t="s">
        <v>412</v>
      </c>
      <c r="D102" s="32" t="s">
        <v>434</v>
      </c>
      <c r="E102" s="88"/>
      <c r="F102" s="88"/>
      <c r="G102" s="88"/>
      <c r="H102" s="17" t="s">
        <v>435</v>
      </c>
      <c r="I102" s="17" t="s">
        <v>436</v>
      </c>
      <c r="J102" s="17" t="s">
        <v>437</v>
      </c>
      <c r="K102" s="17" t="s">
        <v>438</v>
      </c>
      <c r="L102" s="32" t="s">
        <v>439</v>
      </c>
      <c r="M102" s="17" t="s">
        <v>60</v>
      </c>
      <c r="N102" s="17" t="s">
        <v>440</v>
      </c>
      <c r="O102" s="17" t="s">
        <v>61</v>
      </c>
      <c r="P102" s="17" t="s">
        <v>62</v>
      </c>
      <c r="Q102" s="17">
        <v>32200</v>
      </c>
      <c r="R102" s="17" t="s">
        <v>373</v>
      </c>
      <c r="S102" s="17">
        <v>100</v>
      </c>
      <c r="T102" s="17" t="s">
        <v>96</v>
      </c>
      <c r="U102" s="17">
        <v>100</v>
      </c>
      <c r="V102" s="87" t="s">
        <v>97</v>
      </c>
      <c r="W102" s="32" t="s">
        <v>441</v>
      </c>
      <c r="X102" s="32" t="s">
        <v>375</v>
      </c>
      <c r="Y102" s="32" t="s">
        <v>78</v>
      </c>
      <c r="Z102" s="32" t="s">
        <v>68</v>
      </c>
      <c r="AA102" s="32" t="s">
        <v>69</v>
      </c>
      <c r="AB102" s="32" t="s">
        <v>70</v>
      </c>
      <c r="AC102" s="32" t="s">
        <v>71</v>
      </c>
      <c r="AD102" s="92" t="e">
        <f>#REF!</f>
        <v>#REF!</v>
      </c>
      <c r="AE102" s="17">
        <f t="shared" ref="AE102:AE108" si="287">IF(Y102="Preventivo",25,IF(Y102="Detectivo",15,0))</f>
        <v>25</v>
      </c>
      <c r="AF102" s="17">
        <f t="shared" ref="AF102:AF108" si="288">IF(Y102="Correctivo",0,IF(Z102="Automatizado",25,IF(Z102="Manual",15,0)))</f>
        <v>15</v>
      </c>
      <c r="AG102" s="17">
        <f t="shared" ref="AG102" si="289">($S102*((AE102+AF102))/100)</f>
        <v>40</v>
      </c>
      <c r="AH102" s="17">
        <f t="shared" ref="AH102" si="290">S102-AG102</f>
        <v>60</v>
      </c>
      <c r="AI102" s="92" t="e">
        <f>#REF!</f>
        <v>#REF!</v>
      </c>
      <c r="AJ102" s="17">
        <f t="shared" ref="AJ102:AJ108" si="291">IF(Y102="Correctivo",10,0)</f>
        <v>0</v>
      </c>
      <c r="AK102" s="17">
        <f t="shared" ref="AK102:AK108" si="292">IF(X102="Probabilidad",0,IF(Z102="Automatizado",25,IF(Z102="Manual",15,0)))</f>
        <v>0</v>
      </c>
      <c r="AL102" s="17">
        <f t="shared" ref="AL102" si="293">($U102*((AJ102+AK102))/100)</f>
        <v>0</v>
      </c>
      <c r="AM102" s="17">
        <f t="shared" ref="AM102" si="294">U102-AL102</f>
        <v>100</v>
      </c>
      <c r="AN102" s="85" t="s">
        <v>65</v>
      </c>
      <c r="AO102" s="17" t="s">
        <v>72</v>
      </c>
      <c r="AP102" s="32" t="s">
        <v>442</v>
      </c>
      <c r="AQ102" s="32" t="s">
        <v>443</v>
      </c>
      <c r="AR102" s="86">
        <v>45292</v>
      </c>
      <c r="AS102" s="86">
        <v>45566</v>
      </c>
      <c r="AT102" s="17" t="s">
        <v>75</v>
      </c>
      <c r="AU102" s="32" t="s">
        <v>444</v>
      </c>
    </row>
    <row r="103" spans="1:47" ht="273.75" customHeight="1" x14ac:dyDescent="0.25">
      <c r="A103" s="34"/>
      <c r="B103" s="34" t="s">
        <v>445</v>
      </c>
      <c r="C103" s="32" t="s">
        <v>401</v>
      </c>
      <c r="D103" s="32" t="s">
        <v>446</v>
      </c>
      <c r="E103" s="32"/>
      <c r="F103" s="32"/>
      <c r="G103" s="32"/>
      <c r="H103" s="32" t="s">
        <v>447</v>
      </c>
      <c r="I103" s="32" t="s">
        <v>448</v>
      </c>
      <c r="J103" s="32" t="s">
        <v>449</v>
      </c>
      <c r="K103" s="32" t="s">
        <v>450</v>
      </c>
      <c r="L103" s="32" t="s">
        <v>451</v>
      </c>
      <c r="M103" s="17" t="s">
        <v>60</v>
      </c>
      <c r="N103" s="17" t="s">
        <v>372</v>
      </c>
      <c r="O103" s="17" t="s">
        <v>61</v>
      </c>
      <c r="P103" s="17" t="s">
        <v>62</v>
      </c>
      <c r="Q103" s="17">
        <v>16</v>
      </c>
      <c r="R103" s="17" t="s">
        <v>95</v>
      </c>
      <c r="S103" s="17">
        <v>40</v>
      </c>
      <c r="T103" s="17" t="s">
        <v>96</v>
      </c>
      <c r="U103" s="17">
        <v>100</v>
      </c>
      <c r="V103" s="87" t="s">
        <v>97</v>
      </c>
      <c r="W103" s="32" t="s">
        <v>452</v>
      </c>
      <c r="X103" s="32" t="s">
        <v>375</v>
      </c>
      <c r="Y103" s="32" t="s">
        <v>78</v>
      </c>
      <c r="Z103" s="32" t="s">
        <v>68</v>
      </c>
      <c r="AA103" s="32" t="s">
        <v>69</v>
      </c>
      <c r="AB103" s="32" t="s">
        <v>70</v>
      </c>
      <c r="AC103" s="32" t="s">
        <v>71</v>
      </c>
      <c r="AD103" s="92">
        <f>AH103</f>
        <v>24</v>
      </c>
      <c r="AE103" s="17">
        <f t="shared" si="287"/>
        <v>25</v>
      </c>
      <c r="AF103" s="17">
        <f t="shared" si="288"/>
        <v>15</v>
      </c>
      <c r="AG103" s="17">
        <f t="shared" ref="AG103" si="295">($S103*((AE103+AF103))/100)</f>
        <v>16</v>
      </c>
      <c r="AH103" s="17">
        <f t="shared" ref="AH103" si="296">S103-AG103</f>
        <v>24</v>
      </c>
      <c r="AI103" s="92">
        <f>AM103</f>
        <v>100</v>
      </c>
      <c r="AJ103" s="17">
        <f t="shared" si="291"/>
        <v>0</v>
      </c>
      <c r="AK103" s="17">
        <f t="shared" si="292"/>
        <v>0</v>
      </c>
      <c r="AL103" s="17">
        <f t="shared" ref="AL103" si="297">($U103*((AJ103+AK103))/100)</f>
        <v>0</v>
      </c>
      <c r="AM103" s="17">
        <f t="shared" ref="AM103" si="298">U103-AL103</f>
        <v>100</v>
      </c>
      <c r="AN103" s="87" t="s">
        <v>97</v>
      </c>
      <c r="AO103" s="32" t="s">
        <v>72</v>
      </c>
      <c r="AP103" s="32" t="s">
        <v>453</v>
      </c>
      <c r="AQ103" s="32" t="s">
        <v>454</v>
      </c>
      <c r="AR103" s="86">
        <v>45292</v>
      </c>
      <c r="AS103" s="86">
        <v>45627</v>
      </c>
      <c r="AT103" s="17" t="s">
        <v>101</v>
      </c>
      <c r="AU103" s="32" t="s">
        <v>455</v>
      </c>
    </row>
    <row r="104" spans="1:47" ht="219.75" customHeight="1" x14ac:dyDescent="0.25">
      <c r="A104" s="158"/>
      <c r="B104" s="95" t="s">
        <v>456</v>
      </c>
      <c r="C104" s="147" t="s">
        <v>457</v>
      </c>
      <c r="D104" s="147" t="s">
        <v>458</v>
      </c>
      <c r="E104" s="147"/>
      <c r="F104" s="147"/>
      <c r="G104" s="147"/>
      <c r="H104" s="96" t="s">
        <v>459</v>
      </c>
      <c r="I104" s="96" t="s">
        <v>460</v>
      </c>
      <c r="J104" s="96" t="s">
        <v>461</v>
      </c>
      <c r="K104" s="96" t="s">
        <v>462</v>
      </c>
      <c r="L104" s="147" t="s">
        <v>463</v>
      </c>
      <c r="M104" s="96" t="s">
        <v>60</v>
      </c>
      <c r="N104" s="96" t="s">
        <v>372</v>
      </c>
      <c r="O104" s="96" t="s">
        <v>61</v>
      </c>
      <c r="P104" s="96" t="s">
        <v>62</v>
      </c>
      <c r="Q104" s="96">
        <v>352000</v>
      </c>
      <c r="R104" s="96" t="s">
        <v>373</v>
      </c>
      <c r="S104" s="96">
        <v>100</v>
      </c>
      <c r="T104" s="96" t="s">
        <v>186</v>
      </c>
      <c r="U104" s="96">
        <v>60</v>
      </c>
      <c r="V104" s="149" t="s">
        <v>65</v>
      </c>
      <c r="W104" s="32" t="s">
        <v>464</v>
      </c>
      <c r="X104" s="32" t="s">
        <v>375</v>
      </c>
      <c r="Y104" s="32" t="s">
        <v>78</v>
      </c>
      <c r="Z104" s="32" t="s">
        <v>68</v>
      </c>
      <c r="AA104" s="32" t="s">
        <v>148</v>
      </c>
      <c r="AB104" s="32" t="s">
        <v>465</v>
      </c>
      <c r="AC104" s="32" t="s">
        <v>466</v>
      </c>
      <c r="AD104" s="139">
        <f t="shared" ref="AD104" si="299">AH106</f>
        <v>29.4</v>
      </c>
      <c r="AE104" s="17">
        <f t="shared" si="287"/>
        <v>25</v>
      </c>
      <c r="AF104" s="17">
        <f t="shared" si="288"/>
        <v>15</v>
      </c>
      <c r="AG104" s="17">
        <f t="shared" ref="AG104" si="300">($S104*((AE104+AF104))/100)</f>
        <v>40</v>
      </c>
      <c r="AH104" s="17">
        <f t="shared" ref="AH104" si="301">S104-AG104</f>
        <v>60</v>
      </c>
      <c r="AI104" s="139">
        <f t="shared" ref="AI104" si="302">AM106</f>
        <v>60</v>
      </c>
      <c r="AJ104" s="17">
        <f t="shared" si="291"/>
        <v>0</v>
      </c>
      <c r="AK104" s="17">
        <f t="shared" si="292"/>
        <v>0</v>
      </c>
      <c r="AL104" s="17">
        <f t="shared" ref="AL104" si="303">($U104*((AJ104+AK104))/100)</f>
        <v>0</v>
      </c>
      <c r="AM104" s="17">
        <f t="shared" ref="AM104" si="304">U104-AL104</f>
        <v>60</v>
      </c>
      <c r="AN104" s="156" t="s">
        <v>65</v>
      </c>
      <c r="AO104" s="96" t="s">
        <v>72</v>
      </c>
      <c r="AP104" s="147" t="s">
        <v>467</v>
      </c>
      <c r="AQ104" s="32" t="s">
        <v>468</v>
      </c>
      <c r="AR104" s="86">
        <v>45292</v>
      </c>
      <c r="AS104" s="86">
        <v>45627</v>
      </c>
      <c r="AT104" s="17" t="s">
        <v>75</v>
      </c>
      <c r="AU104" s="32" t="s">
        <v>469</v>
      </c>
    </row>
    <row r="105" spans="1:47" ht="221.25" customHeight="1" x14ac:dyDescent="0.25">
      <c r="A105" s="159"/>
      <c r="B105" s="95"/>
      <c r="C105" s="147"/>
      <c r="D105" s="147"/>
      <c r="E105" s="147"/>
      <c r="F105" s="147"/>
      <c r="G105" s="147"/>
      <c r="H105" s="96"/>
      <c r="I105" s="96"/>
      <c r="J105" s="96"/>
      <c r="K105" s="96"/>
      <c r="L105" s="147"/>
      <c r="M105" s="96"/>
      <c r="N105" s="96"/>
      <c r="O105" s="96"/>
      <c r="P105" s="96"/>
      <c r="Q105" s="96"/>
      <c r="R105" s="96"/>
      <c r="S105" s="96"/>
      <c r="T105" s="96"/>
      <c r="U105" s="96"/>
      <c r="V105" s="149"/>
      <c r="W105" s="32" t="s">
        <v>470</v>
      </c>
      <c r="X105" s="32" t="s">
        <v>375</v>
      </c>
      <c r="Y105" s="32" t="s">
        <v>67</v>
      </c>
      <c r="Z105" s="32" t="s">
        <v>68</v>
      </c>
      <c r="AA105" s="32" t="s">
        <v>148</v>
      </c>
      <c r="AB105" s="32" t="s">
        <v>70</v>
      </c>
      <c r="AC105" s="32" t="s">
        <v>466</v>
      </c>
      <c r="AD105" s="139"/>
      <c r="AE105" s="17">
        <f t="shared" si="287"/>
        <v>15</v>
      </c>
      <c r="AF105" s="17">
        <f t="shared" si="288"/>
        <v>15</v>
      </c>
      <c r="AG105" s="17">
        <f t="shared" ref="AG105:AG106" si="305">($AH104*((AE105+AF105))/100)</f>
        <v>18</v>
      </c>
      <c r="AH105" s="17">
        <f t="shared" ref="AH105:AH106" si="306">AH104-AG105</f>
        <v>42</v>
      </c>
      <c r="AI105" s="139"/>
      <c r="AJ105" s="17">
        <f t="shared" si="291"/>
        <v>0</v>
      </c>
      <c r="AK105" s="17">
        <f t="shared" si="292"/>
        <v>0</v>
      </c>
      <c r="AL105" s="17">
        <f t="shared" ref="AL105:AL106" si="307">($AM104*((AJ105+AK105))/100)</f>
        <v>0</v>
      </c>
      <c r="AM105" s="17">
        <f t="shared" ref="AM105:AM106" si="308">AM104-AL105</f>
        <v>60</v>
      </c>
      <c r="AN105" s="156"/>
      <c r="AO105" s="96"/>
      <c r="AP105" s="147"/>
      <c r="AQ105" s="32" t="s">
        <v>471</v>
      </c>
      <c r="AR105" s="86">
        <v>45292</v>
      </c>
      <c r="AS105" s="86">
        <v>45627</v>
      </c>
      <c r="AT105" s="17" t="s">
        <v>75</v>
      </c>
      <c r="AU105" s="32" t="s">
        <v>472</v>
      </c>
    </row>
    <row r="106" spans="1:47" ht="294.75" customHeight="1" x14ac:dyDescent="0.25">
      <c r="A106" s="162"/>
      <c r="B106" s="95"/>
      <c r="C106" s="147"/>
      <c r="D106" s="147"/>
      <c r="E106" s="147"/>
      <c r="F106" s="147"/>
      <c r="G106" s="147"/>
      <c r="H106" s="96"/>
      <c r="I106" s="96"/>
      <c r="J106" s="96"/>
      <c r="K106" s="96"/>
      <c r="L106" s="147"/>
      <c r="M106" s="96"/>
      <c r="N106" s="96"/>
      <c r="O106" s="96"/>
      <c r="P106" s="96"/>
      <c r="Q106" s="96"/>
      <c r="R106" s="96"/>
      <c r="S106" s="96"/>
      <c r="T106" s="96"/>
      <c r="U106" s="96"/>
      <c r="V106" s="149"/>
      <c r="W106" s="32" t="s">
        <v>473</v>
      </c>
      <c r="X106" s="32" t="s">
        <v>375</v>
      </c>
      <c r="Y106" s="32" t="s">
        <v>67</v>
      </c>
      <c r="Z106" s="32" t="s">
        <v>68</v>
      </c>
      <c r="AA106" s="32" t="s">
        <v>148</v>
      </c>
      <c r="AB106" s="32" t="s">
        <v>465</v>
      </c>
      <c r="AC106" s="32" t="s">
        <v>466</v>
      </c>
      <c r="AD106" s="139"/>
      <c r="AE106" s="17">
        <f t="shared" si="287"/>
        <v>15</v>
      </c>
      <c r="AF106" s="17">
        <f t="shared" si="288"/>
        <v>15</v>
      </c>
      <c r="AG106" s="17">
        <f t="shared" si="305"/>
        <v>12.6</v>
      </c>
      <c r="AH106" s="17">
        <f t="shared" si="306"/>
        <v>29.4</v>
      </c>
      <c r="AI106" s="139"/>
      <c r="AJ106" s="17">
        <f t="shared" si="291"/>
        <v>0</v>
      </c>
      <c r="AK106" s="17">
        <f t="shared" si="292"/>
        <v>0</v>
      </c>
      <c r="AL106" s="17">
        <f t="shared" si="307"/>
        <v>0</v>
      </c>
      <c r="AM106" s="17">
        <f t="shared" si="308"/>
        <v>60</v>
      </c>
      <c r="AN106" s="156"/>
      <c r="AO106" s="96"/>
      <c r="AP106" s="147"/>
      <c r="AQ106" s="32" t="s">
        <v>474</v>
      </c>
      <c r="AR106" s="86">
        <v>45292</v>
      </c>
      <c r="AS106" s="86">
        <v>45627</v>
      </c>
      <c r="AT106" s="17" t="s">
        <v>75</v>
      </c>
      <c r="AU106" s="32" t="s">
        <v>475</v>
      </c>
    </row>
    <row r="107" spans="1:47" ht="172.5" customHeight="1" x14ac:dyDescent="0.25">
      <c r="A107" s="158"/>
      <c r="B107" s="95" t="s">
        <v>476</v>
      </c>
      <c r="C107" s="147" t="s">
        <v>477</v>
      </c>
      <c r="D107" s="147" t="s">
        <v>478</v>
      </c>
      <c r="E107" s="147"/>
      <c r="F107" s="147"/>
      <c r="G107" s="147"/>
      <c r="H107" s="96" t="s">
        <v>479</v>
      </c>
      <c r="I107" s="96" t="s">
        <v>480</v>
      </c>
      <c r="J107" s="96" t="s">
        <v>481</v>
      </c>
      <c r="K107" s="96" t="s">
        <v>482</v>
      </c>
      <c r="L107" s="147" t="s">
        <v>483</v>
      </c>
      <c r="M107" s="98" t="s">
        <v>60</v>
      </c>
      <c r="N107" s="98" t="s">
        <v>372</v>
      </c>
      <c r="O107" s="96" t="s">
        <v>61</v>
      </c>
      <c r="P107" s="96" t="s">
        <v>84</v>
      </c>
      <c r="Q107" s="98">
        <v>10</v>
      </c>
      <c r="R107" s="98" t="s">
        <v>115</v>
      </c>
      <c r="S107" s="98">
        <v>20</v>
      </c>
      <c r="T107" s="98" t="s">
        <v>186</v>
      </c>
      <c r="U107" s="98">
        <v>60</v>
      </c>
      <c r="V107" s="154" t="s">
        <v>186</v>
      </c>
      <c r="W107" s="32" t="s">
        <v>484</v>
      </c>
      <c r="X107" s="17" t="s">
        <v>375</v>
      </c>
      <c r="Y107" s="17" t="s">
        <v>78</v>
      </c>
      <c r="Z107" s="17" t="s">
        <v>68</v>
      </c>
      <c r="AA107" s="17" t="s">
        <v>148</v>
      </c>
      <c r="AB107" s="17" t="s">
        <v>70</v>
      </c>
      <c r="AC107" s="17" t="s">
        <v>71</v>
      </c>
      <c r="AD107" s="139">
        <f>AH108</f>
        <v>8.4</v>
      </c>
      <c r="AE107" s="17">
        <f t="shared" si="287"/>
        <v>25</v>
      </c>
      <c r="AF107" s="17">
        <f t="shared" si="288"/>
        <v>15</v>
      </c>
      <c r="AG107" s="17">
        <f t="shared" ref="AG107" si="309">($S107*((AE107+AF107))/100)</f>
        <v>8</v>
      </c>
      <c r="AH107" s="17">
        <f t="shared" ref="AH107" si="310">S107-AG107</f>
        <v>12</v>
      </c>
      <c r="AI107" s="139">
        <f>AM108</f>
        <v>60</v>
      </c>
      <c r="AJ107" s="17">
        <f t="shared" si="291"/>
        <v>0</v>
      </c>
      <c r="AK107" s="17">
        <f t="shared" si="292"/>
        <v>0</v>
      </c>
      <c r="AL107" s="17">
        <f t="shared" ref="AL107" si="311">($U107*((AJ107+AK107))/100)</f>
        <v>0</v>
      </c>
      <c r="AM107" s="17">
        <f t="shared" ref="AM107" si="312">U107-AL107</f>
        <v>60</v>
      </c>
      <c r="AN107" s="156" t="s">
        <v>186</v>
      </c>
      <c r="AO107" s="96" t="s">
        <v>72</v>
      </c>
      <c r="AP107" s="147" t="s">
        <v>485</v>
      </c>
      <c r="AQ107" s="147" t="s">
        <v>486</v>
      </c>
      <c r="AR107" s="96" t="s">
        <v>487</v>
      </c>
      <c r="AS107" s="96" t="s">
        <v>487</v>
      </c>
      <c r="AT107" s="96" t="s">
        <v>488</v>
      </c>
      <c r="AU107" s="147" t="s">
        <v>489</v>
      </c>
    </row>
    <row r="108" spans="1:47" ht="177.75" customHeight="1" x14ac:dyDescent="0.25">
      <c r="A108" s="162"/>
      <c r="B108" s="95"/>
      <c r="C108" s="147"/>
      <c r="D108" s="147"/>
      <c r="E108" s="147"/>
      <c r="F108" s="147"/>
      <c r="G108" s="147"/>
      <c r="H108" s="96"/>
      <c r="I108" s="96"/>
      <c r="J108" s="96"/>
      <c r="K108" s="96"/>
      <c r="L108" s="147"/>
      <c r="M108" s="98"/>
      <c r="N108" s="98"/>
      <c r="O108" s="96"/>
      <c r="P108" s="96"/>
      <c r="Q108" s="98"/>
      <c r="R108" s="98"/>
      <c r="S108" s="98"/>
      <c r="T108" s="98"/>
      <c r="U108" s="98"/>
      <c r="V108" s="154"/>
      <c r="W108" s="32" t="s">
        <v>490</v>
      </c>
      <c r="X108" s="17" t="s">
        <v>375</v>
      </c>
      <c r="Y108" s="17" t="s">
        <v>67</v>
      </c>
      <c r="Z108" s="17" t="s">
        <v>68</v>
      </c>
      <c r="AA108" s="17" t="s">
        <v>148</v>
      </c>
      <c r="AB108" s="17" t="s">
        <v>70</v>
      </c>
      <c r="AC108" s="17" t="s">
        <v>71</v>
      </c>
      <c r="AD108" s="139"/>
      <c r="AE108" s="17">
        <f t="shared" si="287"/>
        <v>15</v>
      </c>
      <c r="AF108" s="17">
        <f t="shared" si="288"/>
        <v>15</v>
      </c>
      <c r="AG108" s="17">
        <f t="shared" ref="AG108" si="313">($AH107*((AE108+AF108))/100)</f>
        <v>3.6</v>
      </c>
      <c r="AH108" s="17">
        <f t="shared" ref="AH108" si="314">AH107-AG108</f>
        <v>8.4</v>
      </c>
      <c r="AI108" s="139"/>
      <c r="AJ108" s="17">
        <f t="shared" si="291"/>
        <v>0</v>
      </c>
      <c r="AK108" s="17">
        <f t="shared" si="292"/>
        <v>0</v>
      </c>
      <c r="AL108" s="17">
        <f t="shared" ref="AL108" si="315">($AM107*((AJ108+AK108))/100)</f>
        <v>0</v>
      </c>
      <c r="AM108" s="17">
        <f t="shared" ref="AM108" si="316">AM107-AL108</f>
        <v>60</v>
      </c>
      <c r="AN108" s="156"/>
      <c r="AO108" s="96"/>
      <c r="AP108" s="147"/>
      <c r="AQ108" s="147"/>
      <c r="AR108" s="96"/>
      <c r="AS108" s="96"/>
      <c r="AT108" s="96"/>
      <c r="AU108" s="147"/>
    </row>
    <row r="109" spans="1:47" ht="173.25" customHeight="1" x14ac:dyDescent="0.25">
      <c r="A109" s="158"/>
      <c r="B109" s="95" t="s">
        <v>491</v>
      </c>
      <c r="C109" s="147" t="s">
        <v>477</v>
      </c>
      <c r="D109" s="147" t="s">
        <v>422</v>
      </c>
      <c r="E109" s="147"/>
      <c r="F109" s="147"/>
      <c r="G109" s="147"/>
      <c r="H109" s="96" t="s">
        <v>459</v>
      </c>
      <c r="I109" s="96" t="s">
        <v>460</v>
      </c>
      <c r="J109" s="96" t="s">
        <v>492</v>
      </c>
      <c r="K109" s="96" t="s">
        <v>493</v>
      </c>
      <c r="L109" s="147" t="s">
        <v>494</v>
      </c>
      <c r="M109" s="96" t="s">
        <v>60</v>
      </c>
      <c r="N109" s="96" t="s">
        <v>372</v>
      </c>
      <c r="O109" s="96" t="s">
        <v>61</v>
      </c>
      <c r="P109" s="96" t="s">
        <v>84</v>
      </c>
      <c r="Q109" s="96">
        <v>2400</v>
      </c>
      <c r="R109" s="96" t="s">
        <v>156</v>
      </c>
      <c r="S109" s="96">
        <v>80</v>
      </c>
      <c r="T109" s="96" t="s">
        <v>96</v>
      </c>
      <c r="U109" s="96">
        <v>100</v>
      </c>
      <c r="V109" s="153" t="s">
        <v>97</v>
      </c>
      <c r="W109" s="32" t="s">
        <v>495</v>
      </c>
      <c r="X109" s="17" t="s">
        <v>375</v>
      </c>
      <c r="Y109" s="17" t="s">
        <v>78</v>
      </c>
      <c r="Z109" s="17" t="s">
        <v>68</v>
      </c>
      <c r="AA109" s="17" t="s">
        <v>148</v>
      </c>
      <c r="AB109" s="17" t="s">
        <v>70</v>
      </c>
      <c r="AC109" s="17" t="s">
        <v>71</v>
      </c>
      <c r="AD109" s="139">
        <f t="shared" ref="AD109" si="317">AH111</f>
        <v>20.16</v>
      </c>
      <c r="AE109" s="17">
        <f t="shared" ref="AE109:AE157" si="318">IF(Y109="Preventivo",25,IF(Y109="Detectivo",15,0))</f>
        <v>25</v>
      </c>
      <c r="AF109" s="17">
        <f t="shared" ref="AF109:AF155" si="319">IF(Y109="Correctivo",0,IF(Z109="Automatizado",25,IF(Z109="Manual",15,0)))</f>
        <v>15</v>
      </c>
      <c r="AG109" s="17">
        <f t="shared" ref="AG109" si="320">($S109*((AE109+AF109))/100)</f>
        <v>32</v>
      </c>
      <c r="AH109" s="17">
        <f t="shared" ref="AH109" si="321">S109-AG109</f>
        <v>48</v>
      </c>
      <c r="AI109" s="139">
        <f t="shared" ref="AI109" si="322">AM111</f>
        <v>100</v>
      </c>
      <c r="AJ109" s="17">
        <f t="shared" ref="AJ109:AJ157" si="323">IF(Y109="Correctivo",10,0)</f>
        <v>0</v>
      </c>
      <c r="AK109" s="17">
        <f t="shared" ref="AK109:AK155" si="324">IF(X109="Probabilidad",0,IF(Z109="Automatizado",25,IF(Z109="Manual",15,0)))</f>
        <v>0</v>
      </c>
      <c r="AL109" s="17">
        <f t="shared" ref="AL109" si="325">($U109*((AJ109+AK109))/100)</f>
        <v>0</v>
      </c>
      <c r="AM109" s="17">
        <f t="shared" ref="AM109" si="326">U109-AL109</f>
        <v>100</v>
      </c>
      <c r="AN109" s="148" t="s">
        <v>97</v>
      </c>
      <c r="AO109" s="96" t="s">
        <v>72</v>
      </c>
      <c r="AP109" s="147" t="s">
        <v>496</v>
      </c>
      <c r="AQ109" s="147" t="s">
        <v>497</v>
      </c>
      <c r="AR109" s="107" t="s">
        <v>498</v>
      </c>
      <c r="AS109" s="107" t="s">
        <v>499</v>
      </c>
      <c r="AT109" s="107" t="s">
        <v>101</v>
      </c>
      <c r="AU109" s="147" t="s">
        <v>500</v>
      </c>
    </row>
    <row r="110" spans="1:47" ht="188.25" customHeight="1" x14ac:dyDescent="0.25">
      <c r="A110" s="159"/>
      <c r="B110" s="95"/>
      <c r="C110" s="147"/>
      <c r="D110" s="147"/>
      <c r="E110" s="147"/>
      <c r="F110" s="147"/>
      <c r="G110" s="147"/>
      <c r="H110" s="96"/>
      <c r="I110" s="96"/>
      <c r="J110" s="96"/>
      <c r="K110" s="96"/>
      <c r="L110" s="147"/>
      <c r="M110" s="96"/>
      <c r="N110" s="96"/>
      <c r="O110" s="96"/>
      <c r="P110" s="96"/>
      <c r="Q110" s="96"/>
      <c r="R110" s="96"/>
      <c r="S110" s="96"/>
      <c r="T110" s="96"/>
      <c r="U110" s="96"/>
      <c r="V110" s="153"/>
      <c r="W110" s="32" t="s">
        <v>501</v>
      </c>
      <c r="X110" s="17" t="s">
        <v>375</v>
      </c>
      <c r="Y110" s="17" t="s">
        <v>78</v>
      </c>
      <c r="Z110" s="17" t="s">
        <v>68</v>
      </c>
      <c r="AA110" s="17" t="s">
        <v>148</v>
      </c>
      <c r="AB110" s="17" t="s">
        <v>70</v>
      </c>
      <c r="AC110" s="17" t="s">
        <v>71</v>
      </c>
      <c r="AD110" s="139"/>
      <c r="AE110" s="17">
        <f t="shared" si="318"/>
        <v>25</v>
      </c>
      <c r="AF110" s="17">
        <f t="shared" si="319"/>
        <v>15</v>
      </c>
      <c r="AG110" s="17">
        <f t="shared" ref="AG110:AG111" si="327">($AH109*((AE110+AF110))/100)</f>
        <v>19.2</v>
      </c>
      <c r="AH110" s="17">
        <f t="shared" ref="AH110:AH111" si="328">AH109-AG110</f>
        <v>28.8</v>
      </c>
      <c r="AI110" s="139"/>
      <c r="AJ110" s="17">
        <f t="shared" si="323"/>
        <v>0</v>
      </c>
      <c r="AK110" s="17">
        <f t="shared" si="324"/>
        <v>0</v>
      </c>
      <c r="AL110" s="17">
        <f t="shared" ref="AL110:AL111" si="329">($AM109*((AJ110+AK110))/100)</f>
        <v>0</v>
      </c>
      <c r="AM110" s="17">
        <f t="shared" ref="AM110:AM111" si="330">AM109-AL110</f>
        <v>100</v>
      </c>
      <c r="AN110" s="148"/>
      <c r="AO110" s="96"/>
      <c r="AP110" s="147"/>
      <c r="AQ110" s="147"/>
      <c r="AR110" s="107"/>
      <c r="AS110" s="107"/>
      <c r="AT110" s="107"/>
      <c r="AU110" s="147"/>
    </row>
    <row r="111" spans="1:47" ht="213" customHeight="1" x14ac:dyDescent="0.25">
      <c r="A111" s="162"/>
      <c r="B111" s="95"/>
      <c r="C111" s="147"/>
      <c r="D111" s="147"/>
      <c r="E111" s="147"/>
      <c r="F111" s="147"/>
      <c r="G111" s="147"/>
      <c r="H111" s="96"/>
      <c r="I111" s="96"/>
      <c r="J111" s="96"/>
      <c r="K111" s="96"/>
      <c r="L111" s="147"/>
      <c r="M111" s="96"/>
      <c r="N111" s="96"/>
      <c r="O111" s="96"/>
      <c r="P111" s="96"/>
      <c r="Q111" s="96"/>
      <c r="R111" s="96"/>
      <c r="S111" s="96"/>
      <c r="T111" s="96"/>
      <c r="U111" s="96"/>
      <c r="V111" s="153"/>
      <c r="W111" s="32" t="s">
        <v>502</v>
      </c>
      <c r="X111" s="17" t="s">
        <v>375</v>
      </c>
      <c r="Y111" s="17" t="s">
        <v>67</v>
      </c>
      <c r="Z111" s="17" t="s">
        <v>68</v>
      </c>
      <c r="AA111" s="17" t="s">
        <v>148</v>
      </c>
      <c r="AB111" s="17" t="s">
        <v>70</v>
      </c>
      <c r="AC111" s="17" t="s">
        <v>466</v>
      </c>
      <c r="AD111" s="139"/>
      <c r="AE111" s="17">
        <f t="shared" si="318"/>
        <v>15</v>
      </c>
      <c r="AF111" s="17">
        <f t="shared" si="319"/>
        <v>15</v>
      </c>
      <c r="AG111" s="17">
        <f t="shared" si="327"/>
        <v>8.64</v>
      </c>
      <c r="AH111" s="17">
        <f t="shared" si="328"/>
        <v>20.16</v>
      </c>
      <c r="AI111" s="139"/>
      <c r="AJ111" s="17">
        <f t="shared" si="323"/>
        <v>0</v>
      </c>
      <c r="AK111" s="17">
        <f t="shared" si="324"/>
        <v>0</v>
      </c>
      <c r="AL111" s="17">
        <f t="shared" si="329"/>
        <v>0</v>
      </c>
      <c r="AM111" s="17">
        <f t="shared" si="330"/>
        <v>100</v>
      </c>
      <c r="AN111" s="148"/>
      <c r="AO111" s="96"/>
      <c r="AP111" s="147"/>
      <c r="AQ111" s="147"/>
      <c r="AR111" s="107"/>
      <c r="AS111" s="107"/>
      <c r="AT111" s="107"/>
      <c r="AU111" s="147"/>
    </row>
    <row r="112" spans="1:47" ht="345" customHeight="1" x14ac:dyDescent="0.25">
      <c r="A112" s="158"/>
      <c r="B112" s="95" t="s">
        <v>503</v>
      </c>
      <c r="C112" s="96" t="s">
        <v>477</v>
      </c>
      <c r="D112" s="96" t="s">
        <v>504</v>
      </c>
      <c r="E112" s="147"/>
      <c r="F112" s="147"/>
      <c r="G112" s="147"/>
      <c r="H112" s="96" t="s">
        <v>505</v>
      </c>
      <c r="I112" s="96" t="s">
        <v>506</v>
      </c>
      <c r="J112" s="96" t="s">
        <v>507</v>
      </c>
      <c r="K112" s="96" t="s">
        <v>508</v>
      </c>
      <c r="L112" s="96" t="s">
        <v>509</v>
      </c>
      <c r="M112" s="96" t="s">
        <v>60</v>
      </c>
      <c r="N112" s="96" t="s">
        <v>372</v>
      </c>
      <c r="O112" s="96" t="s">
        <v>61</v>
      </c>
      <c r="P112" s="96" t="s">
        <v>62</v>
      </c>
      <c r="Q112" s="96">
        <v>4000</v>
      </c>
      <c r="R112" s="96" t="s">
        <v>373</v>
      </c>
      <c r="S112" s="96">
        <v>100</v>
      </c>
      <c r="T112" s="96" t="s">
        <v>96</v>
      </c>
      <c r="U112" s="96">
        <v>100</v>
      </c>
      <c r="V112" s="153" t="s">
        <v>97</v>
      </c>
      <c r="W112" s="32" t="s">
        <v>510</v>
      </c>
      <c r="X112" s="17" t="s">
        <v>375</v>
      </c>
      <c r="Y112" s="17" t="s">
        <v>78</v>
      </c>
      <c r="Z112" s="17" t="s">
        <v>68</v>
      </c>
      <c r="AA112" s="17" t="s">
        <v>69</v>
      </c>
      <c r="AB112" s="17" t="s">
        <v>70</v>
      </c>
      <c r="AC112" s="17" t="s">
        <v>71</v>
      </c>
      <c r="AD112" s="139">
        <f>AH113</f>
        <v>36</v>
      </c>
      <c r="AE112" s="17">
        <f t="shared" si="318"/>
        <v>25</v>
      </c>
      <c r="AF112" s="17">
        <f t="shared" si="319"/>
        <v>15</v>
      </c>
      <c r="AG112" s="17">
        <f t="shared" ref="AG112" si="331">($S112*((AE112+AF112))/100)</f>
        <v>40</v>
      </c>
      <c r="AH112" s="17">
        <f t="shared" ref="AH112" si="332">S112-AG112</f>
        <v>60</v>
      </c>
      <c r="AI112" s="139">
        <f>AM113</f>
        <v>100</v>
      </c>
      <c r="AJ112" s="17">
        <f t="shared" si="323"/>
        <v>0</v>
      </c>
      <c r="AK112" s="17">
        <f t="shared" si="324"/>
        <v>0</v>
      </c>
      <c r="AL112" s="17">
        <f t="shared" ref="AL112" si="333">($U112*((AJ112+AK112))/100)</f>
        <v>0</v>
      </c>
      <c r="AM112" s="17">
        <f t="shared" ref="AM112" si="334">U112-AL112</f>
        <v>100</v>
      </c>
      <c r="AN112" s="148" t="s">
        <v>97</v>
      </c>
      <c r="AO112" s="96" t="s">
        <v>72</v>
      </c>
      <c r="AP112" s="147" t="s">
        <v>511</v>
      </c>
      <c r="AQ112" s="96" t="s">
        <v>512</v>
      </c>
      <c r="AR112" s="151">
        <v>45292</v>
      </c>
      <c r="AS112" s="151">
        <v>45627</v>
      </c>
      <c r="AT112" s="151" t="s">
        <v>101</v>
      </c>
      <c r="AU112" s="96" t="s">
        <v>513</v>
      </c>
    </row>
    <row r="113" spans="1:47" ht="45" hidden="1" customHeight="1" x14ac:dyDescent="0.25">
      <c r="A113" s="159"/>
      <c r="B113" s="95"/>
      <c r="C113" s="96"/>
      <c r="D113" s="96"/>
      <c r="E113" s="147"/>
      <c r="F113" s="147"/>
      <c r="G113" s="147"/>
      <c r="H113" s="96"/>
      <c r="I113" s="96"/>
      <c r="J113" s="96"/>
      <c r="K113" s="96"/>
      <c r="L113" s="96"/>
      <c r="M113" s="96"/>
      <c r="N113" s="96"/>
      <c r="O113" s="96"/>
      <c r="P113" s="96"/>
      <c r="Q113" s="96"/>
      <c r="R113" s="96"/>
      <c r="S113" s="96"/>
      <c r="T113" s="96"/>
      <c r="U113" s="96"/>
      <c r="V113" s="153"/>
      <c r="W113" s="32" t="s">
        <v>514</v>
      </c>
      <c r="X113" s="17" t="s">
        <v>375</v>
      </c>
      <c r="Y113" s="17" t="s">
        <v>78</v>
      </c>
      <c r="Z113" s="17" t="s">
        <v>68</v>
      </c>
      <c r="AA113" s="17" t="s">
        <v>69</v>
      </c>
      <c r="AB113" s="17" t="s">
        <v>70</v>
      </c>
      <c r="AC113" s="17" t="s">
        <v>71</v>
      </c>
      <c r="AD113" s="139"/>
      <c r="AE113" s="17">
        <f t="shared" si="318"/>
        <v>25</v>
      </c>
      <c r="AF113" s="17">
        <f t="shared" si="319"/>
        <v>15</v>
      </c>
      <c r="AG113" s="17">
        <f t="shared" ref="AG113" si="335">($AH112*((AE113+AF113))/100)</f>
        <v>24</v>
      </c>
      <c r="AH113" s="17">
        <f t="shared" ref="AH113" si="336">AH112-AG113</f>
        <v>36</v>
      </c>
      <c r="AI113" s="139"/>
      <c r="AJ113" s="17">
        <f t="shared" si="323"/>
        <v>0</v>
      </c>
      <c r="AK113" s="17">
        <f t="shared" si="324"/>
        <v>0</v>
      </c>
      <c r="AL113" s="17">
        <f t="shared" ref="AL113" si="337">($AM112*((AJ113+AK113))/100)</f>
        <v>0</v>
      </c>
      <c r="AM113" s="17">
        <f t="shared" ref="AM113" si="338">AM112-AL113</f>
        <v>100</v>
      </c>
      <c r="AN113" s="148"/>
      <c r="AO113" s="96"/>
      <c r="AP113" s="147"/>
      <c r="AQ113" s="96"/>
      <c r="AR113" s="151"/>
      <c r="AS113" s="151"/>
      <c r="AT113" s="151"/>
      <c r="AU113" s="96"/>
    </row>
    <row r="114" spans="1:47" ht="60" hidden="1" customHeight="1" x14ac:dyDescent="0.25">
      <c r="A114" s="159"/>
      <c r="B114" s="95"/>
      <c r="C114" s="96"/>
      <c r="D114" s="96"/>
      <c r="E114" s="147" t="s">
        <v>515</v>
      </c>
      <c r="F114" s="147" t="s">
        <v>516</v>
      </c>
      <c r="G114" s="147" t="s">
        <v>517</v>
      </c>
      <c r="H114" s="96"/>
      <c r="I114" s="96"/>
      <c r="J114" s="96"/>
      <c r="K114" s="96"/>
      <c r="L114" s="96"/>
      <c r="M114" s="96"/>
      <c r="N114" s="96" t="s">
        <v>372</v>
      </c>
      <c r="O114" s="96"/>
      <c r="P114" s="96"/>
      <c r="Q114" s="96">
        <v>12</v>
      </c>
      <c r="R114" s="96"/>
      <c r="S114" s="96">
        <v>20</v>
      </c>
      <c r="T114" s="96"/>
      <c r="U114" s="96">
        <v>80</v>
      </c>
      <c r="V114" s="153"/>
      <c r="W114" s="32" t="s">
        <v>518</v>
      </c>
      <c r="X114" s="17" t="s">
        <v>375</v>
      </c>
      <c r="Y114" s="17" t="s">
        <v>78</v>
      </c>
      <c r="Z114" s="17" t="s">
        <v>68</v>
      </c>
      <c r="AA114" s="17" t="s">
        <v>69</v>
      </c>
      <c r="AB114" s="17" t="s">
        <v>70</v>
      </c>
      <c r="AC114" s="17" t="s">
        <v>71</v>
      </c>
      <c r="AD114" s="139">
        <f t="shared" ref="AD114" si="339">AH119</f>
        <v>0.93311999999999995</v>
      </c>
      <c r="AE114" s="17">
        <f t="shared" si="318"/>
        <v>25</v>
      </c>
      <c r="AF114" s="17">
        <f t="shared" si="319"/>
        <v>15</v>
      </c>
      <c r="AG114" s="17">
        <f t="shared" ref="AG114" si="340">($S114*((AE114+AF114))/100)</f>
        <v>8</v>
      </c>
      <c r="AH114" s="17">
        <f t="shared" ref="AH114" si="341">S114-AG114</f>
        <v>12</v>
      </c>
      <c r="AI114" s="139">
        <f t="shared" ref="AI114" si="342">AM119</f>
        <v>80</v>
      </c>
      <c r="AJ114" s="17">
        <f t="shared" si="323"/>
        <v>0</v>
      </c>
      <c r="AK114" s="17">
        <f t="shared" si="324"/>
        <v>0</v>
      </c>
      <c r="AL114" s="17">
        <f t="shared" ref="AL114" si="343">($U114*((AJ114+AK114))/100)</f>
        <v>0</v>
      </c>
      <c r="AM114" s="17">
        <f t="shared" ref="AM114" si="344">U114-AL114</f>
        <v>80</v>
      </c>
      <c r="AN114" s="148"/>
      <c r="AO114" s="96"/>
      <c r="AP114" s="147" t="s">
        <v>144</v>
      </c>
      <c r="AQ114" s="96"/>
      <c r="AR114" s="151"/>
      <c r="AS114" s="151"/>
      <c r="AT114" s="151"/>
      <c r="AU114" s="96"/>
    </row>
    <row r="115" spans="1:47" ht="45" hidden="1" customHeight="1" x14ac:dyDescent="0.25">
      <c r="A115" s="159"/>
      <c r="B115" s="95"/>
      <c r="C115" s="96"/>
      <c r="D115" s="96"/>
      <c r="E115" s="147"/>
      <c r="F115" s="147"/>
      <c r="G115" s="147"/>
      <c r="H115" s="96"/>
      <c r="I115" s="96"/>
      <c r="J115" s="96"/>
      <c r="K115" s="96"/>
      <c r="L115" s="96"/>
      <c r="M115" s="96"/>
      <c r="N115" s="96"/>
      <c r="O115" s="96"/>
      <c r="P115" s="96"/>
      <c r="Q115" s="96"/>
      <c r="R115" s="96"/>
      <c r="S115" s="96"/>
      <c r="T115" s="96"/>
      <c r="U115" s="96"/>
      <c r="V115" s="153"/>
      <c r="W115" s="32" t="s">
        <v>519</v>
      </c>
      <c r="X115" s="17" t="s">
        <v>375</v>
      </c>
      <c r="Y115" s="17" t="s">
        <v>78</v>
      </c>
      <c r="Z115" s="17" t="s">
        <v>68</v>
      </c>
      <c r="AA115" s="17" t="s">
        <v>69</v>
      </c>
      <c r="AB115" s="17" t="s">
        <v>70</v>
      </c>
      <c r="AC115" s="17" t="s">
        <v>71</v>
      </c>
      <c r="AD115" s="139"/>
      <c r="AE115" s="17">
        <f t="shared" si="318"/>
        <v>25</v>
      </c>
      <c r="AF115" s="17">
        <f t="shared" si="319"/>
        <v>15</v>
      </c>
      <c r="AG115" s="17">
        <f t="shared" ref="AG115:AG119" si="345">($AH114*((AE115+AF115))/100)</f>
        <v>4.8</v>
      </c>
      <c r="AH115" s="17">
        <f t="shared" ref="AH115:AH119" si="346">AH114-AG115</f>
        <v>7.2</v>
      </c>
      <c r="AI115" s="139"/>
      <c r="AJ115" s="17">
        <f t="shared" si="323"/>
        <v>0</v>
      </c>
      <c r="AK115" s="17">
        <f t="shared" si="324"/>
        <v>0</v>
      </c>
      <c r="AL115" s="17">
        <f t="shared" ref="AL115:AL119" si="347">($AM114*((AJ115+AK115))/100)</f>
        <v>0</v>
      </c>
      <c r="AM115" s="17">
        <f t="shared" ref="AM115:AM119" si="348">AM114-AL115</f>
        <v>80</v>
      </c>
      <c r="AN115" s="148"/>
      <c r="AO115" s="96"/>
      <c r="AP115" s="147"/>
      <c r="AQ115" s="96"/>
      <c r="AR115" s="151"/>
      <c r="AS115" s="151"/>
      <c r="AT115" s="151"/>
      <c r="AU115" s="96"/>
    </row>
    <row r="116" spans="1:47" ht="30" hidden="1" customHeight="1" x14ac:dyDescent="0.25">
      <c r="A116" s="159"/>
      <c r="B116" s="95"/>
      <c r="C116" s="96"/>
      <c r="D116" s="96"/>
      <c r="E116" s="147"/>
      <c r="F116" s="147"/>
      <c r="G116" s="147"/>
      <c r="H116" s="96"/>
      <c r="I116" s="96"/>
      <c r="J116" s="96"/>
      <c r="K116" s="96"/>
      <c r="L116" s="96"/>
      <c r="M116" s="96"/>
      <c r="N116" s="96"/>
      <c r="O116" s="96"/>
      <c r="P116" s="96"/>
      <c r="Q116" s="96"/>
      <c r="R116" s="96"/>
      <c r="S116" s="96"/>
      <c r="T116" s="96"/>
      <c r="U116" s="96"/>
      <c r="V116" s="153"/>
      <c r="W116" s="32" t="s">
        <v>520</v>
      </c>
      <c r="X116" s="17" t="s">
        <v>375</v>
      </c>
      <c r="Y116" s="17" t="s">
        <v>78</v>
      </c>
      <c r="Z116" s="17" t="s">
        <v>68</v>
      </c>
      <c r="AA116" s="17" t="s">
        <v>69</v>
      </c>
      <c r="AB116" s="17" t="s">
        <v>70</v>
      </c>
      <c r="AC116" s="17" t="s">
        <v>71</v>
      </c>
      <c r="AD116" s="139"/>
      <c r="AE116" s="17">
        <f t="shared" si="318"/>
        <v>25</v>
      </c>
      <c r="AF116" s="17">
        <f t="shared" si="319"/>
        <v>15</v>
      </c>
      <c r="AG116" s="17">
        <f t="shared" si="345"/>
        <v>2.88</v>
      </c>
      <c r="AH116" s="17">
        <f t="shared" si="346"/>
        <v>4.32</v>
      </c>
      <c r="AI116" s="139"/>
      <c r="AJ116" s="17">
        <f t="shared" si="323"/>
        <v>0</v>
      </c>
      <c r="AK116" s="17">
        <f t="shared" si="324"/>
        <v>0</v>
      </c>
      <c r="AL116" s="17">
        <f t="shared" si="347"/>
        <v>0</v>
      </c>
      <c r="AM116" s="17">
        <f t="shared" si="348"/>
        <v>80</v>
      </c>
      <c r="AN116" s="148"/>
      <c r="AO116" s="96"/>
      <c r="AP116" s="147"/>
      <c r="AQ116" s="96"/>
      <c r="AR116" s="151"/>
      <c r="AS116" s="151"/>
      <c r="AT116" s="151"/>
      <c r="AU116" s="96"/>
    </row>
    <row r="117" spans="1:47" ht="30" hidden="1" customHeight="1" x14ac:dyDescent="0.25">
      <c r="A117" s="159"/>
      <c r="B117" s="95"/>
      <c r="C117" s="96"/>
      <c r="D117" s="96"/>
      <c r="E117" s="147"/>
      <c r="F117" s="147"/>
      <c r="G117" s="147"/>
      <c r="H117" s="96"/>
      <c r="I117" s="96"/>
      <c r="J117" s="96"/>
      <c r="K117" s="96"/>
      <c r="L117" s="96"/>
      <c r="M117" s="96"/>
      <c r="N117" s="96"/>
      <c r="O117" s="96"/>
      <c r="P117" s="96"/>
      <c r="Q117" s="96"/>
      <c r="R117" s="96"/>
      <c r="S117" s="96"/>
      <c r="T117" s="96"/>
      <c r="U117" s="96"/>
      <c r="V117" s="153"/>
      <c r="W117" s="32" t="s">
        <v>521</v>
      </c>
      <c r="X117" s="17" t="s">
        <v>375</v>
      </c>
      <c r="Y117" s="17" t="s">
        <v>78</v>
      </c>
      <c r="Z117" s="17" t="s">
        <v>68</v>
      </c>
      <c r="AA117" s="17" t="s">
        <v>69</v>
      </c>
      <c r="AB117" s="17" t="s">
        <v>70</v>
      </c>
      <c r="AC117" s="17" t="s">
        <v>71</v>
      </c>
      <c r="AD117" s="139"/>
      <c r="AE117" s="17">
        <f t="shared" si="318"/>
        <v>25</v>
      </c>
      <c r="AF117" s="17">
        <f t="shared" si="319"/>
        <v>15</v>
      </c>
      <c r="AG117" s="17">
        <f t="shared" si="345"/>
        <v>1.7280000000000002</v>
      </c>
      <c r="AH117" s="17">
        <f t="shared" si="346"/>
        <v>2.5920000000000001</v>
      </c>
      <c r="AI117" s="139"/>
      <c r="AJ117" s="17">
        <f t="shared" si="323"/>
        <v>0</v>
      </c>
      <c r="AK117" s="17">
        <f t="shared" si="324"/>
        <v>0</v>
      </c>
      <c r="AL117" s="17">
        <f t="shared" si="347"/>
        <v>0</v>
      </c>
      <c r="AM117" s="17">
        <f t="shared" si="348"/>
        <v>80</v>
      </c>
      <c r="AN117" s="148"/>
      <c r="AO117" s="96"/>
      <c r="AP117" s="147"/>
      <c r="AQ117" s="96"/>
      <c r="AR117" s="151"/>
      <c r="AS117" s="151"/>
      <c r="AT117" s="151"/>
      <c r="AU117" s="96"/>
    </row>
    <row r="118" spans="1:47" ht="30" hidden="1" customHeight="1" x14ac:dyDescent="0.25">
      <c r="A118" s="159"/>
      <c r="B118" s="95"/>
      <c r="C118" s="96"/>
      <c r="D118" s="96"/>
      <c r="E118" s="147"/>
      <c r="F118" s="147"/>
      <c r="G118" s="147"/>
      <c r="H118" s="96"/>
      <c r="I118" s="96"/>
      <c r="J118" s="96"/>
      <c r="K118" s="96"/>
      <c r="L118" s="96"/>
      <c r="M118" s="96"/>
      <c r="N118" s="96"/>
      <c r="O118" s="96"/>
      <c r="P118" s="96"/>
      <c r="Q118" s="96"/>
      <c r="R118" s="96"/>
      <c r="S118" s="96"/>
      <c r="T118" s="96"/>
      <c r="U118" s="96"/>
      <c r="V118" s="153"/>
      <c r="W118" s="32" t="s">
        <v>522</v>
      </c>
      <c r="X118" s="17" t="s">
        <v>375</v>
      </c>
      <c r="Y118" s="17" t="s">
        <v>78</v>
      </c>
      <c r="Z118" s="17" t="s">
        <v>68</v>
      </c>
      <c r="AA118" s="17" t="s">
        <v>69</v>
      </c>
      <c r="AB118" s="17" t="s">
        <v>70</v>
      </c>
      <c r="AC118" s="17" t="s">
        <v>71</v>
      </c>
      <c r="AD118" s="139"/>
      <c r="AE118" s="17">
        <f t="shared" si="318"/>
        <v>25</v>
      </c>
      <c r="AF118" s="17">
        <f t="shared" si="319"/>
        <v>15</v>
      </c>
      <c r="AG118" s="17">
        <f t="shared" si="345"/>
        <v>1.0368000000000002</v>
      </c>
      <c r="AH118" s="17">
        <f t="shared" si="346"/>
        <v>1.5551999999999999</v>
      </c>
      <c r="AI118" s="139"/>
      <c r="AJ118" s="17">
        <f t="shared" si="323"/>
        <v>0</v>
      </c>
      <c r="AK118" s="17">
        <f t="shared" si="324"/>
        <v>0</v>
      </c>
      <c r="AL118" s="17">
        <f t="shared" si="347"/>
        <v>0</v>
      </c>
      <c r="AM118" s="17">
        <f t="shared" si="348"/>
        <v>80</v>
      </c>
      <c r="AN118" s="148"/>
      <c r="AO118" s="96"/>
      <c r="AP118" s="147"/>
      <c r="AQ118" s="96"/>
      <c r="AR118" s="151"/>
      <c r="AS118" s="151"/>
      <c r="AT118" s="151"/>
      <c r="AU118" s="96"/>
    </row>
    <row r="119" spans="1:47" ht="30" hidden="1" customHeight="1" x14ac:dyDescent="0.25">
      <c r="A119" s="159"/>
      <c r="B119" s="95"/>
      <c r="C119" s="96"/>
      <c r="D119" s="96"/>
      <c r="E119" s="147"/>
      <c r="F119" s="147"/>
      <c r="G119" s="147"/>
      <c r="H119" s="96"/>
      <c r="I119" s="96"/>
      <c r="J119" s="96"/>
      <c r="K119" s="96"/>
      <c r="L119" s="96"/>
      <c r="M119" s="96"/>
      <c r="N119" s="96"/>
      <c r="O119" s="96"/>
      <c r="P119" s="96"/>
      <c r="Q119" s="96"/>
      <c r="R119" s="96"/>
      <c r="S119" s="96"/>
      <c r="T119" s="96"/>
      <c r="U119" s="96"/>
      <c r="V119" s="153"/>
      <c r="W119" s="32" t="s">
        <v>523</v>
      </c>
      <c r="X119" s="17" t="s">
        <v>375</v>
      </c>
      <c r="Y119" s="17" t="s">
        <v>78</v>
      </c>
      <c r="Z119" s="17" t="s">
        <v>68</v>
      </c>
      <c r="AA119" s="17" t="s">
        <v>69</v>
      </c>
      <c r="AB119" s="17" t="s">
        <v>70</v>
      </c>
      <c r="AC119" s="17" t="s">
        <v>71</v>
      </c>
      <c r="AD119" s="139"/>
      <c r="AE119" s="17">
        <f t="shared" si="318"/>
        <v>25</v>
      </c>
      <c r="AF119" s="17">
        <f t="shared" si="319"/>
        <v>15</v>
      </c>
      <c r="AG119" s="17">
        <f t="shared" si="345"/>
        <v>0.62207999999999997</v>
      </c>
      <c r="AH119" s="17">
        <f t="shared" si="346"/>
        <v>0.93311999999999995</v>
      </c>
      <c r="AI119" s="139"/>
      <c r="AJ119" s="17">
        <f t="shared" si="323"/>
        <v>0</v>
      </c>
      <c r="AK119" s="17">
        <f t="shared" si="324"/>
        <v>0</v>
      </c>
      <c r="AL119" s="17">
        <f t="shared" si="347"/>
        <v>0</v>
      </c>
      <c r="AM119" s="17">
        <f t="shared" si="348"/>
        <v>80</v>
      </c>
      <c r="AN119" s="148"/>
      <c r="AO119" s="96"/>
      <c r="AP119" s="147"/>
      <c r="AQ119" s="96"/>
      <c r="AR119" s="151"/>
      <c r="AS119" s="151"/>
      <c r="AT119" s="151"/>
      <c r="AU119" s="96"/>
    </row>
    <row r="120" spans="1:47" ht="225" hidden="1" customHeight="1" x14ac:dyDescent="0.25">
      <c r="A120" s="159"/>
      <c r="B120" s="95"/>
      <c r="C120" s="96"/>
      <c r="D120" s="96"/>
      <c r="E120" s="147" t="s">
        <v>515</v>
      </c>
      <c r="F120" s="147" t="s">
        <v>524</v>
      </c>
      <c r="G120" s="147" t="s">
        <v>525</v>
      </c>
      <c r="H120" s="96"/>
      <c r="I120" s="96"/>
      <c r="J120" s="96"/>
      <c r="K120" s="96"/>
      <c r="L120" s="96"/>
      <c r="M120" s="96"/>
      <c r="N120" s="96" t="s">
        <v>372</v>
      </c>
      <c r="O120" s="96"/>
      <c r="P120" s="96"/>
      <c r="Q120" s="96">
        <v>12</v>
      </c>
      <c r="R120" s="96"/>
      <c r="S120" s="96">
        <v>20</v>
      </c>
      <c r="T120" s="96"/>
      <c r="U120" s="96">
        <v>80</v>
      </c>
      <c r="V120" s="153"/>
      <c r="W120" s="32" t="s">
        <v>526</v>
      </c>
      <c r="X120" s="17" t="s">
        <v>375</v>
      </c>
      <c r="Y120" s="17" t="s">
        <v>67</v>
      </c>
      <c r="Z120" s="17" t="s">
        <v>68</v>
      </c>
      <c r="AA120" s="17" t="s">
        <v>69</v>
      </c>
      <c r="AB120" s="17" t="s">
        <v>70</v>
      </c>
      <c r="AC120" s="17" t="s">
        <v>71</v>
      </c>
      <c r="AD120" s="139">
        <f t="shared" ref="AD120" si="349">AH123</f>
        <v>4.8020000000000014</v>
      </c>
      <c r="AE120" s="17">
        <f t="shared" si="318"/>
        <v>15</v>
      </c>
      <c r="AF120" s="17">
        <f t="shared" si="319"/>
        <v>15</v>
      </c>
      <c r="AG120" s="17">
        <f t="shared" ref="AG120" si="350">($S120*((AE120+AF120))/100)</f>
        <v>6</v>
      </c>
      <c r="AH120" s="17">
        <f t="shared" ref="AH120" si="351">S120-AG120</f>
        <v>14</v>
      </c>
      <c r="AI120" s="139">
        <f t="shared" ref="AI120" si="352">AM123</f>
        <v>80</v>
      </c>
      <c r="AJ120" s="17">
        <f t="shared" si="323"/>
        <v>0</v>
      </c>
      <c r="AK120" s="17">
        <f t="shared" si="324"/>
        <v>0</v>
      </c>
      <c r="AL120" s="17">
        <f t="shared" ref="AL120" si="353">($U120*((AJ120+AK120))/100)</f>
        <v>0</v>
      </c>
      <c r="AM120" s="17">
        <f t="shared" ref="AM120" si="354">U120-AL120</f>
        <v>80</v>
      </c>
      <c r="AN120" s="148"/>
      <c r="AO120" s="96"/>
      <c r="AP120" s="147" t="s">
        <v>144</v>
      </c>
      <c r="AQ120" s="96"/>
      <c r="AR120" s="151"/>
      <c r="AS120" s="151"/>
      <c r="AT120" s="151"/>
      <c r="AU120" s="96"/>
    </row>
    <row r="121" spans="1:47" ht="180" hidden="1" customHeight="1" x14ac:dyDescent="0.25">
      <c r="A121" s="159"/>
      <c r="B121" s="95"/>
      <c r="C121" s="96"/>
      <c r="D121" s="96"/>
      <c r="E121" s="147"/>
      <c r="F121" s="147"/>
      <c r="G121" s="147"/>
      <c r="H121" s="96"/>
      <c r="I121" s="96"/>
      <c r="J121" s="96"/>
      <c r="K121" s="96"/>
      <c r="L121" s="96"/>
      <c r="M121" s="96"/>
      <c r="N121" s="96"/>
      <c r="O121" s="96"/>
      <c r="P121" s="96"/>
      <c r="Q121" s="96"/>
      <c r="R121" s="96"/>
      <c r="S121" s="96"/>
      <c r="T121" s="96"/>
      <c r="U121" s="96"/>
      <c r="V121" s="153"/>
      <c r="W121" s="32" t="s">
        <v>527</v>
      </c>
      <c r="X121" s="17" t="s">
        <v>375</v>
      </c>
      <c r="Y121" s="17" t="s">
        <v>67</v>
      </c>
      <c r="Z121" s="17" t="s">
        <v>68</v>
      </c>
      <c r="AA121" s="17" t="s">
        <v>69</v>
      </c>
      <c r="AB121" s="17" t="s">
        <v>70</v>
      </c>
      <c r="AC121" s="17" t="s">
        <v>71</v>
      </c>
      <c r="AD121" s="139"/>
      <c r="AE121" s="17">
        <f t="shared" si="318"/>
        <v>15</v>
      </c>
      <c r="AF121" s="17">
        <f t="shared" si="319"/>
        <v>15</v>
      </c>
      <c r="AG121" s="17">
        <f t="shared" ref="AG121:AG123" si="355">($AH120*((AE121+AF121))/100)</f>
        <v>4.2</v>
      </c>
      <c r="AH121" s="17">
        <f t="shared" ref="AH121:AH123" si="356">AH120-AG121</f>
        <v>9.8000000000000007</v>
      </c>
      <c r="AI121" s="139"/>
      <c r="AJ121" s="17">
        <f t="shared" si="323"/>
        <v>0</v>
      </c>
      <c r="AK121" s="17">
        <f t="shared" si="324"/>
        <v>0</v>
      </c>
      <c r="AL121" s="17">
        <f t="shared" ref="AL121:AL123" si="357">($AM120*((AJ121+AK121))/100)</f>
        <v>0</v>
      </c>
      <c r="AM121" s="17">
        <f t="shared" ref="AM121:AM123" si="358">AM120-AL121</f>
        <v>80</v>
      </c>
      <c r="AN121" s="148"/>
      <c r="AO121" s="96"/>
      <c r="AP121" s="147"/>
      <c r="AQ121" s="96"/>
      <c r="AR121" s="151"/>
      <c r="AS121" s="151"/>
      <c r="AT121" s="151"/>
      <c r="AU121" s="96"/>
    </row>
    <row r="122" spans="1:47" ht="15" hidden="1" customHeight="1" x14ac:dyDescent="0.25">
      <c r="A122" s="159"/>
      <c r="B122" s="95"/>
      <c r="C122" s="96"/>
      <c r="D122" s="96"/>
      <c r="E122" s="147"/>
      <c r="F122" s="147"/>
      <c r="G122" s="147"/>
      <c r="H122" s="96"/>
      <c r="I122" s="96"/>
      <c r="J122" s="96"/>
      <c r="K122" s="96"/>
      <c r="L122" s="96"/>
      <c r="M122" s="96"/>
      <c r="N122" s="96"/>
      <c r="O122" s="96"/>
      <c r="P122" s="96"/>
      <c r="Q122" s="96"/>
      <c r="R122" s="96"/>
      <c r="S122" s="96"/>
      <c r="T122" s="96"/>
      <c r="U122" s="96"/>
      <c r="V122" s="153"/>
      <c r="W122" s="32" t="s">
        <v>528</v>
      </c>
      <c r="X122" s="17" t="s">
        <v>375</v>
      </c>
      <c r="Y122" s="17" t="s">
        <v>67</v>
      </c>
      <c r="Z122" s="17" t="s">
        <v>68</v>
      </c>
      <c r="AA122" s="17" t="s">
        <v>69</v>
      </c>
      <c r="AB122" s="17" t="s">
        <v>70</v>
      </c>
      <c r="AC122" s="17" t="s">
        <v>71</v>
      </c>
      <c r="AD122" s="139"/>
      <c r="AE122" s="17">
        <f t="shared" si="318"/>
        <v>15</v>
      </c>
      <c r="AF122" s="17">
        <f t="shared" si="319"/>
        <v>15</v>
      </c>
      <c r="AG122" s="17">
        <f t="shared" si="355"/>
        <v>2.94</v>
      </c>
      <c r="AH122" s="17">
        <f t="shared" si="356"/>
        <v>6.8600000000000012</v>
      </c>
      <c r="AI122" s="139"/>
      <c r="AJ122" s="17">
        <f t="shared" si="323"/>
        <v>0</v>
      </c>
      <c r="AK122" s="17">
        <f t="shared" si="324"/>
        <v>0</v>
      </c>
      <c r="AL122" s="17">
        <f t="shared" si="357"/>
        <v>0</v>
      </c>
      <c r="AM122" s="17">
        <f t="shared" si="358"/>
        <v>80</v>
      </c>
      <c r="AN122" s="148"/>
      <c r="AO122" s="96"/>
      <c r="AP122" s="147"/>
      <c r="AQ122" s="96"/>
      <c r="AR122" s="151"/>
      <c r="AS122" s="151"/>
      <c r="AT122" s="151"/>
      <c r="AU122" s="96"/>
    </row>
    <row r="123" spans="1:47" ht="75" hidden="1" customHeight="1" x14ac:dyDescent="0.25">
      <c r="A123" s="159"/>
      <c r="B123" s="95"/>
      <c r="C123" s="96"/>
      <c r="D123" s="96"/>
      <c r="E123" s="147"/>
      <c r="F123" s="147"/>
      <c r="G123" s="147"/>
      <c r="H123" s="96"/>
      <c r="I123" s="96"/>
      <c r="J123" s="96"/>
      <c r="K123" s="96"/>
      <c r="L123" s="96"/>
      <c r="M123" s="96"/>
      <c r="N123" s="96"/>
      <c r="O123" s="96"/>
      <c r="P123" s="96"/>
      <c r="Q123" s="96"/>
      <c r="R123" s="96"/>
      <c r="S123" s="96"/>
      <c r="T123" s="96"/>
      <c r="U123" s="96"/>
      <c r="V123" s="153"/>
      <c r="W123" s="32" t="s">
        <v>529</v>
      </c>
      <c r="X123" s="17" t="s">
        <v>375</v>
      </c>
      <c r="Y123" s="17" t="s">
        <v>67</v>
      </c>
      <c r="Z123" s="17" t="s">
        <v>68</v>
      </c>
      <c r="AA123" s="17" t="s">
        <v>69</v>
      </c>
      <c r="AB123" s="17" t="s">
        <v>70</v>
      </c>
      <c r="AC123" s="17" t="s">
        <v>71</v>
      </c>
      <c r="AD123" s="139"/>
      <c r="AE123" s="17">
        <f t="shared" si="318"/>
        <v>15</v>
      </c>
      <c r="AF123" s="17">
        <f t="shared" si="319"/>
        <v>15</v>
      </c>
      <c r="AG123" s="17">
        <f t="shared" si="355"/>
        <v>2.0580000000000003</v>
      </c>
      <c r="AH123" s="17">
        <f t="shared" si="356"/>
        <v>4.8020000000000014</v>
      </c>
      <c r="AI123" s="139"/>
      <c r="AJ123" s="17">
        <f t="shared" si="323"/>
        <v>0</v>
      </c>
      <c r="AK123" s="17">
        <f t="shared" si="324"/>
        <v>0</v>
      </c>
      <c r="AL123" s="17">
        <f t="shared" si="357"/>
        <v>0</v>
      </c>
      <c r="AM123" s="17">
        <f t="shared" si="358"/>
        <v>80</v>
      </c>
      <c r="AN123" s="148"/>
      <c r="AO123" s="96"/>
      <c r="AP123" s="147"/>
      <c r="AQ123" s="96"/>
      <c r="AR123" s="151"/>
      <c r="AS123" s="151"/>
      <c r="AT123" s="151"/>
      <c r="AU123" s="96"/>
    </row>
    <row r="124" spans="1:47" ht="30" hidden="1" customHeight="1" x14ac:dyDescent="0.25">
      <c r="A124" s="159"/>
      <c r="B124" s="95"/>
      <c r="C124" s="96"/>
      <c r="D124" s="96"/>
      <c r="E124" s="147" t="s">
        <v>515</v>
      </c>
      <c r="F124" s="147" t="s">
        <v>530</v>
      </c>
      <c r="G124" s="147" t="s">
        <v>531</v>
      </c>
      <c r="H124" s="96"/>
      <c r="I124" s="96"/>
      <c r="J124" s="96"/>
      <c r="K124" s="96"/>
      <c r="L124" s="96"/>
      <c r="M124" s="96"/>
      <c r="N124" s="96" t="s">
        <v>440</v>
      </c>
      <c r="O124" s="96"/>
      <c r="P124" s="96"/>
      <c r="Q124" s="96">
        <v>50</v>
      </c>
      <c r="R124" s="96"/>
      <c r="S124" s="96">
        <v>40</v>
      </c>
      <c r="T124" s="96"/>
      <c r="U124" s="96">
        <v>60</v>
      </c>
      <c r="V124" s="153"/>
      <c r="W124" s="32" t="s">
        <v>532</v>
      </c>
      <c r="X124" s="17" t="s">
        <v>40</v>
      </c>
      <c r="Y124" s="17" t="s">
        <v>533</v>
      </c>
      <c r="Z124" s="17" t="s">
        <v>68</v>
      </c>
      <c r="AA124" s="17" t="s">
        <v>148</v>
      </c>
      <c r="AB124" s="17" t="s">
        <v>70</v>
      </c>
      <c r="AC124" s="17" t="s">
        <v>466</v>
      </c>
      <c r="AD124" s="139">
        <f t="shared" ref="AD124" si="359">AH126</f>
        <v>24</v>
      </c>
      <c r="AE124" s="17">
        <f t="shared" si="318"/>
        <v>0</v>
      </c>
      <c r="AF124" s="17">
        <f t="shared" si="319"/>
        <v>0</v>
      </c>
      <c r="AG124" s="17">
        <f t="shared" ref="AG124" si="360">($S124*((AE124+AF124))/100)</f>
        <v>0</v>
      </c>
      <c r="AH124" s="17">
        <f t="shared" ref="AH124" si="361">S124-AG124</f>
        <v>40</v>
      </c>
      <c r="AI124" s="139">
        <f t="shared" ref="AI124" si="362">AM126</f>
        <v>33.75</v>
      </c>
      <c r="AJ124" s="17">
        <f t="shared" si="323"/>
        <v>10</v>
      </c>
      <c r="AK124" s="17">
        <f t="shared" si="324"/>
        <v>15</v>
      </c>
      <c r="AL124" s="17">
        <f t="shared" ref="AL124" si="363">($U124*((AJ124+AK124))/100)</f>
        <v>15</v>
      </c>
      <c r="AM124" s="17">
        <f t="shared" ref="AM124" si="364">U124-AL124</f>
        <v>45</v>
      </c>
      <c r="AN124" s="148"/>
      <c r="AO124" s="96"/>
      <c r="AP124" s="147" t="s">
        <v>534</v>
      </c>
      <c r="AQ124" s="96"/>
      <c r="AR124" s="151"/>
      <c r="AS124" s="151"/>
      <c r="AT124" s="151"/>
      <c r="AU124" s="96"/>
    </row>
    <row r="125" spans="1:47" ht="31.5" hidden="1" customHeight="1" x14ac:dyDescent="0.25">
      <c r="A125" s="159"/>
      <c r="B125" s="95"/>
      <c r="C125" s="96"/>
      <c r="D125" s="96"/>
      <c r="E125" s="147"/>
      <c r="F125" s="147"/>
      <c r="G125" s="147"/>
      <c r="H125" s="96"/>
      <c r="I125" s="96"/>
      <c r="J125" s="96"/>
      <c r="K125" s="96"/>
      <c r="L125" s="96"/>
      <c r="M125" s="96"/>
      <c r="N125" s="96"/>
      <c r="O125" s="96"/>
      <c r="P125" s="96"/>
      <c r="Q125" s="96"/>
      <c r="R125" s="96"/>
      <c r="S125" s="96"/>
      <c r="T125" s="96"/>
      <c r="U125" s="96"/>
      <c r="V125" s="153"/>
      <c r="W125" s="32" t="s">
        <v>535</v>
      </c>
      <c r="X125" s="17" t="s">
        <v>40</v>
      </c>
      <c r="Y125" s="17" t="s">
        <v>533</v>
      </c>
      <c r="Z125" s="17" t="s">
        <v>68</v>
      </c>
      <c r="AA125" s="17" t="s">
        <v>69</v>
      </c>
      <c r="AB125" s="17" t="s">
        <v>70</v>
      </c>
      <c r="AC125" s="17" t="s">
        <v>466</v>
      </c>
      <c r="AD125" s="139"/>
      <c r="AE125" s="17">
        <f t="shared" si="318"/>
        <v>0</v>
      </c>
      <c r="AF125" s="17">
        <f t="shared" si="319"/>
        <v>0</v>
      </c>
      <c r="AG125" s="17">
        <f t="shared" ref="AG125:AG126" si="365">($AH124*((AE125+AF125))/100)</f>
        <v>0</v>
      </c>
      <c r="AH125" s="17">
        <f t="shared" ref="AH125:AH126" si="366">AH124-AG125</f>
        <v>40</v>
      </c>
      <c r="AI125" s="139"/>
      <c r="AJ125" s="17">
        <f t="shared" si="323"/>
        <v>10</v>
      </c>
      <c r="AK125" s="17">
        <f t="shared" si="324"/>
        <v>15</v>
      </c>
      <c r="AL125" s="17">
        <f t="shared" ref="AL125:AL126" si="367">($AM124*((AJ125+AK125))/100)</f>
        <v>11.25</v>
      </c>
      <c r="AM125" s="17">
        <f t="shared" ref="AM125:AM126" si="368">AM124-AL125</f>
        <v>33.75</v>
      </c>
      <c r="AN125" s="148"/>
      <c r="AO125" s="96"/>
      <c r="AP125" s="147"/>
      <c r="AQ125" s="96"/>
      <c r="AR125" s="151"/>
      <c r="AS125" s="151"/>
      <c r="AT125" s="151"/>
      <c r="AU125" s="96"/>
    </row>
    <row r="126" spans="1:47" ht="47.25" hidden="1" customHeight="1" x14ac:dyDescent="0.25">
      <c r="A126" s="159"/>
      <c r="B126" s="95"/>
      <c r="C126" s="96"/>
      <c r="D126" s="96"/>
      <c r="E126" s="147"/>
      <c r="F126" s="147"/>
      <c r="G126" s="147"/>
      <c r="H126" s="96"/>
      <c r="I126" s="96"/>
      <c r="J126" s="96"/>
      <c r="K126" s="96"/>
      <c r="L126" s="96"/>
      <c r="M126" s="96"/>
      <c r="N126" s="96"/>
      <c r="O126" s="96"/>
      <c r="P126" s="96"/>
      <c r="Q126" s="96"/>
      <c r="R126" s="96"/>
      <c r="S126" s="96"/>
      <c r="T126" s="96"/>
      <c r="U126" s="96"/>
      <c r="V126" s="153"/>
      <c r="W126" s="32" t="s">
        <v>536</v>
      </c>
      <c r="X126" s="17" t="s">
        <v>375</v>
      </c>
      <c r="Y126" s="17" t="s">
        <v>78</v>
      </c>
      <c r="Z126" s="17" t="s">
        <v>68</v>
      </c>
      <c r="AA126" s="17" t="s">
        <v>148</v>
      </c>
      <c r="AB126" s="17" t="s">
        <v>465</v>
      </c>
      <c r="AC126" s="17" t="s">
        <v>466</v>
      </c>
      <c r="AD126" s="139"/>
      <c r="AE126" s="17">
        <f t="shared" si="318"/>
        <v>25</v>
      </c>
      <c r="AF126" s="17">
        <f t="shared" si="319"/>
        <v>15</v>
      </c>
      <c r="AG126" s="17">
        <f t="shared" si="365"/>
        <v>16</v>
      </c>
      <c r="AH126" s="17">
        <f t="shared" si="366"/>
        <v>24</v>
      </c>
      <c r="AI126" s="139"/>
      <c r="AJ126" s="17">
        <f t="shared" si="323"/>
        <v>0</v>
      </c>
      <c r="AK126" s="17">
        <f t="shared" si="324"/>
        <v>0</v>
      </c>
      <c r="AL126" s="17">
        <f t="shared" si="367"/>
        <v>0</v>
      </c>
      <c r="AM126" s="17">
        <f t="shared" si="368"/>
        <v>33.75</v>
      </c>
      <c r="AN126" s="148"/>
      <c r="AO126" s="96"/>
      <c r="AP126" s="147"/>
      <c r="AQ126" s="96"/>
      <c r="AR126" s="151"/>
      <c r="AS126" s="151"/>
      <c r="AT126" s="151"/>
      <c r="AU126" s="96"/>
    </row>
    <row r="127" spans="1:47" ht="63" hidden="1" customHeight="1" x14ac:dyDescent="0.25">
      <c r="A127" s="159"/>
      <c r="B127" s="95"/>
      <c r="C127" s="96"/>
      <c r="D127" s="96"/>
      <c r="E127" s="147" t="s">
        <v>515</v>
      </c>
      <c r="F127" s="147" t="s">
        <v>537</v>
      </c>
      <c r="G127" s="147" t="s">
        <v>538</v>
      </c>
      <c r="H127" s="96"/>
      <c r="I127" s="96"/>
      <c r="J127" s="96"/>
      <c r="K127" s="96"/>
      <c r="L127" s="96"/>
      <c r="M127" s="96"/>
      <c r="N127" s="96" t="s">
        <v>440</v>
      </c>
      <c r="O127" s="96"/>
      <c r="P127" s="96"/>
      <c r="Q127" s="96">
        <v>50</v>
      </c>
      <c r="R127" s="96"/>
      <c r="S127" s="96">
        <v>40</v>
      </c>
      <c r="T127" s="96"/>
      <c r="U127" s="96">
        <v>40</v>
      </c>
      <c r="V127" s="153"/>
      <c r="W127" s="32" t="s">
        <v>539</v>
      </c>
      <c r="X127" s="17" t="s">
        <v>375</v>
      </c>
      <c r="Y127" s="17" t="s">
        <v>78</v>
      </c>
      <c r="Z127" s="17" t="s">
        <v>68</v>
      </c>
      <c r="AA127" s="17" t="s">
        <v>69</v>
      </c>
      <c r="AB127" s="17" t="s">
        <v>70</v>
      </c>
      <c r="AC127" s="17" t="s">
        <v>71</v>
      </c>
      <c r="AD127" s="139">
        <f>AH128</f>
        <v>24</v>
      </c>
      <c r="AE127" s="17">
        <f t="shared" si="318"/>
        <v>25</v>
      </c>
      <c r="AF127" s="17">
        <f t="shared" si="319"/>
        <v>15</v>
      </c>
      <c r="AG127" s="17">
        <f t="shared" ref="AG127" si="369">($S127*((AE127+AF127))/100)</f>
        <v>16</v>
      </c>
      <c r="AH127" s="17">
        <f t="shared" ref="AH127" si="370">S127-AG127</f>
        <v>24</v>
      </c>
      <c r="AI127" s="139">
        <f>AM128</f>
        <v>30</v>
      </c>
      <c r="AJ127" s="17">
        <f t="shared" si="323"/>
        <v>0</v>
      </c>
      <c r="AK127" s="17">
        <f t="shared" si="324"/>
        <v>0</v>
      </c>
      <c r="AL127" s="17">
        <f t="shared" ref="AL127" si="371">($U127*((AJ127+AK127))/100)</f>
        <v>0</v>
      </c>
      <c r="AM127" s="17">
        <f t="shared" ref="AM127" si="372">U127-AL127</f>
        <v>40</v>
      </c>
      <c r="AN127" s="148"/>
      <c r="AO127" s="96"/>
      <c r="AP127" s="147" t="s">
        <v>534</v>
      </c>
      <c r="AQ127" s="96"/>
      <c r="AR127" s="151"/>
      <c r="AS127" s="151"/>
      <c r="AT127" s="151"/>
      <c r="AU127" s="96"/>
    </row>
    <row r="128" spans="1:47" ht="31.5" hidden="1" customHeight="1" x14ac:dyDescent="0.25">
      <c r="A128" s="159"/>
      <c r="B128" s="95"/>
      <c r="C128" s="96"/>
      <c r="D128" s="96"/>
      <c r="E128" s="147"/>
      <c r="F128" s="147"/>
      <c r="G128" s="147"/>
      <c r="H128" s="96"/>
      <c r="I128" s="96"/>
      <c r="J128" s="96"/>
      <c r="K128" s="96"/>
      <c r="L128" s="96"/>
      <c r="M128" s="96"/>
      <c r="N128" s="96"/>
      <c r="O128" s="96"/>
      <c r="P128" s="96"/>
      <c r="Q128" s="96"/>
      <c r="R128" s="96"/>
      <c r="S128" s="96"/>
      <c r="T128" s="96"/>
      <c r="U128" s="96"/>
      <c r="V128" s="153"/>
      <c r="W128" s="32" t="s">
        <v>540</v>
      </c>
      <c r="X128" s="17" t="s">
        <v>40</v>
      </c>
      <c r="Y128" s="17" t="s">
        <v>533</v>
      </c>
      <c r="Z128" s="17" t="s">
        <v>68</v>
      </c>
      <c r="AA128" s="17" t="s">
        <v>69</v>
      </c>
      <c r="AB128" s="17" t="s">
        <v>70</v>
      </c>
      <c r="AC128" s="17" t="s">
        <v>71</v>
      </c>
      <c r="AD128" s="139"/>
      <c r="AE128" s="17">
        <f t="shared" si="318"/>
        <v>0</v>
      </c>
      <c r="AF128" s="17">
        <f t="shared" si="319"/>
        <v>0</v>
      </c>
      <c r="AG128" s="17">
        <f t="shared" ref="AG128" si="373">($AH127*((AE128+AF128))/100)</f>
        <v>0</v>
      </c>
      <c r="AH128" s="17">
        <f t="shared" ref="AH128" si="374">AH127-AG128</f>
        <v>24</v>
      </c>
      <c r="AI128" s="139"/>
      <c r="AJ128" s="17">
        <f t="shared" si="323"/>
        <v>10</v>
      </c>
      <c r="AK128" s="17">
        <f t="shared" si="324"/>
        <v>15</v>
      </c>
      <c r="AL128" s="17">
        <f t="shared" ref="AL128" si="375">($AM127*((AJ128+AK128))/100)</f>
        <v>10</v>
      </c>
      <c r="AM128" s="17">
        <f t="shared" ref="AM128" si="376">AM127-AL128</f>
        <v>30</v>
      </c>
      <c r="AN128" s="148"/>
      <c r="AO128" s="96"/>
      <c r="AP128" s="147"/>
      <c r="AQ128" s="96"/>
      <c r="AR128" s="151"/>
      <c r="AS128" s="151"/>
      <c r="AT128" s="151"/>
      <c r="AU128" s="96"/>
    </row>
    <row r="129" spans="1:47" ht="31.5" hidden="1" customHeight="1" x14ac:dyDescent="0.25">
      <c r="A129" s="159"/>
      <c r="B129" s="95"/>
      <c r="C129" s="96"/>
      <c r="D129" s="96"/>
      <c r="E129" s="147" t="s">
        <v>515</v>
      </c>
      <c r="F129" s="147" t="s">
        <v>541</v>
      </c>
      <c r="G129" s="147" t="s">
        <v>542</v>
      </c>
      <c r="H129" s="96"/>
      <c r="I129" s="96"/>
      <c r="J129" s="96"/>
      <c r="K129" s="96"/>
      <c r="L129" s="96"/>
      <c r="M129" s="96"/>
      <c r="N129" s="96" t="s">
        <v>440</v>
      </c>
      <c r="O129" s="96"/>
      <c r="P129" s="96"/>
      <c r="Q129" s="96">
        <v>700</v>
      </c>
      <c r="R129" s="96"/>
      <c r="S129" s="96">
        <v>60</v>
      </c>
      <c r="T129" s="96"/>
      <c r="U129" s="96">
        <v>40</v>
      </c>
      <c r="V129" s="153"/>
      <c r="W129" s="32" t="s">
        <v>543</v>
      </c>
      <c r="X129" s="17" t="s">
        <v>375</v>
      </c>
      <c r="Y129" s="17" t="s">
        <v>78</v>
      </c>
      <c r="Z129" s="17" t="s">
        <v>68</v>
      </c>
      <c r="AA129" s="17" t="s">
        <v>69</v>
      </c>
      <c r="AB129" s="17" t="s">
        <v>70</v>
      </c>
      <c r="AC129" s="17" t="s">
        <v>466</v>
      </c>
      <c r="AD129" s="139">
        <f>AH130</f>
        <v>21.6</v>
      </c>
      <c r="AE129" s="17">
        <f t="shared" si="318"/>
        <v>25</v>
      </c>
      <c r="AF129" s="17">
        <f t="shared" si="319"/>
        <v>15</v>
      </c>
      <c r="AG129" s="17">
        <f t="shared" ref="AG129" si="377">($S129*((AE129+AF129))/100)</f>
        <v>24</v>
      </c>
      <c r="AH129" s="17">
        <f t="shared" ref="AH129" si="378">S129-AG129</f>
        <v>36</v>
      </c>
      <c r="AI129" s="139">
        <f>AM130</f>
        <v>40</v>
      </c>
      <c r="AJ129" s="17">
        <f t="shared" si="323"/>
        <v>0</v>
      </c>
      <c r="AK129" s="17">
        <f t="shared" si="324"/>
        <v>0</v>
      </c>
      <c r="AL129" s="17">
        <f t="shared" ref="AL129" si="379">($U129*((AJ129+AK129))/100)</f>
        <v>0</v>
      </c>
      <c r="AM129" s="17">
        <f t="shared" ref="AM129" si="380">U129-AL129</f>
        <v>40</v>
      </c>
      <c r="AN129" s="148"/>
      <c r="AO129" s="96"/>
      <c r="AP129" s="147" t="s">
        <v>534</v>
      </c>
      <c r="AQ129" s="96"/>
      <c r="AR129" s="151"/>
      <c r="AS129" s="151"/>
      <c r="AT129" s="151"/>
      <c r="AU129" s="96"/>
    </row>
    <row r="130" spans="1:47" ht="31.5" hidden="1" customHeight="1" x14ac:dyDescent="0.25">
      <c r="A130" s="159"/>
      <c r="B130" s="95"/>
      <c r="C130" s="96"/>
      <c r="D130" s="96"/>
      <c r="E130" s="147"/>
      <c r="F130" s="147"/>
      <c r="G130" s="147"/>
      <c r="H130" s="96"/>
      <c r="I130" s="96"/>
      <c r="J130" s="96"/>
      <c r="K130" s="96"/>
      <c r="L130" s="96"/>
      <c r="M130" s="96"/>
      <c r="N130" s="96"/>
      <c r="O130" s="96"/>
      <c r="P130" s="96"/>
      <c r="Q130" s="96"/>
      <c r="R130" s="96"/>
      <c r="S130" s="96"/>
      <c r="T130" s="96"/>
      <c r="U130" s="96"/>
      <c r="V130" s="153"/>
      <c r="W130" s="32" t="s">
        <v>544</v>
      </c>
      <c r="X130" s="17" t="s">
        <v>375</v>
      </c>
      <c r="Y130" s="17" t="s">
        <v>78</v>
      </c>
      <c r="Z130" s="17" t="s">
        <v>68</v>
      </c>
      <c r="AA130" s="17" t="s">
        <v>69</v>
      </c>
      <c r="AB130" s="17" t="s">
        <v>70</v>
      </c>
      <c r="AC130" s="17" t="s">
        <v>466</v>
      </c>
      <c r="AD130" s="139"/>
      <c r="AE130" s="17">
        <f t="shared" si="318"/>
        <v>25</v>
      </c>
      <c r="AF130" s="17">
        <f t="shared" si="319"/>
        <v>15</v>
      </c>
      <c r="AG130" s="17">
        <f t="shared" ref="AG130" si="381">($AH129*((AE130+AF130))/100)</f>
        <v>14.4</v>
      </c>
      <c r="AH130" s="17">
        <f t="shared" ref="AH130" si="382">AH129-AG130</f>
        <v>21.6</v>
      </c>
      <c r="AI130" s="139"/>
      <c r="AJ130" s="17">
        <f t="shared" si="323"/>
        <v>0</v>
      </c>
      <c r="AK130" s="17">
        <f t="shared" si="324"/>
        <v>0</v>
      </c>
      <c r="AL130" s="17">
        <f t="shared" ref="AL130" si="383">($AM129*((AJ130+AK130))/100)</f>
        <v>0</v>
      </c>
      <c r="AM130" s="17">
        <f t="shared" ref="AM130" si="384">AM129-AL130</f>
        <v>40</v>
      </c>
      <c r="AN130" s="148"/>
      <c r="AO130" s="96"/>
      <c r="AP130" s="147"/>
      <c r="AQ130" s="96"/>
      <c r="AR130" s="151"/>
      <c r="AS130" s="151"/>
      <c r="AT130" s="151"/>
      <c r="AU130" s="96"/>
    </row>
    <row r="131" spans="1:47" ht="94.5" hidden="1" customHeight="1" x14ac:dyDescent="0.25">
      <c r="A131" s="159"/>
      <c r="B131" s="95"/>
      <c r="C131" s="96"/>
      <c r="D131" s="96"/>
      <c r="E131" s="147"/>
      <c r="F131" s="147"/>
      <c r="G131" s="147"/>
      <c r="H131" s="96"/>
      <c r="I131" s="96"/>
      <c r="J131" s="96"/>
      <c r="K131" s="96"/>
      <c r="L131" s="96"/>
      <c r="M131" s="96"/>
      <c r="N131" s="96" t="s">
        <v>440</v>
      </c>
      <c r="O131" s="96"/>
      <c r="P131" s="96"/>
      <c r="Q131" s="96">
        <v>4000</v>
      </c>
      <c r="R131" s="96"/>
      <c r="S131" s="96">
        <v>100</v>
      </c>
      <c r="T131" s="96"/>
      <c r="U131" s="96">
        <v>80</v>
      </c>
      <c r="V131" s="153"/>
      <c r="W131" s="32" t="s">
        <v>545</v>
      </c>
      <c r="X131" s="17" t="s">
        <v>375</v>
      </c>
      <c r="Y131" s="17" t="s">
        <v>78</v>
      </c>
      <c r="Z131" s="17" t="s">
        <v>68</v>
      </c>
      <c r="AA131" s="17" t="s">
        <v>69</v>
      </c>
      <c r="AB131" s="17" t="s">
        <v>70</v>
      </c>
      <c r="AC131" s="17" t="s">
        <v>71</v>
      </c>
      <c r="AD131" s="139">
        <f t="shared" ref="AD131" si="385">AH133</f>
        <v>36</v>
      </c>
      <c r="AE131" s="17">
        <f t="shared" si="318"/>
        <v>25</v>
      </c>
      <c r="AF131" s="17">
        <f t="shared" si="319"/>
        <v>15</v>
      </c>
      <c r="AG131" s="17">
        <f t="shared" ref="AG131" si="386">($S131*((AE131+AF131))/100)</f>
        <v>40</v>
      </c>
      <c r="AH131" s="17">
        <f t="shared" ref="AH131" si="387">S131-AG131</f>
        <v>60</v>
      </c>
      <c r="AI131" s="139">
        <f t="shared" ref="AI131" si="388">AM133</f>
        <v>60</v>
      </c>
      <c r="AJ131" s="17">
        <f t="shared" si="323"/>
        <v>0</v>
      </c>
      <c r="AK131" s="17">
        <f t="shared" si="324"/>
        <v>0</v>
      </c>
      <c r="AL131" s="17">
        <f t="shared" ref="AL131" si="389">($U131*((AJ131+AK131))/100)</f>
        <v>0</v>
      </c>
      <c r="AM131" s="17">
        <f t="shared" ref="AM131" si="390">U131-AL131</f>
        <v>80</v>
      </c>
      <c r="AN131" s="148"/>
      <c r="AO131" s="96"/>
      <c r="AP131" s="147" t="s">
        <v>546</v>
      </c>
      <c r="AQ131" s="96"/>
      <c r="AR131" s="151"/>
      <c r="AS131" s="151"/>
      <c r="AT131" s="151"/>
      <c r="AU131" s="96"/>
    </row>
    <row r="132" spans="1:47" ht="31.5" hidden="1" customHeight="1" x14ac:dyDescent="0.25">
      <c r="A132" s="159"/>
      <c r="B132" s="95"/>
      <c r="C132" s="96"/>
      <c r="D132" s="96"/>
      <c r="E132" s="147"/>
      <c r="F132" s="147"/>
      <c r="G132" s="147"/>
      <c r="H132" s="96"/>
      <c r="I132" s="96"/>
      <c r="J132" s="96"/>
      <c r="K132" s="96"/>
      <c r="L132" s="96"/>
      <c r="M132" s="96"/>
      <c r="N132" s="96"/>
      <c r="O132" s="96"/>
      <c r="P132" s="96"/>
      <c r="Q132" s="96"/>
      <c r="R132" s="96"/>
      <c r="S132" s="96"/>
      <c r="T132" s="96"/>
      <c r="U132" s="96"/>
      <c r="V132" s="153"/>
      <c r="W132" s="32" t="s">
        <v>547</v>
      </c>
      <c r="X132" s="17" t="s">
        <v>375</v>
      </c>
      <c r="Y132" s="17" t="s">
        <v>78</v>
      </c>
      <c r="Z132" s="17" t="s">
        <v>68</v>
      </c>
      <c r="AA132" s="17" t="s">
        <v>69</v>
      </c>
      <c r="AB132" s="17" t="s">
        <v>70</v>
      </c>
      <c r="AC132" s="17" t="s">
        <v>71</v>
      </c>
      <c r="AD132" s="139"/>
      <c r="AE132" s="17">
        <f t="shared" si="318"/>
        <v>25</v>
      </c>
      <c r="AF132" s="17">
        <f t="shared" si="319"/>
        <v>15</v>
      </c>
      <c r="AG132" s="17">
        <f t="shared" ref="AG132:AG133" si="391">($AH131*((AE132+AF132))/100)</f>
        <v>24</v>
      </c>
      <c r="AH132" s="17">
        <f t="shared" ref="AH132:AH133" si="392">AH131-AG132</f>
        <v>36</v>
      </c>
      <c r="AI132" s="139"/>
      <c r="AJ132" s="17">
        <f t="shared" si="323"/>
        <v>0</v>
      </c>
      <c r="AK132" s="17">
        <f t="shared" si="324"/>
        <v>0</v>
      </c>
      <c r="AL132" s="17">
        <f t="shared" ref="AL132:AL133" si="393">($AM131*((AJ132+AK132))/100)</f>
        <v>0</v>
      </c>
      <c r="AM132" s="17">
        <f t="shared" ref="AM132:AM133" si="394">AM131-AL132</f>
        <v>80</v>
      </c>
      <c r="AN132" s="148"/>
      <c r="AO132" s="96"/>
      <c r="AP132" s="147"/>
      <c r="AQ132" s="96"/>
      <c r="AR132" s="151"/>
      <c r="AS132" s="151"/>
      <c r="AT132" s="151"/>
      <c r="AU132" s="96"/>
    </row>
    <row r="133" spans="1:47" ht="30" hidden="1" customHeight="1" x14ac:dyDescent="0.25">
      <c r="A133" s="159"/>
      <c r="B133" s="95"/>
      <c r="C133" s="96"/>
      <c r="D133" s="96"/>
      <c r="E133" s="147"/>
      <c r="F133" s="147"/>
      <c r="G133" s="147"/>
      <c r="H133" s="96"/>
      <c r="I133" s="96"/>
      <c r="J133" s="96"/>
      <c r="K133" s="96"/>
      <c r="L133" s="96"/>
      <c r="M133" s="96"/>
      <c r="N133" s="96"/>
      <c r="O133" s="96"/>
      <c r="P133" s="96"/>
      <c r="Q133" s="96"/>
      <c r="R133" s="96"/>
      <c r="S133" s="96"/>
      <c r="T133" s="96"/>
      <c r="U133" s="96"/>
      <c r="V133" s="153"/>
      <c r="W133" s="32" t="s">
        <v>548</v>
      </c>
      <c r="X133" s="17" t="s">
        <v>40</v>
      </c>
      <c r="Y133" s="17" t="s">
        <v>533</v>
      </c>
      <c r="Z133" s="17" t="s">
        <v>68</v>
      </c>
      <c r="AA133" s="17" t="s">
        <v>69</v>
      </c>
      <c r="AB133" s="17" t="s">
        <v>70</v>
      </c>
      <c r="AC133" s="17" t="s">
        <v>466</v>
      </c>
      <c r="AD133" s="139"/>
      <c r="AE133" s="17">
        <f t="shared" si="318"/>
        <v>0</v>
      </c>
      <c r="AF133" s="17">
        <f t="shared" si="319"/>
        <v>0</v>
      </c>
      <c r="AG133" s="17">
        <f t="shared" si="391"/>
        <v>0</v>
      </c>
      <c r="AH133" s="17">
        <f t="shared" si="392"/>
        <v>36</v>
      </c>
      <c r="AI133" s="139"/>
      <c r="AJ133" s="17">
        <f t="shared" si="323"/>
        <v>10</v>
      </c>
      <c r="AK133" s="17">
        <f t="shared" si="324"/>
        <v>15</v>
      </c>
      <c r="AL133" s="17">
        <f t="shared" si="393"/>
        <v>20</v>
      </c>
      <c r="AM133" s="17">
        <f t="shared" si="394"/>
        <v>60</v>
      </c>
      <c r="AN133" s="148"/>
      <c r="AO133" s="96"/>
      <c r="AP133" s="147"/>
      <c r="AQ133" s="96"/>
      <c r="AR133" s="151"/>
      <c r="AS133" s="151"/>
      <c r="AT133" s="151"/>
      <c r="AU133" s="96"/>
    </row>
    <row r="134" spans="1:47" ht="30" hidden="1" customHeight="1" x14ac:dyDescent="0.25">
      <c r="A134" s="159"/>
      <c r="B134" s="95"/>
      <c r="C134" s="96"/>
      <c r="D134" s="96"/>
      <c r="E134" s="147"/>
      <c r="F134" s="147"/>
      <c r="G134" s="147"/>
      <c r="H134" s="96"/>
      <c r="I134" s="96"/>
      <c r="J134" s="96"/>
      <c r="K134" s="96"/>
      <c r="L134" s="96"/>
      <c r="M134" s="96"/>
      <c r="N134" s="96" t="s">
        <v>440</v>
      </c>
      <c r="O134" s="96"/>
      <c r="P134" s="96"/>
      <c r="Q134" s="96">
        <v>56</v>
      </c>
      <c r="R134" s="96"/>
      <c r="S134" s="96">
        <v>40</v>
      </c>
      <c r="T134" s="96"/>
      <c r="U134" s="96">
        <v>80</v>
      </c>
      <c r="V134" s="153"/>
      <c r="W134" s="32" t="s">
        <v>549</v>
      </c>
      <c r="X134" s="17" t="s">
        <v>375</v>
      </c>
      <c r="Y134" s="17" t="s">
        <v>78</v>
      </c>
      <c r="Z134" s="17" t="s">
        <v>68</v>
      </c>
      <c r="AA134" s="17" t="s">
        <v>69</v>
      </c>
      <c r="AB134" s="17" t="s">
        <v>70</v>
      </c>
      <c r="AC134" s="17" t="s">
        <v>71</v>
      </c>
      <c r="AD134" s="139">
        <f t="shared" ref="AD134" si="395">AH136</f>
        <v>14.4</v>
      </c>
      <c r="AE134" s="17">
        <f t="shared" si="318"/>
        <v>25</v>
      </c>
      <c r="AF134" s="17">
        <f t="shared" si="319"/>
        <v>15</v>
      </c>
      <c r="AG134" s="17">
        <f t="shared" ref="AG134" si="396">($S134*((AE134+AF134))/100)</f>
        <v>16</v>
      </c>
      <c r="AH134" s="17">
        <f t="shared" ref="AH134" si="397">S134-AG134</f>
        <v>24</v>
      </c>
      <c r="AI134" s="139">
        <f t="shared" ref="AI134" si="398">AM136</f>
        <v>60</v>
      </c>
      <c r="AJ134" s="17">
        <f t="shared" si="323"/>
        <v>0</v>
      </c>
      <c r="AK134" s="17">
        <f t="shared" si="324"/>
        <v>0</v>
      </c>
      <c r="AL134" s="17">
        <f t="shared" ref="AL134" si="399">($U134*((AJ134+AK134))/100)</f>
        <v>0</v>
      </c>
      <c r="AM134" s="17">
        <f t="shared" ref="AM134" si="400">U134-AL134</f>
        <v>80</v>
      </c>
      <c r="AN134" s="148"/>
      <c r="AO134" s="96"/>
      <c r="AP134" s="147" t="s">
        <v>546</v>
      </c>
      <c r="AQ134" s="96"/>
      <c r="AR134" s="151"/>
      <c r="AS134" s="151"/>
      <c r="AT134" s="151"/>
      <c r="AU134" s="96"/>
    </row>
    <row r="135" spans="1:47" ht="15.75" hidden="1" customHeight="1" x14ac:dyDescent="0.25">
      <c r="A135" s="159"/>
      <c r="B135" s="95"/>
      <c r="C135" s="96"/>
      <c r="D135" s="96"/>
      <c r="E135" s="147"/>
      <c r="F135" s="147"/>
      <c r="G135" s="147"/>
      <c r="H135" s="96"/>
      <c r="I135" s="96"/>
      <c r="J135" s="96"/>
      <c r="K135" s="96"/>
      <c r="L135" s="96"/>
      <c r="M135" s="96"/>
      <c r="N135" s="96"/>
      <c r="O135" s="96"/>
      <c r="P135" s="96"/>
      <c r="Q135" s="96"/>
      <c r="R135" s="96"/>
      <c r="S135" s="96"/>
      <c r="T135" s="96"/>
      <c r="U135" s="96"/>
      <c r="V135" s="153"/>
      <c r="W135" s="32" t="s">
        <v>550</v>
      </c>
      <c r="X135" s="17" t="s">
        <v>375</v>
      </c>
      <c r="Y135" s="17" t="s">
        <v>78</v>
      </c>
      <c r="Z135" s="17" t="s">
        <v>68</v>
      </c>
      <c r="AA135" s="17" t="s">
        <v>69</v>
      </c>
      <c r="AB135" s="17" t="s">
        <v>70</v>
      </c>
      <c r="AC135" s="17" t="s">
        <v>71</v>
      </c>
      <c r="AD135" s="139"/>
      <c r="AE135" s="17">
        <f t="shared" si="318"/>
        <v>25</v>
      </c>
      <c r="AF135" s="17">
        <f t="shared" si="319"/>
        <v>15</v>
      </c>
      <c r="AG135" s="17">
        <f t="shared" ref="AG135:AG136" si="401">($AH134*((AE135+AF135))/100)</f>
        <v>9.6</v>
      </c>
      <c r="AH135" s="17">
        <f t="shared" ref="AH135:AH136" si="402">AH134-AG135</f>
        <v>14.4</v>
      </c>
      <c r="AI135" s="139"/>
      <c r="AJ135" s="17">
        <f t="shared" si="323"/>
        <v>0</v>
      </c>
      <c r="AK135" s="17">
        <f t="shared" si="324"/>
        <v>0</v>
      </c>
      <c r="AL135" s="17">
        <f t="shared" ref="AL135:AL136" si="403">($AM134*((AJ135+AK135))/100)</f>
        <v>0</v>
      </c>
      <c r="AM135" s="17">
        <f t="shared" ref="AM135:AM136" si="404">AM134-AL135</f>
        <v>80</v>
      </c>
      <c r="AN135" s="148"/>
      <c r="AO135" s="96"/>
      <c r="AP135" s="147"/>
      <c r="AQ135" s="96"/>
      <c r="AR135" s="151"/>
      <c r="AS135" s="151"/>
      <c r="AT135" s="151"/>
      <c r="AU135" s="96"/>
    </row>
    <row r="136" spans="1:47" ht="30" hidden="1" customHeight="1" x14ac:dyDescent="0.25">
      <c r="A136" s="159"/>
      <c r="B136" s="95"/>
      <c r="C136" s="96"/>
      <c r="D136" s="96"/>
      <c r="E136" s="147"/>
      <c r="F136" s="147"/>
      <c r="G136" s="147"/>
      <c r="H136" s="96"/>
      <c r="I136" s="96"/>
      <c r="J136" s="96"/>
      <c r="K136" s="96"/>
      <c r="L136" s="96"/>
      <c r="M136" s="96"/>
      <c r="N136" s="96"/>
      <c r="O136" s="96"/>
      <c r="P136" s="96"/>
      <c r="Q136" s="96"/>
      <c r="R136" s="96"/>
      <c r="S136" s="96"/>
      <c r="T136" s="96"/>
      <c r="U136" s="96"/>
      <c r="V136" s="153"/>
      <c r="W136" s="32" t="s">
        <v>551</v>
      </c>
      <c r="X136" s="17" t="s">
        <v>40</v>
      </c>
      <c r="Y136" s="17" t="s">
        <v>533</v>
      </c>
      <c r="Z136" s="17" t="s">
        <v>68</v>
      </c>
      <c r="AA136" s="17" t="s">
        <v>69</v>
      </c>
      <c r="AB136" s="17" t="s">
        <v>70</v>
      </c>
      <c r="AC136" s="17" t="s">
        <v>466</v>
      </c>
      <c r="AD136" s="139"/>
      <c r="AE136" s="17">
        <f t="shared" si="318"/>
        <v>0</v>
      </c>
      <c r="AF136" s="17">
        <f t="shared" si="319"/>
        <v>0</v>
      </c>
      <c r="AG136" s="17">
        <f t="shared" si="401"/>
        <v>0</v>
      </c>
      <c r="AH136" s="17">
        <f t="shared" si="402"/>
        <v>14.4</v>
      </c>
      <c r="AI136" s="139"/>
      <c r="AJ136" s="17">
        <f t="shared" si="323"/>
        <v>10</v>
      </c>
      <c r="AK136" s="17">
        <f t="shared" si="324"/>
        <v>15</v>
      </c>
      <c r="AL136" s="17">
        <f t="shared" si="403"/>
        <v>20</v>
      </c>
      <c r="AM136" s="17">
        <f t="shared" si="404"/>
        <v>60</v>
      </c>
      <c r="AN136" s="148"/>
      <c r="AO136" s="96"/>
      <c r="AP136" s="147"/>
      <c r="AQ136" s="96"/>
      <c r="AR136" s="151"/>
      <c r="AS136" s="151"/>
      <c r="AT136" s="151"/>
      <c r="AU136" s="96"/>
    </row>
    <row r="137" spans="1:47" ht="15" hidden="1" customHeight="1" x14ac:dyDescent="0.25">
      <c r="A137" s="159"/>
      <c r="B137" s="95"/>
      <c r="C137" s="96"/>
      <c r="D137" s="96"/>
      <c r="E137" s="147" t="s">
        <v>515</v>
      </c>
      <c r="F137" s="147" t="s">
        <v>516</v>
      </c>
      <c r="G137" s="147" t="s">
        <v>552</v>
      </c>
      <c r="H137" s="96"/>
      <c r="I137" s="96"/>
      <c r="J137" s="96"/>
      <c r="K137" s="96"/>
      <c r="L137" s="96"/>
      <c r="M137" s="96"/>
      <c r="N137" s="96" t="s">
        <v>440</v>
      </c>
      <c r="O137" s="96"/>
      <c r="P137" s="96"/>
      <c r="Q137" s="96">
        <v>12</v>
      </c>
      <c r="R137" s="96"/>
      <c r="S137" s="96">
        <v>20</v>
      </c>
      <c r="T137" s="96"/>
      <c r="U137" s="96">
        <v>80</v>
      </c>
      <c r="V137" s="153"/>
      <c r="W137" s="32" t="s">
        <v>553</v>
      </c>
      <c r="X137" s="17" t="s">
        <v>375</v>
      </c>
      <c r="Y137" s="17" t="s">
        <v>78</v>
      </c>
      <c r="Z137" s="17" t="s">
        <v>68</v>
      </c>
      <c r="AA137" s="17" t="s">
        <v>69</v>
      </c>
      <c r="AB137" s="17" t="s">
        <v>70</v>
      </c>
      <c r="AC137" s="17" t="s">
        <v>71</v>
      </c>
      <c r="AD137" s="139">
        <f t="shared" ref="AD137" si="405">AH139</f>
        <v>7.2</v>
      </c>
      <c r="AE137" s="17">
        <f t="shared" si="318"/>
        <v>25</v>
      </c>
      <c r="AF137" s="17">
        <f t="shared" si="319"/>
        <v>15</v>
      </c>
      <c r="AG137" s="17">
        <f t="shared" ref="AG137" si="406">($S137*((AE137+AF137))/100)</f>
        <v>8</v>
      </c>
      <c r="AH137" s="17">
        <f t="shared" ref="AH137" si="407">S137-AG137</f>
        <v>12</v>
      </c>
      <c r="AI137" s="139">
        <f t="shared" ref="AI137" si="408">AM139</f>
        <v>72</v>
      </c>
      <c r="AJ137" s="17">
        <f t="shared" si="323"/>
        <v>0</v>
      </c>
      <c r="AK137" s="17">
        <f t="shared" si="324"/>
        <v>0</v>
      </c>
      <c r="AL137" s="17">
        <f t="shared" ref="AL137" si="409">($U137*((AJ137+AK137))/100)</f>
        <v>0</v>
      </c>
      <c r="AM137" s="17">
        <f t="shared" ref="AM137" si="410">U137-AL137</f>
        <v>80</v>
      </c>
      <c r="AN137" s="148"/>
      <c r="AO137" s="96"/>
      <c r="AP137" s="147" t="s">
        <v>144</v>
      </c>
      <c r="AQ137" s="96"/>
      <c r="AR137" s="151"/>
      <c r="AS137" s="151"/>
      <c r="AT137" s="151"/>
      <c r="AU137" s="96"/>
    </row>
    <row r="138" spans="1:47" ht="15" hidden="1" customHeight="1" x14ac:dyDescent="0.25">
      <c r="A138" s="159"/>
      <c r="B138" s="95"/>
      <c r="C138" s="96"/>
      <c r="D138" s="96"/>
      <c r="E138" s="147"/>
      <c r="F138" s="147"/>
      <c r="G138" s="147"/>
      <c r="H138" s="96"/>
      <c r="I138" s="96"/>
      <c r="J138" s="96"/>
      <c r="K138" s="96"/>
      <c r="L138" s="96"/>
      <c r="M138" s="96"/>
      <c r="N138" s="96"/>
      <c r="O138" s="96"/>
      <c r="P138" s="96"/>
      <c r="Q138" s="96"/>
      <c r="R138" s="96"/>
      <c r="S138" s="96"/>
      <c r="T138" s="96"/>
      <c r="U138" s="96"/>
      <c r="V138" s="153"/>
      <c r="W138" s="32" t="s">
        <v>554</v>
      </c>
      <c r="X138" s="17" t="s">
        <v>375</v>
      </c>
      <c r="Y138" s="17" t="s">
        <v>78</v>
      </c>
      <c r="Z138" s="17" t="s">
        <v>68</v>
      </c>
      <c r="AA138" s="17" t="s">
        <v>69</v>
      </c>
      <c r="AB138" s="17" t="s">
        <v>70</v>
      </c>
      <c r="AC138" s="17" t="s">
        <v>71</v>
      </c>
      <c r="AD138" s="139"/>
      <c r="AE138" s="17">
        <f t="shared" si="318"/>
        <v>25</v>
      </c>
      <c r="AF138" s="17">
        <f t="shared" si="319"/>
        <v>15</v>
      </c>
      <c r="AG138" s="17">
        <f t="shared" ref="AG138:AG139" si="411">($AH137*((AE138+AF138))/100)</f>
        <v>4.8</v>
      </c>
      <c r="AH138" s="17">
        <f t="shared" ref="AH138:AH139" si="412">AH137-AG138</f>
        <v>7.2</v>
      </c>
      <c r="AI138" s="139"/>
      <c r="AJ138" s="17">
        <f t="shared" si="323"/>
        <v>0</v>
      </c>
      <c r="AK138" s="17">
        <f t="shared" si="324"/>
        <v>0</v>
      </c>
      <c r="AL138" s="17">
        <f t="shared" ref="AL138:AL139" si="413">($AM137*((AJ138+AK138))/100)</f>
        <v>0</v>
      </c>
      <c r="AM138" s="17">
        <f t="shared" ref="AM138:AM139" si="414">AM137-AL138</f>
        <v>80</v>
      </c>
      <c r="AN138" s="148"/>
      <c r="AO138" s="96"/>
      <c r="AP138" s="147"/>
      <c r="AQ138" s="96"/>
      <c r="AR138" s="151"/>
      <c r="AS138" s="151"/>
      <c r="AT138" s="151"/>
      <c r="AU138" s="96"/>
    </row>
    <row r="139" spans="1:47" ht="15" hidden="1" customHeight="1" x14ac:dyDescent="0.25">
      <c r="A139" s="159"/>
      <c r="B139" s="95"/>
      <c r="C139" s="96"/>
      <c r="D139" s="96"/>
      <c r="E139" s="147"/>
      <c r="F139" s="147"/>
      <c r="G139" s="147"/>
      <c r="H139" s="96"/>
      <c r="I139" s="96"/>
      <c r="J139" s="96"/>
      <c r="K139" s="96"/>
      <c r="L139" s="96"/>
      <c r="M139" s="96"/>
      <c r="N139" s="96"/>
      <c r="O139" s="96"/>
      <c r="P139" s="96"/>
      <c r="Q139" s="96"/>
      <c r="R139" s="96"/>
      <c r="S139" s="96"/>
      <c r="T139" s="96"/>
      <c r="U139" s="96"/>
      <c r="V139" s="153"/>
      <c r="W139" s="32" t="s">
        <v>555</v>
      </c>
      <c r="X139" s="17" t="s">
        <v>375</v>
      </c>
      <c r="Y139" s="17" t="s">
        <v>533</v>
      </c>
      <c r="Z139" s="17" t="s">
        <v>68</v>
      </c>
      <c r="AA139" s="17" t="s">
        <v>69</v>
      </c>
      <c r="AB139" s="17" t="s">
        <v>70</v>
      </c>
      <c r="AC139" s="17" t="s">
        <v>71</v>
      </c>
      <c r="AD139" s="139"/>
      <c r="AE139" s="17">
        <f t="shared" si="318"/>
        <v>0</v>
      </c>
      <c r="AF139" s="17">
        <f t="shared" si="319"/>
        <v>0</v>
      </c>
      <c r="AG139" s="17">
        <f t="shared" si="411"/>
        <v>0</v>
      </c>
      <c r="AH139" s="17">
        <f t="shared" si="412"/>
        <v>7.2</v>
      </c>
      <c r="AI139" s="139"/>
      <c r="AJ139" s="17">
        <f t="shared" si="323"/>
        <v>10</v>
      </c>
      <c r="AK139" s="17">
        <f t="shared" si="324"/>
        <v>0</v>
      </c>
      <c r="AL139" s="17">
        <f t="shared" si="413"/>
        <v>8</v>
      </c>
      <c r="AM139" s="17">
        <f t="shared" si="414"/>
        <v>72</v>
      </c>
      <c r="AN139" s="148"/>
      <c r="AO139" s="96"/>
      <c r="AP139" s="147"/>
      <c r="AQ139" s="96"/>
      <c r="AR139" s="151"/>
      <c r="AS139" s="151"/>
      <c r="AT139" s="151"/>
      <c r="AU139" s="96"/>
    </row>
    <row r="140" spans="1:47" ht="15" hidden="1" customHeight="1" x14ac:dyDescent="0.25">
      <c r="A140" s="159"/>
      <c r="B140" s="95"/>
      <c r="C140" s="96"/>
      <c r="D140" s="96"/>
      <c r="E140" s="147" t="s">
        <v>515</v>
      </c>
      <c r="F140" s="147" t="s">
        <v>524</v>
      </c>
      <c r="G140" s="147" t="s">
        <v>556</v>
      </c>
      <c r="H140" s="96"/>
      <c r="I140" s="96"/>
      <c r="J140" s="96"/>
      <c r="K140" s="96"/>
      <c r="L140" s="96"/>
      <c r="M140" s="96"/>
      <c r="N140" s="96" t="s">
        <v>440</v>
      </c>
      <c r="O140" s="96"/>
      <c r="P140" s="96"/>
      <c r="Q140" s="96">
        <v>12</v>
      </c>
      <c r="R140" s="96"/>
      <c r="S140" s="96">
        <v>20</v>
      </c>
      <c r="T140" s="96"/>
      <c r="U140" s="96">
        <v>80</v>
      </c>
      <c r="V140" s="153"/>
      <c r="W140" s="32" t="s">
        <v>557</v>
      </c>
      <c r="X140" s="17" t="s">
        <v>375</v>
      </c>
      <c r="Y140" s="17" t="s">
        <v>78</v>
      </c>
      <c r="Z140" s="17" t="s">
        <v>68</v>
      </c>
      <c r="AA140" s="17" t="s">
        <v>69</v>
      </c>
      <c r="AB140" s="17" t="s">
        <v>70</v>
      </c>
      <c r="AC140" s="17" t="s">
        <v>71</v>
      </c>
      <c r="AD140" s="139">
        <f t="shared" ref="AD140" si="415">AH142</f>
        <v>7.2</v>
      </c>
      <c r="AE140" s="17">
        <f t="shared" si="318"/>
        <v>25</v>
      </c>
      <c r="AF140" s="17">
        <f t="shared" si="319"/>
        <v>15</v>
      </c>
      <c r="AG140" s="17">
        <f t="shared" ref="AG140" si="416">($S140*((AE140+AF140))/100)</f>
        <v>8</v>
      </c>
      <c r="AH140" s="17">
        <f t="shared" ref="AH140" si="417">S140-AG140</f>
        <v>12</v>
      </c>
      <c r="AI140" s="139">
        <f t="shared" ref="AI140" si="418">AM142</f>
        <v>72</v>
      </c>
      <c r="AJ140" s="17">
        <f t="shared" si="323"/>
        <v>0</v>
      </c>
      <c r="AK140" s="17">
        <f t="shared" si="324"/>
        <v>0</v>
      </c>
      <c r="AL140" s="17">
        <f t="shared" ref="AL140" si="419">($U140*((AJ140+AK140))/100)</f>
        <v>0</v>
      </c>
      <c r="AM140" s="17">
        <f t="shared" ref="AM140" si="420">U140-AL140</f>
        <v>80</v>
      </c>
      <c r="AN140" s="148"/>
      <c r="AO140" s="96"/>
      <c r="AP140" s="147" t="s">
        <v>144</v>
      </c>
      <c r="AQ140" s="96"/>
      <c r="AR140" s="151"/>
      <c r="AS140" s="151"/>
      <c r="AT140" s="151"/>
      <c r="AU140" s="96"/>
    </row>
    <row r="141" spans="1:47" ht="15" hidden="1" customHeight="1" x14ac:dyDescent="0.25">
      <c r="A141" s="159"/>
      <c r="B141" s="95"/>
      <c r="C141" s="96"/>
      <c r="D141" s="96"/>
      <c r="E141" s="147"/>
      <c r="F141" s="147"/>
      <c r="G141" s="147"/>
      <c r="H141" s="96"/>
      <c r="I141" s="96"/>
      <c r="J141" s="96"/>
      <c r="K141" s="96"/>
      <c r="L141" s="96"/>
      <c r="M141" s="96"/>
      <c r="N141" s="96"/>
      <c r="O141" s="96"/>
      <c r="P141" s="96"/>
      <c r="Q141" s="96"/>
      <c r="R141" s="96"/>
      <c r="S141" s="96"/>
      <c r="T141" s="96"/>
      <c r="U141" s="96"/>
      <c r="V141" s="153"/>
      <c r="W141" s="32" t="s">
        <v>558</v>
      </c>
      <c r="X141" s="17" t="s">
        <v>375</v>
      </c>
      <c r="Y141" s="17" t="s">
        <v>78</v>
      </c>
      <c r="Z141" s="17" t="s">
        <v>68</v>
      </c>
      <c r="AA141" s="17" t="s">
        <v>69</v>
      </c>
      <c r="AB141" s="17" t="s">
        <v>70</v>
      </c>
      <c r="AC141" s="17" t="s">
        <v>71</v>
      </c>
      <c r="AD141" s="139"/>
      <c r="AE141" s="17">
        <f t="shared" si="318"/>
        <v>25</v>
      </c>
      <c r="AF141" s="17">
        <f t="shared" si="319"/>
        <v>15</v>
      </c>
      <c r="AG141" s="17">
        <f t="shared" ref="AG141:AG142" si="421">($AH140*((AE141+AF141))/100)</f>
        <v>4.8</v>
      </c>
      <c r="AH141" s="17">
        <f t="shared" ref="AH141:AH142" si="422">AH140-AG141</f>
        <v>7.2</v>
      </c>
      <c r="AI141" s="139"/>
      <c r="AJ141" s="17">
        <f t="shared" si="323"/>
        <v>0</v>
      </c>
      <c r="AK141" s="17">
        <f t="shared" si="324"/>
        <v>0</v>
      </c>
      <c r="AL141" s="17">
        <f t="shared" ref="AL141:AL142" si="423">($AM140*((AJ141+AK141))/100)</f>
        <v>0</v>
      </c>
      <c r="AM141" s="17">
        <f t="shared" ref="AM141:AM142" si="424">AM140-AL141</f>
        <v>80</v>
      </c>
      <c r="AN141" s="148"/>
      <c r="AO141" s="96"/>
      <c r="AP141" s="147"/>
      <c r="AQ141" s="96"/>
      <c r="AR141" s="151"/>
      <c r="AS141" s="151"/>
      <c r="AT141" s="151"/>
      <c r="AU141" s="96"/>
    </row>
    <row r="142" spans="1:47" ht="405" hidden="1" customHeight="1" x14ac:dyDescent="0.25">
      <c r="A142" s="159"/>
      <c r="B142" s="95"/>
      <c r="C142" s="96"/>
      <c r="D142" s="96"/>
      <c r="E142" s="147"/>
      <c r="F142" s="147"/>
      <c r="G142" s="147"/>
      <c r="H142" s="96"/>
      <c r="I142" s="96"/>
      <c r="J142" s="96"/>
      <c r="K142" s="96"/>
      <c r="L142" s="96"/>
      <c r="M142" s="96"/>
      <c r="N142" s="96"/>
      <c r="O142" s="96"/>
      <c r="P142" s="96"/>
      <c r="Q142" s="96"/>
      <c r="R142" s="96"/>
      <c r="S142" s="96"/>
      <c r="T142" s="96"/>
      <c r="U142" s="96"/>
      <c r="V142" s="153"/>
      <c r="W142" s="32" t="s">
        <v>559</v>
      </c>
      <c r="X142" s="17" t="s">
        <v>375</v>
      </c>
      <c r="Y142" s="17" t="s">
        <v>533</v>
      </c>
      <c r="Z142" s="17" t="s">
        <v>68</v>
      </c>
      <c r="AA142" s="17" t="s">
        <v>69</v>
      </c>
      <c r="AB142" s="17" t="s">
        <v>70</v>
      </c>
      <c r="AC142" s="17" t="s">
        <v>71</v>
      </c>
      <c r="AD142" s="139"/>
      <c r="AE142" s="17">
        <f t="shared" si="318"/>
        <v>0</v>
      </c>
      <c r="AF142" s="17">
        <f t="shared" si="319"/>
        <v>0</v>
      </c>
      <c r="AG142" s="17">
        <f t="shared" si="421"/>
        <v>0</v>
      </c>
      <c r="AH142" s="17">
        <f t="shared" si="422"/>
        <v>7.2</v>
      </c>
      <c r="AI142" s="139"/>
      <c r="AJ142" s="17">
        <f t="shared" si="323"/>
        <v>10</v>
      </c>
      <c r="AK142" s="17">
        <f t="shared" si="324"/>
        <v>0</v>
      </c>
      <c r="AL142" s="17">
        <f t="shared" si="423"/>
        <v>8</v>
      </c>
      <c r="AM142" s="17">
        <f t="shared" si="424"/>
        <v>72</v>
      </c>
      <c r="AN142" s="148"/>
      <c r="AO142" s="96"/>
      <c r="AP142" s="147"/>
      <c r="AQ142" s="96"/>
      <c r="AR142" s="151"/>
      <c r="AS142" s="151"/>
      <c r="AT142" s="151"/>
      <c r="AU142" s="96"/>
    </row>
    <row r="143" spans="1:47" ht="165" hidden="1" customHeight="1" x14ac:dyDescent="0.25">
      <c r="A143" s="159"/>
      <c r="B143" s="95"/>
      <c r="C143" s="96"/>
      <c r="D143" s="96"/>
      <c r="E143" s="32" t="s">
        <v>126</v>
      </c>
      <c r="F143" s="32" t="s">
        <v>560</v>
      </c>
      <c r="G143" s="32" t="s">
        <v>561</v>
      </c>
      <c r="H143" s="96"/>
      <c r="I143" s="96"/>
      <c r="J143" s="96"/>
      <c r="K143" s="96"/>
      <c r="L143" s="96"/>
      <c r="M143" s="96"/>
      <c r="N143" s="17" t="s">
        <v>440</v>
      </c>
      <c r="O143" s="96"/>
      <c r="P143" s="96"/>
      <c r="Q143" s="17">
        <v>93</v>
      </c>
      <c r="R143" s="96"/>
      <c r="S143" s="17">
        <v>40</v>
      </c>
      <c r="T143" s="96"/>
      <c r="U143" s="17">
        <v>80</v>
      </c>
      <c r="V143" s="153"/>
      <c r="W143" s="32" t="s">
        <v>562</v>
      </c>
      <c r="X143" s="17" t="s">
        <v>375</v>
      </c>
      <c r="Y143" s="17" t="s">
        <v>78</v>
      </c>
      <c r="Z143" s="17" t="s">
        <v>68</v>
      </c>
      <c r="AA143" s="17" t="s">
        <v>69</v>
      </c>
      <c r="AB143" s="17" t="s">
        <v>70</v>
      </c>
      <c r="AC143" s="17" t="s">
        <v>71</v>
      </c>
      <c r="AD143" s="92">
        <f>AH143</f>
        <v>24</v>
      </c>
      <c r="AE143" s="17">
        <f t="shared" si="318"/>
        <v>25</v>
      </c>
      <c r="AF143" s="17">
        <f t="shared" si="319"/>
        <v>15</v>
      </c>
      <c r="AG143" s="17">
        <f t="shared" ref="AG143:AG144" si="425">($S143*((AE143+AF143))/100)</f>
        <v>16</v>
      </c>
      <c r="AH143" s="17">
        <f t="shared" ref="AH143:AH144" si="426">S143-AG143</f>
        <v>24</v>
      </c>
      <c r="AI143" s="92">
        <f>AM143</f>
        <v>80</v>
      </c>
      <c r="AJ143" s="17">
        <f t="shared" si="323"/>
        <v>0</v>
      </c>
      <c r="AK143" s="17">
        <f t="shared" si="324"/>
        <v>0</v>
      </c>
      <c r="AL143" s="17">
        <f t="shared" ref="AL143:AL144" si="427">($U143*((AJ143+AK143))/100)</f>
        <v>0</v>
      </c>
      <c r="AM143" s="17">
        <f t="shared" ref="AM143:AM144" si="428">U143-AL143</f>
        <v>80</v>
      </c>
      <c r="AN143" s="148"/>
      <c r="AO143" s="96"/>
      <c r="AP143" s="32" t="s">
        <v>144</v>
      </c>
      <c r="AQ143" s="96"/>
      <c r="AR143" s="151"/>
      <c r="AS143" s="151"/>
      <c r="AT143" s="151"/>
      <c r="AU143" s="96"/>
    </row>
    <row r="144" spans="1:47" ht="285" hidden="1" customHeight="1" x14ac:dyDescent="0.25">
      <c r="A144" s="159"/>
      <c r="B144" s="95"/>
      <c r="C144" s="96"/>
      <c r="D144" s="96"/>
      <c r="E144" s="147"/>
      <c r="F144" s="147"/>
      <c r="G144" s="147"/>
      <c r="H144" s="96"/>
      <c r="I144" s="96"/>
      <c r="J144" s="96"/>
      <c r="K144" s="96"/>
      <c r="L144" s="96"/>
      <c r="M144" s="96"/>
      <c r="N144" s="96" t="s">
        <v>372</v>
      </c>
      <c r="O144" s="96"/>
      <c r="P144" s="96"/>
      <c r="Q144" s="96">
        <v>12</v>
      </c>
      <c r="R144" s="96"/>
      <c r="S144" s="96">
        <v>20</v>
      </c>
      <c r="T144" s="96"/>
      <c r="U144" s="96">
        <v>100</v>
      </c>
      <c r="V144" s="153"/>
      <c r="W144" s="32" t="s">
        <v>563</v>
      </c>
      <c r="X144" s="17" t="s">
        <v>375</v>
      </c>
      <c r="Y144" s="17" t="s">
        <v>78</v>
      </c>
      <c r="Z144" s="17" t="s">
        <v>68</v>
      </c>
      <c r="AA144" s="17" t="s">
        <v>69</v>
      </c>
      <c r="AB144" s="17" t="s">
        <v>70</v>
      </c>
      <c r="AC144" s="17" t="s">
        <v>71</v>
      </c>
      <c r="AD144" s="139">
        <f>AH145</f>
        <v>7.2</v>
      </c>
      <c r="AE144" s="17">
        <f t="shared" si="318"/>
        <v>25</v>
      </c>
      <c r="AF144" s="17">
        <f t="shared" si="319"/>
        <v>15</v>
      </c>
      <c r="AG144" s="17">
        <f t="shared" si="425"/>
        <v>8</v>
      </c>
      <c r="AH144" s="17">
        <f t="shared" si="426"/>
        <v>12</v>
      </c>
      <c r="AI144" s="139">
        <f>AM145</f>
        <v>100</v>
      </c>
      <c r="AJ144" s="17">
        <f t="shared" si="323"/>
        <v>0</v>
      </c>
      <c r="AK144" s="17">
        <f t="shared" si="324"/>
        <v>0</v>
      </c>
      <c r="AL144" s="17">
        <f t="shared" si="427"/>
        <v>0</v>
      </c>
      <c r="AM144" s="17">
        <f t="shared" si="428"/>
        <v>100</v>
      </c>
      <c r="AN144" s="148"/>
      <c r="AO144" s="96"/>
      <c r="AP144" s="147" t="s">
        <v>564</v>
      </c>
      <c r="AQ144" s="96"/>
      <c r="AR144" s="151"/>
      <c r="AS144" s="151"/>
      <c r="AT144" s="151"/>
      <c r="AU144" s="96"/>
    </row>
    <row r="145" spans="1:47" ht="225" hidden="1" customHeight="1" x14ac:dyDescent="0.25">
      <c r="A145" s="159"/>
      <c r="B145" s="95"/>
      <c r="C145" s="96"/>
      <c r="D145" s="96"/>
      <c r="E145" s="147"/>
      <c r="F145" s="147"/>
      <c r="G145" s="147"/>
      <c r="H145" s="96"/>
      <c r="I145" s="96"/>
      <c r="J145" s="96"/>
      <c r="K145" s="96"/>
      <c r="L145" s="96"/>
      <c r="M145" s="96"/>
      <c r="N145" s="96"/>
      <c r="O145" s="96"/>
      <c r="P145" s="96"/>
      <c r="Q145" s="96"/>
      <c r="R145" s="96"/>
      <c r="S145" s="96"/>
      <c r="T145" s="96"/>
      <c r="U145" s="96"/>
      <c r="V145" s="153"/>
      <c r="W145" s="32" t="s">
        <v>565</v>
      </c>
      <c r="X145" s="17" t="s">
        <v>375</v>
      </c>
      <c r="Y145" s="17" t="s">
        <v>78</v>
      </c>
      <c r="Z145" s="17" t="s">
        <v>68</v>
      </c>
      <c r="AA145" s="17" t="s">
        <v>69</v>
      </c>
      <c r="AB145" s="17" t="s">
        <v>70</v>
      </c>
      <c r="AC145" s="17" t="s">
        <v>71</v>
      </c>
      <c r="AD145" s="139"/>
      <c r="AE145" s="17">
        <f t="shared" si="318"/>
        <v>25</v>
      </c>
      <c r="AF145" s="17">
        <f t="shared" si="319"/>
        <v>15</v>
      </c>
      <c r="AG145" s="17">
        <f t="shared" ref="AG145" si="429">($AH144*((AE145+AF145))/100)</f>
        <v>4.8</v>
      </c>
      <c r="AH145" s="17">
        <f t="shared" ref="AH145" si="430">AH144-AG145</f>
        <v>7.2</v>
      </c>
      <c r="AI145" s="139"/>
      <c r="AJ145" s="17">
        <f t="shared" si="323"/>
        <v>0</v>
      </c>
      <c r="AK145" s="17">
        <f t="shared" si="324"/>
        <v>0</v>
      </c>
      <c r="AL145" s="17">
        <f t="shared" ref="AL145" si="431">($AM144*((AJ145+AK145))/100)</f>
        <v>0</v>
      </c>
      <c r="AM145" s="17">
        <f t="shared" ref="AM145" si="432">AM144-AL145</f>
        <v>100</v>
      </c>
      <c r="AN145" s="148"/>
      <c r="AO145" s="96"/>
      <c r="AP145" s="147"/>
      <c r="AQ145" s="96"/>
      <c r="AR145" s="151"/>
      <c r="AS145" s="151"/>
      <c r="AT145" s="151"/>
      <c r="AU145" s="96"/>
    </row>
    <row r="146" spans="1:47" ht="409.5" hidden="1" customHeight="1" x14ac:dyDescent="0.25">
      <c r="A146" s="159"/>
      <c r="B146" s="95"/>
      <c r="C146" s="96"/>
      <c r="D146" s="96"/>
      <c r="E146" s="147" t="s">
        <v>126</v>
      </c>
      <c r="F146" s="147" t="s">
        <v>566</v>
      </c>
      <c r="G146" s="147" t="s">
        <v>567</v>
      </c>
      <c r="H146" s="96"/>
      <c r="I146" s="96"/>
      <c r="J146" s="96"/>
      <c r="K146" s="96"/>
      <c r="L146" s="96"/>
      <c r="M146" s="96"/>
      <c r="N146" s="96" t="s">
        <v>440</v>
      </c>
      <c r="O146" s="96"/>
      <c r="P146" s="96"/>
      <c r="Q146" s="96">
        <v>60</v>
      </c>
      <c r="R146" s="96"/>
      <c r="S146" s="96">
        <v>40</v>
      </c>
      <c r="T146" s="96"/>
      <c r="U146" s="96">
        <v>60</v>
      </c>
      <c r="V146" s="153"/>
      <c r="W146" s="32" t="s">
        <v>568</v>
      </c>
      <c r="X146" s="17" t="s">
        <v>375</v>
      </c>
      <c r="Y146" s="17" t="s">
        <v>78</v>
      </c>
      <c r="Z146" s="17" t="s">
        <v>68</v>
      </c>
      <c r="AA146" s="17" t="s">
        <v>69</v>
      </c>
      <c r="AB146" s="17" t="s">
        <v>70</v>
      </c>
      <c r="AC146" s="17" t="s">
        <v>71</v>
      </c>
      <c r="AD146" s="139">
        <f>AH147</f>
        <v>14.4</v>
      </c>
      <c r="AE146" s="17">
        <f t="shared" si="318"/>
        <v>25</v>
      </c>
      <c r="AF146" s="17">
        <f t="shared" si="319"/>
        <v>15</v>
      </c>
      <c r="AG146" s="17">
        <f t="shared" ref="AG146" si="433">($S146*((AE146+AF146))/100)</f>
        <v>16</v>
      </c>
      <c r="AH146" s="17">
        <f t="shared" ref="AH146" si="434">S146-AG146</f>
        <v>24</v>
      </c>
      <c r="AI146" s="139">
        <f>AM147</f>
        <v>60</v>
      </c>
      <c r="AJ146" s="17">
        <f t="shared" si="323"/>
        <v>0</v>
      </c>
      <c r="AK146" s="17">
        <f t="shared" si="324"/>
        <v>0</v>
      </c>
      <c r="AL146" s="17">
        <f t="shared" ref="AL146" si="435">($U146*((AJ146+AK146))/100)</f>
        <v>0</v>
      </c>
      <c r="AM146" s="17">
        <f t="shared" ref="AM146" si="436">U146-AL146</f>
        <v>60</v>
      </c>
      <c r="AN146" s="148"/>
      <c r="AO146" s="96"/>
      <c r="AP146" s="147" t="s">
        <v>144</v>
      </c>
      <c r="AQ146" s="96"/>
      <c r="AR146" s="151"/>
      <c r="AS146" s="151"/>
      <c r="AT146" s="151"/>
      <c r="AU146" s="96"/>
    </row>
    <row r="147" spans="1:47" ht="285" hidden="1" customHeight="1" x14ac:dyDescent="0.25">
      <c r="A147" s="159"/>
      <c r="B147" s="95"/>
      <c r="C147" s="96"/>
      <c r="D147" s="96"/>
      <c r="E147" s="147"/>
      <c r="F147" s="147"/>
      <c r="G147" s="147"/>
      <c r="H147" s="96"/>
      <c r="I147" s="96"/>
      <c r="J147" s="96"/>
      <c r="K147" s="96"/>
      <c r="L147" s="96"/>
      <c r="M147" s="96"/>
      <c r="N147" s="96"/>
      <c r="O147" s="96"/>
      <c r="P147" s="96"/>
      <c r="Q147" s="96"/>
      <c r="R147" s="96"/>
      <c r="S147" s="96"/>
      <c r="T147" s="96"/>
      <c r="U147" s="96"/>
      <c r="V147" s="153"/>
      <c r="W147" s="32" t="s">
        <v>569</v>
      </c>
      <c r="X147" s="17" t="s">
        <v>375</v>
      </c>
      <c r="Y147" s="17" t="s">
        <v>78</v>
      </c>
      <c r="Z147" s="17" t="s">
        <v>68</v>
      </c>
      <c r="AA147" s="17" t="s">
        <v>69</v>
      </c>
      <c r="AB147" s="17" t="s">
        <v>70</v>
      </c>
      <c r="AC147" s="17" t="s">
        <v>71</v>
      </c>
      <c r="AD147" s="139"/>
      <c r="AE147" s="17">
        <f t="shared" si="318"/>
        <v>25</v>
      </c>
      <c r="AF147" s="17">
        <f t="shared" si="319"/>
        <v>15</v>
      </c>
      <c r="AG147" s="17">
        <f t="shared" ref="AG147" si="437">($AH146*((AE147+AF147))/100)</f>
        <v>9.6</v>
      </c>
      <c r="AH147" s="17">
        <f t="shared" ref="AH147" si="438">AH146-AG147</f>
        <v>14.4</v>
      </c>
      <c r="AI147" s="139"/>
      <c r="AJ147" s="17">
        <f t="shared" si="323"/>
        <v>0</v>
      </c>
      <c r="AK147" s="17">
        <f t="shared" si="324"/>
        <v>0</v>
      </c>
      <c r="AL147" s="17">
        <f t="shared" ref="AL147" si="439">($AM146*((AJ147+AK147))/100)</f>
        <v>0</v>
      </c>
      <c r="AM147" s="17">
        <f t="shared" ref="AM147" si="440">AM146-AL147</f>
        <v>60</v>
      </c>
      <c r="AN147" s="148"/>
      <c r="AO147" s="96"/>
      <c r="AP147" s="147"/>
      <c r="AQ147" s="96"/>
      <c r="AR147" s="151"/>
      <c r="AS147" s="151"/>
      <c r="AT147" s="151"/>
      <c r="AU147" s="96"/>
    </row>
    <row r="148" spans="1:47" ht="409.5" hidden="1" customHeight="1" x14ac:dyDescent="0.25">
      <c r="A148" s="159"/>
      <c r="B148" s="95"/>
      <c r="C148" s="96"/>
      <c r="D148" s="96"/>
      <c r="E148" s="32" t="s">
        <v>515</v>
      </c>
      <c r="F148" s="32" t="s">
        <v>570</v>
      </c>
      <c r="G148" s="32" t="s">
        <v>571</v>
      </c>
      <c r="H148" s="96"/>
      <c r="I148" s="96"/>
      <c r="J148" s="96"/>
      <c r="K148" s="96"/>
      <c r="L148" s="96"/>
      <c r="M148" s="96"/>
      <c r="N148" s="17" t="s">
        <v>440</v>
      </c>
      <c r="O148" s="96"/>
      <c r="P148" s="96"/>
      <c r="Q148" s="17">
        <v>35</v>
      </c>
      <c r="R148" s="96"/>
      <c r="S148" s="17">
        <v>40</v>
      </c>
      <c r="T148" s="96"/>
      <c r="U148" s="17">
        <v>40</v>
      </c>
      <c r="V148" s="153"/>
      <c r="W148" s="32" t="s">
        <v>572</v>
      </c>
      <c r="X148" s="17" t="s">
        <v>375</v>
      </c>
      <c r="Y148" s="17" t="s">
        <v>78</v>
      </c>
      <c r="Z148" s="17" t="s">
        <v>68</v>
      </c>
      <c r="AA148" s="17" t="s">
        <v>69</v>
      </c>
      <c r="AB148" s="17" t="s">
        <v>70</v>
      </c>
      <c r="AC148" s="17" t="s">
        <v>71</v>
      </c>
      <c r="AD148" s="92">
        <f>AH148</f>
        <v>24</v>
      </c>
      <c r="AE148" s="17">
        <f t="shared" si="318"/>
        <v>25</v>
      </c>
      <c r="AF148" s="17">
        <f t="shared" si="319"/>
        <v>15</v>
      </c>
      <c r="AG148" s="17">
        <f t="shared" ref="AG148:AG150" si="441">($S148*((AE148+AF148))/100)</f>
        <v>16</v>
      </c>
      <c r="AH148" s="17">
        <f t="shared" ref="AH148:AH150" si="442">S148-AG148</f>
        <v>24</v>
      </c>
      <c r="AI148" s="92">
        <f>AM148</f>
        <v>40</v>
      </c>
      <c r="AJ148" s="17">
        <f t="shared" si="323"/>
        <v>0</v>
      </c>
      <c r="AK148" s="17">
        <f t="shared" si="324"/>
        <v>0</v>
      </c>
      <c r="AL148" s="17">
        <f t="shared" ref="AL148:AL150" si="443">($U148*((AJ148+AK148))/100)</f>
        <v>0</v>
      </c>
      <c r="AM148" s="17">
        <f t="shared" ref="AM148:AM150" si="444">U148-AL148</f>
        <v>40</v>
      </c>
      <c r="AN148" s="148"/>
      <c r="AO148" s="96"/>
      <c r="AP148" s="32" t="s">
        <v>144</v>
      </c>
      <c r="AQ148" s="96"/>
      <c r="AR148" s="151"/>
      <c r="AS148" s="151"/>
      <c r="AT148" s="151"/>
      <c r="AU148" s="96"/>
    </row>
    <row r="149" spans="1:47" ht="225" hidden="1" customHeight="1" x14ac:dyDescent="0.25">
      <c r="A149" s="159"/>
      <c r="B149" s="95"/>
      <c r="C149" s="96"/>
      <c r="D149" s="96"/>
      <c r="E149" s="32" t="s">
        <v>126</v>
      </c>
      <c r="F149" s="32" t="s">
        <v>573</v>
      </c>
      <c r="G149" s="32" t="s">
        <v>574</v>
      </c>
      <c r="H149" s="96"/>
      <c r="I149" s="96"/>
      <c r="J149" s="96"/>
      <c r="K149" s="96"/>
      <c r="L149" s="96"/>
      <c r="M149" s="96"/>
      <c r="N149" s="17" t="s">
        <v>440</v>
      </c>
      <c r="O149" s="96"/>
      <c r="P149" s="96"/>
      <c r="Q149" s="17">
        <v>31</v>
      </c>
      <c r="R149" s="96"/>
      <c r="S149" s="17">
        <v>40</v>
      </c>
      <c r="T149" s="96"/>
      <c r="U149" s="17">
        <v>60</v>
      </c>
      <c r="V149" s="153"/>
      <c r="W149" s="32" t="s">
        <v>575</v>
      </c>
      <c r="X149" s="17" t="s">
        <v>375</v>
      </c>
      <c r="Y149" s="17" t="s">
        <v>78</v>
      </c>
      <c r="Z149" s="17" t="s">
        <v>68</v>
      </c>
      <c r="AA149" s="17" t="s">
        <v>69</v>
      </c>
      <c r="AB149" s="17" t="s">
        <v>70</v>
      </c>
      <c r="AC149" s="17" t="s">
        <v>71</v>
      </c>
      <c r="AD149" s="92">
        <f>AH149</f>
        <v>24</v>
      </c>
      <c r="AE149" s="17">
        <f t="shared" si="318"/>
        <v>25</v>
      </c>
      <c r="AF149" s="17">
        <f t="shared" si="319"/>
        <v>15</v>
      </c>
      <c r="AG149" s="17">
        <f t="shared" si="441"/>
        <v>16</v>
      </c>
      <c r="AH149" s="17">
        <f t="shared" si="442"/>
        <v>24</v>
      </c>
      <c r="AI149" s="92">
        <f>AM149</f>
        <v>60</v>
      </c>
      <c r="AJ149" s="17">
        <f t="shared" si="323"/>
        <v>0</v>
      </c>
      <c r="AK149" s="17">
        <f t="shared" si="324"/>
        <v>0</v>
      </c>
      <c r="AL149" s="17">
        <f t="shared" si="443"/>
        <v>0</v>
      </c>
      <c r="AM149" s="17">
        <f t="shared" si="444"/>
        <v>60</v>
      </c>
      <c r="AN149" s="148"/>
      <c r="AO149" s="96"/>
      <c r="AP149" s="32" t="s">
        <v>144</v>
      </c>
      <c r="AQ149" s="96"/>
      <c r="AR149" s="151"/>
      <c r="AS149" s="151"/>
      <c r="AT149" s="151"/>
      <c r="AU149" s="96"/>
    </row>
    <row r="150" spans="1:47" ht="285" hidden="1" customHeight="1" x14ac:dyDescent="0.25">
      <c r="A150" s="159"/>
      <c r="B150" s="95"/>
      <c r="C150" s="96"/>
      <c r="D150" s="96"/>
      <c r="E150" s="147" t="s">
        <v>515</v>
      </c>
      <c r="F150" s="147" t="s">
        <v>516</v>
      </c>
      <c r="G150" s="147" t="s">
        <v>576</v>
      </c>
      <c r="H150" s="96"/>
      <c r="I150" s="96"/>
      <c r="J150" s="96"/>
      <c r="K150" s="96"/>
      <c r="L150" s="96"/>
      <c r="M150" s="96"/>
      <c r="N150" s="96" t="s">
        <v>372</v>
      </c>
      <c r="O150" s="96"/>
      <c r="P150" s="96"/>
      <c r="Q150" s="96">
        <v>12</v>
      </c>
      <c r="R150" s="96"/>
      <c r="S150" s="96">
        <v>20</v>
      </c>
      <c r="T150" s="96"/>
      <c r="U150" s="96">
        <v>80</v>
      </c>
      <c r="V150" s="153"/>
      <c r="W150" s="147" t="s">
        <v>577</v>
      </c>
      <c r="X150" s="96" t="s">
        <v>375</v>
      </c>
      <c r="Y150" s="96" t="s">
        <v>78</v>
      </c>
      <c r="Z150" s="96" t="s">
        <v>68</v>
      </c>
      <c r="AA150" s="96" t="s">
        <v>69</v>
      </c>
      <c r="AB150" s="96" t="s">
        <v>70</v>
      </c>
      <c r="AC150" s="96" t="s">
        <v>71</v>
      </c>
      <c r="AD150" s="139">
        <f t="shared" ref="AD150" si="445">AH152</f>
        <v>12</v>
      </c>
      <c r="AE150" s="17">
        <f t="shared" si="318"/>
        <v>25</v>
      </c>
      <c r="AF150" s="17">
        <f t="shared" si="319"/>
        <v>15</v>
      </c>
      <c r="AG150" s="17">
        <f t="shared" si="441"/>
        <v>8</v>
      </c>
      <c r="AH150" s="17">
        <f t="shared" si="442"/>
        <v>12</v>
      </c>
      <c r="AI150" s="139">
        <f t="shared" ref="AI150" si="446">AM152</f>
        <v>80</v>
      </c>
      <c r="AJ150" s="17">
        <f t="shared" si="323"/>
        <v>0</v>
      </c>
      <c r="AK150" s="17">
        <f t="shared" si="324"/>
        <v>0</v>
      </c>
      <c r="AL150" s="17">
        <f t="shared" si="443"/>
        <v>0</v>
      </c>
      <c r="AM150" s="17">
        <f t="shared" si="444"/>
        <v>80</v>
      </c>
      <c r="AN150" s="148"/>
      <c r="AO150" s="96"/>
      <c r="AP150" s="147" t="s">
        <v>144</v>
      </c>
      <c r="AQ150" s="96"/>
      <c r="AR150" s="151"/>
      <c r="AS150" s="151"/>
      <c r="AT150" s="151"/>
      <c r="AU150" s="96"/>
    </row>
    <row r="151" spans="1:47" ht="135" hidden="1" customHeight="1" x14ac:dyDescent="0.25">
      <c r="A151" s="159"/>
      <c r="B151" s="95"/>
      <c r="C151" s="96"/>
      <c r="D151" s="96"/>
      <c r="E151" s="147"/>
      <c r="F151" s="147"/>
      <c r="G151" s="147"/>
      <c r="H151" s="96"/>
      <c r="I151" s="96"/>
      <c r="J151" s="96"/>
      <c r="K151" s="96"/>
      <c r="L151" s="96"/>
      <c r="M151" s="96"/>
      <c r="N151" s="96"/>
      <c r="O151" s="96"/>
      <c r="P151" s="96"/>
      <c r="Q151" s="96"/>
      <c r="R151" s="96"/>
      <c r="S151" s="96"/>
      <c r="T151" s="96"/>
      <c r="U151" s="96"/>
      <c r="V151" s="153"/>
      <c r="W151" s="147"/>
      <c r="X151" s="144"/>
      <c r="Y151" s="144"/>
      <c r="Z151" s="144"/>
      <c r="AA151" s="144"/>
      <c r="AB151" s="144"/>
      <c r="AC151" s="144"/>
      <c r="AD151" s="139"/>
      <c r="AE151" s="17">
        <f t="shared" si="318"/>
        <v>0</v>
      </c>
      <c r="AF151" s="17">
        <f t="shared" si="319"/>
        <v>0</v>
      </c>
      <c r="AG151" s="17">
        <f t="shared" ref="AG151:AG152" si="447">($AH150*((AE151+AF151))/100)</f>
        <v>0</v>
      </c>
      <c r="AH151" s="17">
        <f t="shared" ref="AH151:AH152" si="448">AH150-AG151</f>
        <v>12</v>
      </c>
      <c r="AI151" s="139"/>
      <c r="AJ151" s="17">
        <f t="shared" si="323"/>
        <v>0</v>
      </c>
      <c r="AK151" s="17">
        <f t="shared" si="324"/>
        <v>0</v>
      </c>
      <c r="AL151" s="17">
        <f t="shared" ref="AL151:AL152" si="449">($AM150*((AJ151+AK151))/100)</f>
        <v>0</v>
      </c>
      <c r="AM151" s="17">
        <f t="shared" ref="AM151:AM152" si="450">AM150-AL151</f>
        <v>80</v>
      </c>
      <c r="AN151" s="148"/>
      <c r="AO151" s="96"/>
      <c r="AP151" s="142"/>
      <c r="AQ151" s="96"/>
      <c r="AR151" s="151"/>
      <c r="AS151" s="151"/>
      <c r="AT151" s="151"/>
      <c r="AU151" s="96"/>
    </row>
    <row r="152" spans="1:47" ht="210" hidden="1" customHeight="1" x14ac:dyDescent="0.25">
      <c r="A152" s="159"/>
      <c r="B152" s="95"/>
      <c r="C152" s="96"/>
      <c r="D152" s="96"/>
      <c r="E152" s="147"/>
      <c r="F152" s="147"/>
      <c r="G152" s="147"/>
      <c r="H152" s="96"/>
      <c r="I152" s="96"/>
      <c r="J152" s="96"/>
      <c r="K152" s="96"/>
      <c r="L152" s="96"/>
      <c r="M152" s="96"/>
      <c r="N152" s="96"/>
      <c r="O152" s="96"/>
      <c r="P152" s="96"/>
      <c r="Q152" s="96"/>
      <c r="R152" s="96"/>
      <c r="S152" s="96"/>
      <c r="T152" s="96"/>
      <c r="U152" s="96"/>
      <c r="V152" s="153"/>
      <c r="W152" s="147"/>
      <c r="X152" s="144"/>
      <c r="Y152" s="144"/>
      <c r="Z152" s="144"/>
      <c r="AA152" s="144"/>
      <c r="AB152" s="144"/>
      <c r="AC152" s="144"/>
      <c r="AD152" s="139"/>
      <c r="AE152" s="17">
        <f t="shared" si="318"/>
        <v>0</v>
      </c>
      <c r="AF152" s="17">
        <f t="shared" si="319"/>
        <v>0</v>
      </c>
      <c r="AG152" s="17">
        <f t="shared" si="447"/>
        <v>0</v>
      </c>
      <c r="AH152" s="17">
        <f t="shared" si="448"/>
        <v>12</v>
      </c>
      <c r="AI152" s="139"/>
      <c r="AJ152" s="17">
        <f t="shared" si="323"/>
        <v>0</v>
      </c>
      <c r="AK152" s="17">
        <f t="shared" si="324"/>
        <v>0</v>
      </c>
      <c r="AL152" s="17">
        <f t="shared" si="449"/>
        <v>0</v>
      </c>
      <c r="AM152" s="17">
        <f t="shared" si="450"/>
        <v>80</v>
      </c>
      <c r="AN152" s="148"/>
      <c r="AO152" s="96"/>
      <c r="AP152" s="142"/>
      <c r="AQ152" s="96"/>
      <c r="AR152" s="151"/>
      <c r="AS152" s="151"/>
      <c r="AT152" s="151"/>
      <c r="AU152" s="96"/>
    </row>
    <row r="153" spans="1:47" ht="75" hidden="1" customHeight="1" x14ac:dyDescent="0.25">
      <c r="A153" s="159"/>
      <c r="B153" s="95"/>
      <c r="C153" s="96"/>
      <c r="D153" s="96"/>
      <c r="E153" s="147" t="s">
        <v>515</v>
      </c>
      <c r="F153" s="147" t="s">
        <v>524</v>
      </c>
      <c r="G153" s="147" t="s">
        <v>578</v>
      </c>
      <c r="H153" s="96"/>
      <c r="I153" s="96"/>
      <c r="J153" s="96"/>
      <c r="K153" s="96"/>
      <c r="L153" s="96"/>
      <c r="M153" s="96"/>
      <c r="N153" s="96" t="s">
        <v>372</v>
      </c>
      <c r="O153" s="96"/>
      <c r="P153" s="96"/>
      <c r="Q153" s="96">
        <v>12</v>
      </c>
      <c r="R153" s="96"/>
      <c r="S153" s="96">
        <v>20</v>
      </c>
      <c r="T153" s="96"/>
      <c r="U153" s="96">
        <v>80</v>
      </c>
      <c r="V153" s="153"/>
      <c r="W153" s="147" t="s">
        <v>579</v>
      </c>
      <c r="X153" s="96" t="s">
        <v>375</v>
      </c>
      <c r="Y153" s="96" t="s">
        <v>78</v>
      </c>
      <c r="Z153" s="96" t="s">
        <v>68</v>
      </c>
      <c r="AA153" s="96" t="s">
        <v>69</v>
      </c>
      <c r="AB153" s="96" t="s">
        <v>70</v>
      </c>
      <c r="AC153" s="96" t="s">
        <v>71</v>
      </c>
      <c r="AD153" s="139">
        <f t="shared" ref="AD153" si="451">AH156</f>
        <v>12</v>
      </c>
      <c r="AE153" s="17">
        <f t="shared" si="318"/>
        <v>25</v>
      </c>
      <c r="AF153" s="17">
        <f t="shared" si="319"/>
        <v>15</v>
      </c>
      <c r="AG153" s="17">
        <f t="shared" ref="AG153" si="452">($S153*((AE153+AF153))/100)</f>
        <v>8</v>
      </c>
      <c r="AH153" s="17">
        <f t="shared" ref="AH153" si="453">S153-AG153</f>
        <v>12</v>
      </c>
      <c r="AI153" s="139">
        <f t="shared" ref="AI153" si="454">AM156</f>
        <v>80</v>
      </c>
      <c r="AJ153" s="17">
        <f t="shared" si="323"/>
        <v>0</v>
      </c>
      <c r="AK153" s="17">
        <f t="shared" si="324"/>
        <v>0</v>
      </c>
      <c r="AL153" s="17">
        <f t="shared" ref="AL153" si="455">($U153*((AJ153+AK153))/100)</f>
        <v>0</v>
      </c>
      <c r="AM153" s="17">
        <f t="shared" ref="AM153" si="456">U153-AL153</f>
        <v>80</v>
      </c>
      <c r="AN153" s="148"/>
      <c r="AO153" s="96"/>
      <c r="AP153" s="147" t="s">
        <v>144</v>
      </c>
      <c r="AQ153" s="96"/>
      <c r="AR153" s="151"/>
      <c r="AS153" s="151"/>
      <c r="AT153" s="151"/>
      <c r="AU153" s="96"/>
    </row>
    <row r="154" spans="1:47" ht="409.5" hidden="1" customHeight="1" x14ac:dyDescent="0.25">
      <c r="A154" s="159"/>
      <c r="B154" s="95"/>
      <c r="C154" s="96"/>
      <c r="D154" s="96"/>
      <c r="E154" s="147"/>
      <c r="F154" s="147"/>
      <c r="G154" s="147"/>
      <c r="H154" s="96"/>
      <c r="I154" s="96"/>
      <c r="J154" s="96"/>
      <c r="K154" s="96"/>
      <c r="L154" s="96"/>
      <c r="M154" s="96"/>
      <c r="N154" s="96"/>
      <c r="O154" s="96"/>
      <c r="P154" s="96"/>
      <c r="Q154" s="96"/>
      <c r="R154" s="96"/>
      <c r="S154" s="96"/>
      <c r="T154" s="96"/>
      <c r="U154" s="96"/>
      <c r="V154" s="153"/>
      <c r="W154" s="147"/>
      <c r="X154" s="96"/>
      <c r="Y154" s="96"/>
      <c r="Z154" s="96"/>
      <c r="AA154" s="96"/>
      <c r="AB154" s="96"/>
      <c r="AC154" s="96"/>
      <c r="AD154" s="139"/>
      <c r="AE154" s="17">
        <f t="shared" si="318"/>
        <v>0</v>
      </c>
      <c r="AF154" s="17">
        <f t="shared" si="319"/>
        <v>0</v>
      </c>
      <c r="AG154" s="17">
        <f t="shared" ref="AG154:AG156" si="457">($AH153*((AE154+AF154))/100)</f>
        <v>0</v>
      </c>
      <c r="AH154" s="17">
        <f t="shared" ref="AH154:AH156" si="458">AH153-AG154</f>
        <v>12</v>
      </c>
      <c r="AI154" s="139"/>
      <c r="AJ154" s="17">
        <f t="shared" si="323"/>
        <v>0</v>
      </c>
      <c r="AK154" s="17">
        <f t="shared" si="324"/>
        <v>0</v>
      </c>
      <c r="AL154" s="17">
        <f t="shared" ref="AL154:AL156" si="459">($AM153*((AJ154+AK154))/100)</f>
        <v>0</v>
      </c>
      <c r="AM154" s="17">
        <f t="shared" ref="AM154:AM156" si="460">AM153-AL154</f>
        <v>80</v>
      </c>
      <c r="AN154" s="148"/>
      <c r="AO154" s="96"/>
      <c r="AP154" s="147"/>
      <c r="AQ154" s="96"/>
      <c r="AR154" s="151"/>
      <c r="AS154" s="151"/>
      <c r="AT154" s="151"/>
      <c r="AU154" s="96"/>
    </row>
    <row r="155" spans="1:47" ht="409.5" hidden="1" customHeight="1" x14ac:dyDescent="0.25">
      <c r="A155" s="159"/>
      <c r="B155" s="95"/>
      <c r="C155" s="96"/>
      <c r="D155" s="96"/>
      <c r="E155" s="147"/>
      <c r="F155" s="147"/>
      <c r="G155" s="147"/>
      <c r="H155" s="96"/>
      <c r="I155" s="96"/>
      <c r="J155" s="96"/>
      <c r="K155" s="96"/>
      <c r="L155" s="96"/>
      <c r="M155" s="96"/>
      <c r="N155" s="96"/>
      <c r="O155" s="96"/>
      <c r="P155" s="96"/>
      <c r="Q155" s="96"/>
      <c r="R155" s="96"/>
      <c r="S155" s="96"/>
      <c r="T155" s="96"/>
      <c r="U155" s="96"/>
      <c r="V155" s="153"/>
      <c r="W155" s="147"/>
      <c r="X155" s="96"/>
      <c r="Y155" s="96"/>
      <c r="Z155" s="96"/>
      <c r="AA155" s="96"/>
      <c r="AB155" s="96"/>
      <c r="AC155" s="96"/>
      <c r="AD155" s="139"/>
      <c r="AE155" s="17">
        <f t="shared" si="318"/>
        <v>0</v>
      </c>
      <c r="AF155" s="17">
        <f t="shared" si="319"/>
        <v>0</v>
      </c>
      <c r="AG155" s="17">
        <f t="shared" si="457"/>
        <v>0</v>
      </c>
      <c r="AH155" s="17">
        <f t="shared" si="458"/>
        <v>12</v>
      </c>
      <c r="AI155" s="139"/>
      <c r="AJ155" s="17">
        <f t="shared" si="323"/>
        <v>0</v>
      </c>
      <c r="AK155" s="17">
        <f t="shared" si="324"/>
        <v>0</v>
      </c>
      <c r="AL155" s="17">
        <f t="shared" si="459"/>
        <v>0</v>
      </c>
      <c r="AM155" s="17">
        <f t="shared" si="460"/>
        <v>80</v>
      </c>
      <c r="AN155" s="148"/>
      <c r="AO155" s="96"/>
      <c r="AP155" s="147"/>
      <c r="AQ155" s="96"/>
      <c r="AR155" s="151"/>
      <c r="AS155" s="151"/>
      <c r="AT155" s="151"/>
      <c r="AU155" s="96"/>
    </row>
    <row r="156" spans="1:47" ht="285" hidden="1" customHeight="1" x14ac:dyDescent="0.25">
      <c r="A156" s="159"/>
      <c r="B156" s="95"/>
      <c r="C156" s="96"/>
      <c r="D156" s="96"/>
      <c r="E156" s="147"/>
      <c r="F156" s="147"/>
      <c r="G156" s="147"/>
      <c r="H156" s="96"/>
      <c r="I156" s="96"/>
      <c r="J156" s="96"/>
      <c r="K156" s="96"/>
      <c r="L156" s="96"/>
      <c r="M156" s="96"/>
      <c r="N156" s="96"/>
      <c r="O156" s="96"/>
      <c r="P156" s="96"/>
      <c r="Q156" s="96"/>
      <c r="R156" s="96"/>
      <c r="S156" s="96"/>
      <c r="T156" s="96"/>
      <c r="U156" s="96"/>
      <c r="V156" s="153"/>
      <c r="W156" s="147"/>
      <c r="X156" s="96"/>
      <c r="Y156" s="96"/>
      <c r="Z156" s="96"/>
      <c r="AA156" s="96"/>
      <c r="AB156" s="96"/>
      <c r="AC156" s="96"/>
      <c r="AD156" s="139"/>
      <c r="AE156" s="17">
        <f t="shared" ref="AE156:AE174" si="461">IF(Y156="Preventivo",25,IF(Y156="Detectivo",15,0))</f>
        <v>0</v>
      </c>
      <c r="AF156" s="17">
        <f t="shared" ref="AF156:AF174" si="462">IF(Y156="Correctivo",0,IF(Z156="Automatizado",25,IF(Z156="Manual",15,0)))</f>
        <v>0</v>
      </c>
      <c r="AG156" s="17">
        <f t="shared" si="457"/>
        <v>0</v>
      </c>
      <c r="AH156" s="17">
        <f t="shared" si="458"/>
        <v>12</v>
      </c>
      <c r="AI156" s="139"/>
      <c r="AJ156" s="17">
        <f t="shared" ref="AJ156:AJ174" si="463">IF(Y156="Correctivo",10,0)</f>
        <v>0</v>
      </c>
      <c r="AK156" s="17">
        <f t="shared" ref="AK156:AK174" si="464">IF(X156="Probabilidad",0,IF(Z156="Automatizado",25,IF(Z156="Manual",15,0)))</f>
        <v>0</v>
      </c>
      <c r="AL156" s="17">
        <f t="shared" si="459"/>
        <v>0</v>
      </c>
      <c r="AM156" s="17">
        <f t="shared" si="460"/>
        <v>80</v>
      </c>
      <c r="AN156" s="148"/>
      <c r="AO156" s="96"/>
      <c r="AP156" s="147"/>
      <c r="AQ156" s="96"/>
      <c r="AR156" s="151"/>
      <c r="AS156" s="151"/>
      <c r="AT156" s="151"/>
      <c r="AU156" s="96"/>
    </row>
    <row r="157" spans="1:47" ht="285" customHeight="1" x14ac:dyDescent="0.25">
      <c r="A157" s="162"/>
      <c r="B157" s="95"/>
      <c r="C157" s="96"/>
      <c r="D157" s="96"/>
      <c r="E157" s="32"/>
      <c r="F157" s="32"/>
      <c r="G157" s="32"/>
      <c r="H157" s="96"/>
      <c r="I157" s="96"/>
      <c r="J157" s="96"/>
      <c r="K157" s="96"/>
      <c r="L157" s="96"/>
      <c r="M157" s="96"/>
      <c r="N157" s="17"/>
      <c r="O157" s="96"/>
      <c r="P157" s="96"/>
      <c r="Q157" s="17"/>
      <c r="R157" s="96"/>
      <c r="S157" s="17"/>
      <c r="T157" s="96"/>
      <c r="U157" s="17"/>
      <c r="V157" s="153"/>
      <c r="W157" s="32" t="s">
        <v>514</v>
      </c>
      <c r="X157" s="17"/>
      <c r="Y157" s="17" t="s">
        <v>78</v>
      </c>
      <c r="Z157" s="17"/>
      <c r="AA157" s="17"/>
      <c r="AB157" s="17"/>
      <c r="AC157" s="17"/>
      <c r="AD157" s="92"/>
      <c r="AE157" s="17">
        <f t="shared" si="318"/>
        <v>25</v>
      </c>
      <c r="AF157" s="17"/>
      <c r="AG157" s="17"/>
      <c r="AH157" s="17"/>
      <c r="AI157" s="92"/>
      <c r="AJ157" s="17">
        <f t="shared" si="323"/>
        <v>0</v>
      </c>
      <c r="AK157" s="17"/>
      <c r="AL157" s="17"/>
      <c r="AM157" s="17"/>
      <c r="AN157" s="148"/>
      <c r="AO157" s="96"/>
      <c r="AP157" s="32"/>
      <c r="AQ157" s="96"/>
      <c r="AR157" s="151"/>
      <c r="AS157" s="151"/>
      <c r="AT157" s="151"/>
      <c r="AU157" s="96"/>
    </row>
    <row r="158" spans="1:47" ht="198" customHeight="1" x14ac:dyDescent="0.25">
      <c r="A158" s="158"/>
      <c r="B158" s="158" t="s">
        <v>807</v>
      </c>
      <c r="C158" s="142" t="s">
        <v>834</v>
      </c>
      <c r="D158" s="147" t="s">
        <v>422</v>
      </c>
      <c r="E158" s="32"/>
      <c r="F158" s="32"/>
      <c r="G158" s="32"/>
      <c r="H158" s="160" t="s">
        <v>357</v>
      </c>
      <c r="I158" s="160" t="s">
        <v>836</v>
      </c>
      <c r="J158" s="160" t="s">
        <v>837</v>
      </c>
      <c r="K158" s="160" t="s">
        <v>838</v>
      </c>
      <c r="L158" s="147" t="s">
        <v>839</v>
      </c>
      <c r="M158" s="96" t="s">
        <v>60</v>
      </c>
      <c r="N158" s="17"/>
      <c r="O158" s="96" t="s">
        <v>61</v>
      </c>
      <c r="P158" s="96" t="s">
        <v>84</v>
      </c>
      <c r="Q158" s="17"/>
      <c r="R158" s="96" t="s">
        <v>373</v>
      </c>
      <c r="S158" s="17"/>
      <c r="T158" s="96" t="s">
        <v>64</v>
      </c>
      <c r="U158" s="17"/>
      <c r="V158" s="157" t="s">
        <v>65</v>
      </c>
      <c r="W158" s="32" t="s">
        <v>545</v>
      </c>
      <c r="X158" s="17"/>
      <c r="Y158" s="17" t="s">
        <v>78</v>
      </c>
      <c r="Z158" s="17"/>
      <c r="AA158" s="17"/>
      <c r="AB158" s="17"/>
      <c r="AC158" s="17"/>
      <c r="AD158" s="92"/>
      <c r="AE158" s="17"/>
      <c r="AF158" s="17"/>
      <c r="AG158" s="17"/>
      <c r="AH158" s="17"/>
      <c r="AI158" s="92"/>
      <c r="AJ158" s="17"/>
      <c r="AK158" s="17"/>
      <c r="AL158" s="17"/>
      <c r="AM158" s="17"/>
      <c r="AN158" s="157" t="s">
        <v>65</v>
      </c>
      <c r="AO158" s="96" t="s">
        <v>72</v>
      </c>
      <c r="AP158" s="32"/>
      <c r="AQ158" s="147" t="s">
        <v>845</v>
      </c>
      <c r="AR158" s="166">
        <v>45292</v>
      </c>
      <c r="AS158" s="166">
        <v>45657</v>
      </c>
      <c r="AT158" s="166" t="s">
        <v>101</v>
      </c>
      <c r="AU158" s="147" t="s">
        <v>847</v>
      </c>
    </row>
    <row r="159" spans="1:47" ht="256.5" customHeight="1" x14ac:dyDescent="0.25">
      <c r="A159" s="159"/>
      <c r="B159" s="159"/>
      <c r="C159" s="142"/>
      <c r="D159" s="147"/>
      <c r="E159" s="32"/>
      <c r="F159" s="32"/>
      <c r="G159" s="32"/>
      <c r="H159" s="169"/>
      <c r="I159" s="169"/>
      <c r="J159" s="169"/>
      <c r="K159" s="169"/>
      <c r="L159" s="147"/>
      <c r="M159" s="96"/>
      <c r="N159" s="17"/>
      <c r="O159" s="96"/>
      <c r="P159" s="96"/>
      <c r="Q159" s="17"/>
      <c r="R159" s="96"/>
      <c r="S159" s="17"/>
      <c r="T159" s="96"/>
      <c r="U159" s="17"/>
      <c r="V159" s="157"/>
      <c r="W159" s="32" t="s">
        <v>547</v>
      </c>
      <c r="X159" s="17"/>
      <c r="Y159" s="17" t="s">
        <v>78</v>
      </c>
      <c r="Z159" s="17"/>
      <c r="AA159" s="17"/>
      <c r="AB159" s="17"/>
      <c r="AC159" s="17"/>
      <c r="AD159" s="92"/>
      <c r="AE159" s="17"/>
      <c r="AF159" s="17"/>
      <c r="AG159" s="17"/>
      <c r="AH159" s="17"/>
      <c r="AI159" s="92"/>
      <c r="AJ159" s="17"/>
      <c r="AK159" s="17"/>
      <c r="AL159" s="17"/>
      <c r="AM159" s="17"/>
      <c r="AN159" s="157"/>
      <c r="AO159" s="96"/>
      <c r="AP159" s="32"/>
      <c r="AQ159" s="147"/>
      <c r="AR159" s="167"/>
      <c r="AS159" s="167"/>
      <c r="AT159" s="167"/>
      <c r="AU159" s="147"/>
    </row>
    <row r="160" spans="1:47" ht="252" customHeight="1" x14ac:dyDescent="0.25">
      <c r="A160" s="162"/>
      <c r="B160" s="162"/>
      <c r="C160" s="142"/>
      <c r="D160" s="147"/>
      <c r="E160" s="32"/>
      <c r="F160" s="32"/>
      <c r="G160" s="32"/>
      <c r="H160" s="161"/>
      <c r="I160" s="161"/>
      <c r="J160" s="161"/>
      <c r="K160" s="161"/>
      <c r="L160" s="147"/>
      <c r="M160" s="96"/>
      <c r="N160" s="17"/>
      <c r="O160" s="96"/>
      <c r="P160" s="96"/>
      <c r="Q160" s="17"/>
      <c r="R160" s="96"/>
      <c r="S160" s="17"/>
      <c r="T160" s="96"/>
      <c r="U160" s="17"/>
      <c r="V160" s="157"/>
      <c r="W160" s="32" t="s">
        <v>548</v>
      </c>
      <c r="X160" s="17"/>
      <c r="Y160" s="17" t="s">
        <v>67</v>
      </c>
      <c r="Z160" s="17"/>
      <c r="AA160" s="17"/>
      <c r="AB160" s="17"/>
      <c r="AC160" s="17"/>
      <c r="AD160" s="92"/>
      <c r="AE160" s="17"/>
      <c r="AF160" s="17"/>
      <c r="AG160" s="17"/>
      <c r="AH160" s="17"/>
      <c r="AI160" s="92"/>
      <c r="AJ160" s="17"/>
      <c r="AK160" s="17"/>
      <c r="AL160" s="17"/>
      <c r="AM160" s="17"/>
      <c r="AN160" s="157"/>
      <c r="AO160" s="96"/>
      <c r="AP160" s="32"/>
      <c r="AQ160" s="147"/>
      <c r="AR160" s="168"/>
      <c r="AS160" s="168"/>
      <c r="AT160" s="168"/>
      <c r="AU160" s="147"/>
    </row>
    <row r="161" spans="1:47" ht="191.25" customHeight="1" x14ac:dyDescent="0.25">
      <c r="A161" s="158"/>
      <c r="B161" s="158" t="s">
        <v>807</v>
      </c>
      <c r="C161" s="142" t="s">
        <v>835</v>
      </c>
      <c r="D161" s="147" t="s">
        <v>413</v>
      </c>
      <c r="E161" s="32"/>
      <c r="F161" s="32"/>
      <c r="G161" s="32"/>
      <c r="H161" s="160" t="s">
        <v>840</v>
      </c>
      <c r="I161" s="160" t="s">
        <v>841</v>
      </c>
      <c r="J161" s="160" t="s">
        <v>842</v>
      </c>
      <c r="K161" s="160" t="s">
        <v>843</v>
      </c>
      <c r="L161" s="147" t="s">
        <v>844</v>
      </c>
      <c r="M161" s="96" t="s">
        <v>60</v>
      </c>
      <c r="N161" s="17"/>
      <c r="O161" s="96" t="s">
        <v>61</v>
      </c>
      <c r="P161" s="96" t="s">
        <v>84</v>
      </c>
      <c r="Q161" s="17"/>
      <c r="R161" s="96" t="s">
        <v>95</v>
      </c>
      <c r="S161" s="17"/>
      <c r="T161" s="96" t="s">
        <v>64</v>
      </c>
      <c r="U161" s="17"/>
      <c r="V161" s="157" t="s">
        <v>65</v>
      </c>
      <c r="W161" s="32" t="s">
        <v>549</v>
      </c>
      <c r="X161" s="17"/>
      <c r="Y161" s="17" t="s">
        <v>78</v>
      </c>
      <c r="Z161" s="17"/>
      <c r="AA161" s="17"/>
      <c r="AB161" s="17"/>
      <c r="AC161" s="17"/>
      <c r="AD161" s="92"/>
      <c r="AE161" s="17"/>
      <c r="AF161" s="17"/>
      <c r="AG161" s="17"/>
      <c r="AH161" s="17"/>
      <c r="AI161" s="92"/>
      <c r="AJ161" s="17"/>
      <c r="AK161" s="17"/>
      <c r="AL161" s="17"/>
      <c r="AM161" s="17"/>
      <c r="AN161" s="157" t="s">
        <v>65</v>
      </c>
      <c r="AO161" s="96" t="s">
        <v>72</v>
      </c>
      <c r="AP161" s="32"/>
      <c r="AQ161" s="147" t="s">
        <v>846</v>
      </c>
      <c r="AR161" s="166">
        <v>45292</v>
      </c>
      <c r="AS161" s="166">
        <v>45657</v>
      </c>
      <c r="AT161" s="166" t="s">
        <v>101</v>
      </c>
      <c r="AU161" s="147" t="s">
        <v>848</v>
      </c>
    </row>
    <row r="162" spans="1:47" ht="186.75" customHeight="1" x14ac:dyDescent="0.25">
      <c r="A162" s="159"/>
      <c r="B162" s="159"/>
      <c r="C162" s="142"/>
      <c r="D162" s="147"/>
      <c r="E162" s="32"/>
      <c r="F162" s="32"/>
      <c r="G162" s="32"/>
      <c r="H162" s="169"/>
      <c r="I162" s="169"/>
      <c r="J162" s="169"/>
      <c r="K162" s="169"/>
      <c r="L162" s="147"/>
      <c r="M162" s="96"/>
      <c r="N162" s="17"/>
      <c r="O162" s="96"/>
      <c r="P162" s="96"/>
      <c r="Q162" s="17"/>
      <c r="R162" s="96"/>
      <c r="S162" s="17"/>
      <c r="T162" s="96"/>
      <c r="U162" s="17"/>
      <c r="V162" s="157"/>
      <c r="W162" s="32" t="s">
        <v>550</v>
      </c>
      <c r="X162" s="17"/>
      <c r="Y162" s="17" t="s">
        <v>78</v>
      </c>
      <c r="Z162" s="17"/>
      <c r="AA162" s="17"/>
      <c r="AB162" s="17"/>
      <c r="AC162" s="17"/>
      <c r="AD162" s="92"/>
      <c r="AE162" s="17"/>
      <c r="AF162" s="17"/>
      <c r="AG162" s="17"/>
      <c r="AH162" s="17"/>
      <c r="AI162" s="92"/>
      <c r="AJ162" s="17"/>
      <c r="AK162" s="17"/>
      <c r="AL162" s="17"/>
      <c r="AM162" s="17"/>
      <c r="AN162" s="157"/>
      <c r="AO162" s="96"/>
      <c r="AP162" s="32"/>
      <c r="AQ162" s="147"/>
      <c r="AR162" s="167"/>
      <c r="AS162" s="167"/>
      <c r="AT162" s="167"/>
      <c r="AU162" s="147"/>
    </row>
    <row r="163" spans="1:47" ht="172.5" customHeight="1" x14ac:dyDescent="0.25">
      <c r="A163" s="162"/>
      <c r="B163" s="162"/>
      <c r="C163" s="142"/>
      <c r="D163" s="147"/>
      <c r="E163" s="32"/>
      <c r="F163" s="32"/>
      <c r="G163" s="32"/>
      <c r="H163" s="161"/>
      <c r="I163" s="161"/>
      <c r="J163" s="161"/>
      <c r="K163" s="161"/>
      <c r="L163" s="147"/>
      <c r="M163" s="96"/>
      <c r="N163" s="17"/>
      <c r="O163" s="96"/>
      <c r="P163" s="96"/>
      <c r="Q163" s="17"/>
      <c r="R163" s="96"/>
      <c r="S163" s="17"/>
      <c r="T163" s="96"/>
      <c r="U163" s="17"/>
      <c r="V163" s="157"/>
      <c r="W163" s="32" t="s">
        <v>551</v>
      </c>
      <c r="X163" s="17"/>
      <c r="Y163" s="17" t="s">
        <v>67</v>
      </c>
      <c r="Z163" s="17"/>
      <c r="AA163" s="17"/>
      <c r="AB163" s="17"/>
      <c r="AC163" s="17"/>
      <c r="AD163" s="92"/>
      <c r="AE163" s="17"/>
      <c r="AF163" s="17"/>
      <c r="AG163" s="17"/>
      <c r="AH163" s="17"/>
      <c r="AI163" s="92"/>
      <c r="AJ163" s="17"/>
      <c r="AK163" s="17"/>
      <c r="AL163" s="17"/>
      <c r="AM163" s="17"/>
      <c r="AN163" s="157"/>
      <c r="AO163" s="96"/>
      <c r="AP163" s="32"/>
      <c r="AQ163" s="147"/>
      <c r="AR163" s="168"/>
      <c r="AS163" s="168"/>
      <c r="AT163" s="168"/>
      <c r="AU163" s="147"/>
    </row>
    <row r="164" spans="1:47" ht="234.75" customHeight="1" x14ac:dyDescent="0.25">
      <c r="A164" s="163"/>
      <c r="B164" s="158" t="s">
        <v>808</v>
      </c>
      <c r="C164" s="147" t="s">
        <v>412</v>
      </c>
      <c r="D164" s="147" t="s">
        <v>413</v>
      </c>
      <c r="E164" s="32"/>
      <c r="F164" s="32"/>
      <c r="G164" s="32"/>
      <c r="H164" s="160" t="s">
        <v>414</v>
      </c>
      <c r="I164" s="160" t="s">
        <v>424</v>
      </c>
      <c r="J164" s="160" t="s">
        <v>828</v>
      </c>
      <c r="K164" s="160" t="s">
        <v>829</v>
      </c>
      <c r="L164" s="147" t="s">
        <v>830</v>
      </c>
      <c r="M164" s="96" t="s">
        <v>60</v>
      </c>
      <c r="N164" s="17"/>
      <c r="O164" s="147" t="s">
        <v>61</v>
      </c>
      <c r="P164" s="147" t="s">
        <v>62</v>
      </c>
      <c r="Q164" s="17"/>
      <c r="R164" s="96" t="s">
        <v>115</v>
      </c>
      <c r="S164" s="17"/>
      <c r="T164" s="96" t="s">
        <v>96</v>
      </c>
      <c r="U164" s="17"/>
      <c r="V164" s="148" t="s">
        <v>97</v>
      </c>
      <c r="W164" s="32" t="s">
        <v>563</v>
      </c>
      <c r="X164" s="17"/>
      <c r="Y164" s="17" t="s">
        <v>78</v>
      </c>
      <c r="Z164" s="17"/>
      <c r="AA164" s="17"/>
      <c r="AB164" s="17"/>
      <c r="AC164" s="17"/>
      <c r="AD164" s="92"/>
      <c r="AE164" s="17"/>
      <c r="AF164" s="17"/>
      <c r="AG164" s="17"/>
      <c r="AH164" s="17"/>
      <c r="AI164" s="92"/>
      <c r="AJ164" s="17"/>
      <c r="AK164" s="17"/>
      <c r="AL164" s="17"/>
      <c r="AM164" s="17"/>
      <c r="AN164" s="148" t="s">
        <v>97</v>
      </c>
      <c r="AO164" s="96" t="s">
        <v>72</v>
      </c>
      <c r="AP164" s="32"/>
      <c r="AQ164" s="32" t="s">
        <v>831</v>
      </c>
      <c r="AR164" s="86">
        <v>45292</v>
      </c>
      <c r="AS164" s="86">
        <v>45627</v>
      </c>
      <c r="AT164" s="82" t="s">
        <v>101</v>
      </c>
      <c r="AU164" s="32" t="s">
        <v>832</v>
      </c>
    </row>
    <row r="165" spans="1:47" ht="217.5" customHeight="1" x14ac:dyDescent="0.25">
      <c r="A165" s="164"/>
      <c r="B165" s="159"/>
      <c r="C165" s="147"/>
      <c r="D165" s="147"/>
      <c r="E165" s="32"/>
      <c r="F165" s="32"/>
      <c r="G165" s="32"/>
      <c r="H165" s="161"/>
      <c r="I165" s="161"/>
      <c r="J165" s="161"/>
      <c r="K165" s="161"/>
      <c r="L165" s="147"/>
      <c r="M165" s="96"/>
      <c r="N165" s="17"/>
      <c r="O165" s="147"/>
      <c r="P165" s="147"/>
      <c r="Q165" s="17"/>
      <c r="R165" s="96"/>
      <c r="S165" s="17"/>
      <c r="T165" s="96"/>
      <c r="U165" s="17"/>
      <c r="V165" s="148"/>
      <c r="W165" s="32" t="s">
        <v>565</v>
      </c>
      <c r="X165" s="17"/>
      <c r="Y165" s="17" t="s">
        <v>78</v>
      </c>
      <c r="Z165" s="17"/>
      <c r="AA165" s="17"/>
      <c r="AB165" s="17"/>
      <c r="AC165" s="17"/>
      <c r="AD165" s="92"/>
      <c r="AE165" s="17"/>
      <c r="AF165" s="17"/>
      <c r="AG165" s="17"/>
      <c r="AH165" s="17"/>
      <c r="AI165" s="92"/>
      <c r="AJ165" s="17"/>
      <c r="AK165" s="17"/>
      <c r="AL165" s="17"/>
      <c r="AM165" s="17"/>
      <c r="AN165" s="148"/>
      <c r="AO165" s="96"/>
      <c r="AP165" s="32"/>
      <c r="AQ165" s="32" t="s">
        <v>833</v>
      </c>
      <c r="AR165" s="86">
        <v>45292</v>
      </c>
      <c r="AS165" s="86">
        <v>45627</v>
      </c>
      <c r="AT165" s="82" t="s">
        <v>101</v>
      </c>
      <c r="AU165" s="32" t="s">
        <v>832</v>
      </c>
    </row>
    <row r="166" spans="1:47" ht="197.25" customHeight="1" x14ac:dyDescent="0.25">
      <c r="A166" s="163"/>
      <c r="B166" s="95" t="s">
        <v>580</v>
      </c>
      <c r="C166" s="147" t="s">
        <v>477</v>
      </c>
      <c r="D166" s="147" t="s">
        <v>422</v>
      </c>
      <c r="E166" s="147"/>
      <c r="F166" s="147"/>
      <c r="G166" s="147"/>
      <c r="H166" s="96" t="s">
        <v>581</v>
      </c>
      <c r="I166" s="96" t="s">
        <v>582</v>
      </c>
      <c r="J166" s="96" t="s">
        <v>583</v>
      </c>
      <c r="K166" s="96" t="s">
        <v>584</v>
      </c>
      <c r="L166" s="147" t="s">
        <v>585</v>
      </c>
      <c r="M166" s="96" t="s">
        <v>60</v>
      </c>
      <c r="N166" s="96" t="s">
        <v>189</v>
      </c>
      <c r="O166" s="147" t="s">
        <v>61</v>
      </c>
      <c r="P166" s="147" t="s">
        <v>62</v>
      </c>
      <c r="Q166" s="96" t="s">
        <v>586</v>
      </c>
      <c r="R166" s="96" t="s">
        <v>156</v>
      </c>
      <c r="S166" s="96">
        <v>80</v>
      </c>
      <c r="T166" s="96" t="s">
        <v>96</v>
      </c>
      <c r="U166" s="96">
        <v>100</v>
      </c>
      <c r="V166" s="148" t="s">
        <v>97</v>
      </c>
      <c r="W166" s="32" t="s">
        <v>587</v>
      </c>
      <c r="X166" s="17" t="s">
        <v>375</v>
      </c>
      <c r="Y166" s="17" t="s">
        <v>78</v>
      </c>
      <c r="Z166" s="17" t="s">
        <v>68</v>
      </c>
      <c r="AA166" s="17" t="s">
        <v>69</v>
      </c>
      <c r="AB166" s="17" t="s">
        <v>70</v>
      </c>
      <c r="AC166" s="17" t="s">
        <v>71</v>
      </c>
      <c r="AD166" s="139">
        <f>AH167</f>
        <v>28.8</v>
      </c>
      <c r="AE166" s="17">
        <f t="shared" si="461"/>
        <v>25</v>
      </c>
      <c r="AF166" s="17">
        <f t="shared" si="462"/>
        <v>15</v>
      </c>
      <c r="AG166" s="17">
        <f t="shared" ref="AG166" si="465">($S166*((AE166+AF166))/100)</f>
        <v>32</v>
      </c>
      <c r="AH166" s="17">
        <f t="shared" ref="AH166" si="466">S166-AG166</f>
        <v>48</v>
      </c>
      <c r="AI166" s="139">
        <f>AM167</f>
        <v>100</v>
      </c>
      <c r="AJ166" s="17">
        <f t="shared" si="463"/>
        <v>0</v>
      </c>
      <c r="AK166" s="17">
        <f t="shared" si="464"/>
        <v>0</v>
      </c>
      <c r="AL166" s="17">
        <f t="shared" ref="AL166" si="467">($U166*((AJ166+AK166))/100)</f>
        <v>0</v>
      </c>
      <c r="AM166" s="17">
        <f t="shared" ref="AM166" si="468">U166-AL166</f>
        <v>100</v>
      </c>
      <c r="AN166" s="148" t="s">
        <v>97</v>
      </c>
      <c r="AO166" s="96" t="s">
        <v>72</v>
      </c>
      <c r="AP166" s="147" t="s">
        <v>588</v>
      </c>
      <c r="AQ166" s="147" t="s">
        <v>589</v>
      </c>
      <c r="AR166" s="151">
        <v>45292</v>
      </c>
      <c r="AS166" s="151">
        <v>45627</v>
      </c>
      <c r="AT166" s="96" t="s">
        <v>101</v>
      </c>
      <c r="AU166" s="147" t="s">
        <v>590</v>
      </c>
    </row>
    <row r="167" spans="1:47" ht="170.25" customHeight="1" x14ac:dyDescent="0.25">
      <c r="A167" s="164"/>
      <c r="B167" s="95"/>
      <c r="C167" s="147"/>
      <c r="D167" s="147"/>
      <c r="E167" s="147"/>
      <c r="F167" s="147"/>
      <c r="G167" s="147"/>
      <c r="H167" s="96"/>
      <c r="I167" s="96"/>
      <c r="J167" s="96"/>
      <c r="K167" s="96"/>
      <c r="L167" s="142"/>
      <c r="M167" s="96"/>
      <c r="N167" s="96"/>
      <c r="O167" s="147"/>
      <c r="P167" s="147"/>
      <c r="Q167" s="96"/>
      <c r="R167" s="96"/>
      <c r="S167" s="96"/>
      <c r="T167" s="96"/>
      <c r="U167" s="96"/>
      <c r="V167" s="148"/>
      <c r="W167" s="32" t="s">
        <v>591</v>
      </c>
      <c r="X167" s="17" t="s">
        <v>375</v>
      </c>
      <c r="Y167" s="17" t="s">
        <v>78</v>
      </c>
      <c r="Z167" s="17" t="s">
        <v>68</v>
      </c>
      <c r="AA167" s="17" t="s">
        <v>69</v>
      </c>
      <c r="AB167" s="17" t="s">
        <v>70</v>
      </c>
      <c r="AC167" s="17" t="s">
        <v>71</v>
      </c>
      <c r="AD167" s="139"/>
      <c r="AE167" s="17">
        <f t="shared" si="461"/>
        <v>25</v>
      </c>
      <c r="AF167" s="17">
        <f t="shared" si="462"/>
        <v>15</v>
      </c>
      <c r="AG167" s="17">
        <f t="shared" ref="AG167" si="469">($AH166*((AE167+AF167))/100)</f>
        <v>19.2</v>
      </c>
      <c r="AH167" s="17">
        <f t="shared" ref="AH167" si="470">AH166-AG167</f>
        <v>28.8</v>
      </c>
      <c r="AI167" s="139"/>
      <c r="AJ167" s="17">
        <f t="shared" si="463"/>
        <v>0</v>
      </c>
      <c r="AK167" s="17">
        <f t="shared" si="464"/>
        <v>0</v>
      </c>
      <c r="AL167" s="17">
        <f t="shared" ref="AL167" si="471">($AM166*((AJ167+AK167))/100)</f>
        <v>0</v>
      </c>
      <c r="AM167" s="17">
        <f t="shared" ref="AM167" si="472">AM166-AL167</f>
        <v>100</v>
      </c>
      <c r="AN167" s="148"/>
      <c r="AO167" s="96"/>
      <c r="AP167" s="147"/>
      <c r="AQ167" s="147"/>
      <c r="AR167" s="151"/>
      <c r="AS167" s="151"/>
      <c r="AT167" s="96"/>
      <c r="AU167" s="147"/>
    </row>
    <row r="168" spans="1:47" ht="183.75" customHeight="1" x14ac:dyDescent="0.25">
      <c r="A168" s="163"/>
      <c r="B168" s="95" t="s">
        <v>592</v>
      </c>
      <c r="C168" s="147" t="s">
        <v>827</v>
      </c>
      <c r="D168" s="147" t="s">
        <v>593</v>
      </c>
      <c r="E168" s="147"/>
      <c r="F168" s="147"/>
      <c r="G168" s="147"/>
      <c r="H168" s="96" t="s">
        <v>594</v>
      </c>
      <c r="I168" s="96" t="s">
        <v>595</v>
      </c>
      <c r="J168" s="96" t="s">
        <v>596</v>
      </c>
      <c r="K168" s="96" t="s">
        <v>597</v>
      </c>
      <c r="L168" s="147" t="s">
        <v>598</v>
      </c>
      <c r="M168" s="96" t="s">
        <v>60</v>
      </c>
      <c r="N168" s="96" t="s">
        <v>372</v>
      </c>
      <c r="O168" s="147" t="s">
        <v>61</v>
      </c>
      <c r="P168" s="147" t="s">
        <v>62</v>
      </c>
      <c r="Q168" s="96">
        <v>300</v>
      </c>
      <c r="R168" s="96" t="s">
        <v>156</v>
      </c>
      <c r="S168" s="96">
        <v>80</v>
      </c>
      <c r="T168" s="96" t="s">
        <v>96</v>
      </c>
      <c r="U168" s="96">
        <v>100</v>
      </c>
      <c r="V168" s="148" t="s">
        <v>97</v>
      </c>
      <c r="W168" s="32" t="s">
        <v>599</v>
      </c>
      <c r="X168" s="17" t="s">
        <v>375</v>
      </c>
      <c r="Y168" s="17" t="s">
        <v>67</v>
      </c>
      <c r="Z168" s="17" t="s">
        <v>68</v>
      </c>
      <c r="AA168" s="17" t="s">
        <v>69</v>
      </c>
      <c r="AB168" s="17" t="s">
        <v>70</v>
      </c>
      <c r="AC168" s="17" t="s">
        <v>71</v>
      </c>
      <c r="AD168" s="139">
        <f t="shared" ref="AD168" si="473">AH170</f>
        <v>39.200000000000003</v>
      </c>
      <c r="AE168" s="17">
        <f t="shared" si="461"/>
        <v>15</v>
      </c>
      <c r="AF168" s="17">
        <f t="shared" si="462"/>
        <v>15</v>
      </c>
      <c r="AG168" s="17">
        <f t="shared" ref="AG168" si="474">($S168*((AE168+AF168))/100)</f>
        <v>24</v>
      </c>
      <c r="AH168" s="17">
        <f t="shared" ref="AH168" si="475">S168-AG168</f>
        <v>56</v>
      </c>
      <c r="AI168" s="139">
        <f t="shared" ref="AI168" si="476">AM170</f>
        <v>75</v>
      </c>
      <c r="AJ168" s="17">
        <f t="shared" si="463"/>
        <v>0</v>
      </c>
      <c r="AK168" s="17">
        <f t="shared" si="464"/>
        <v>0</v>
      </c>
      <c r="AL168" s="17">
        <f t="shared" ref="AL168" si="477">($U168*((AJ168+AK168))/100)</f>
        <v>0</v>
      </c>
      <c r="AM168" s="17">
        <f t="shared" ref="AM168" si="478">U168-AL168</f>
        <v>100</v>
      </c>
      <c r="AN168" s="155" t="s">
        <v>97</v>
      </c>
      <c r="AO168" s="96" t="s">
        <v>72</v>
      </c>
      <c r="AP168" s="147" t="s">
        <v>144</v>
      </c>
      <c r="AQ168" s="32" t="s">
        <v>600</v>
      </c>
      <c r="AR168" s="151">
        <v>45292</v>
      </c>
      <c r="AS168" s="151">
        <v>45656</v>
      </c>
      <c r="AT168" s="96" t="s">
        <v>101</v>
      </c>
      <c r="AU168" s="17" t="s">
        <v>601</v>
      </c>
    </row>
    <row r="169" spans="1:47" ht="206.25" customHeight="1" x14ac:dyDescent="0.25">
      <c r="A169" s="165"/>
      <c r="B169" s="95"/>
      <c r="C169" s="147"/>
      <c r="D169" s="147"/>
      <c r="E169" s="147"/>
      <c r="F169" s="147"/>
      <c r="G169" s="147"/>
      <c r="H169" s="96"/>
      <c r="I169" s="96"/>
      <c r="J169" s="96"/>
      <c r="K169" s="96"/>
      <c r="L169" s="147"/>
      <c r="M169" s="96"/>
      <c r="N169" s="96"/>
      <c r="O169" s="147"/>
      <c r="P169" s="147"/>
      <c r="Q169" s="96"/>
      <c r="R169" s="96"/>
      <c r="S169" s="96"/>
      <c r="T169" s="96"/>
      <c r="U169" s="96"/>
      <c r="V169" s="148"/>
      <c r="W169" s="32" t="s">
        <v>602</v>
      </c>
      <c r="X169" s="17" t="s">
        <v>375</v>
      </c>
      <c r="Y169" s="17" t="s">
        <v>67</v>
      </c>
      <c r="Z169" s="17" t="s">
        <v>68</v>
      </c>
      <c r="AA169" s="17" t="s">
        <v>69</v>
      </c>
      <c r="AB169" s="17" t="s">
        <v>70</v>
      </c>
      <c r="AC169" s="17" t="s">
        <v>466</v>
      </c>
      <c r="AD169" s="139"/>
      <c r="AE169" s="17">
        <f t="shared" si="461"/>
        <v>15</v>
      </c>
      <c r="AF169" s="17">
        <f t="shared" si="462"/>
        <v>15</v>
      </c>
      <c r="AG169" s="17">
        <f t="shared" ref="AG169:AG170" si="479">($AH168*((AE169+AF169))/100)</f>
        <v>16.8</v>
      </c>
      <c r="AH169" s="17">
        <f t="shared" ref="AH169:AH170" si="480">AH168-AG169</f>
        <v>39.200000000000003</v>
      </c>
      <c r="AI169" s="139"/>
      <c r="AJ169" s="17">
        <f t="shared" si="463"/>
        <v>0</v>
      </c>
      <c r="AK169" s="17">
        <f t="shared" si="464"/>
        <v>0</v>
      </c>
      <c r="AL169" s="17">
        <f t="shared" ref="AL169:AL170" si="481">($AM168*((AJ169+AK169))/100)</f>
        <v>0</v>
      </c>
      <c r="AM169" s="17">
        <f t="shared" ref="AM169:AM170" si="482">AM168-AL169</f>
        <v>100</v>
      </c>
      <c r="AN169" s="155"/>
      <c r="AO169" s="96"/>
      <c r="AP169" s="147"/>
      <c r="AQ169" s="32" t="s">
        <v>603</v>
      </c>
      <c r="AR169" s="151"/>
      <c r="AS169" s="151"/>
      <c r="AT169" s="96"/>
      <c r="AU169" s="32" t="s">
        <v>604</v>
      </c>
    </row>
    <row r="170" spans="1:47" ht="155.25" customHeight="1" x14ac:dyDescent="0.25">
      <c r="A170" s="164"/>
      <c r="B170" s="95"/>
      <c r="C170" s="147"/>
      <c r="D170" s="147"/>
      <c r="E170" s="147"/>
      <c r="F170" s="147"/>
      <c r="G170" s="147"/>
      <c r="H170" s="96"/>
      <c r="I170" s="96"/>
      <c r="J170" s="96"/>
      <c r="K170" s="96"/>
      <c r="L170" s="147"/>
      <c r="M170" s="96"/>
      <c r="N170" s="96"/>
      <c r="O170" s="147"/>
      <c r="P170" s="147"/>
      <c r="Q170" s="96"/>
      <c r="R170" s="96"/>
      <c r="S170" s="96"/>
      <c r="T170" s="96"/>
      <c r="U170" s="96"/>
      <c r="V170" s="148"/>
      <c r="W170" s="32" t="s">
        <v>605</v>
      </c>
      <c r="X170" s="17" t="s">
        <v>40</v>
      </c>
      <c r="Y170" s="17" t="s">
        <v>533</v>
      </c>
      <c r="Z170" s="17" t="s">
        <v>68</v>
      </c>
      <c r="AA170" s="17" t="s">
        <v>148</v>
      </c>
      <c r="AB170" s="17" t="s">
        <v>70</v>
      </c>
      <c r="AC170" s="17" t="s">
        <v>466</v>
      </c>
      <c r="AD170" s="139"/>
      <c r="AE170" s="17">
        <f t="shared" si="461"/>
        <v>0</v>
      </c>
      <c r="AF170" s="17">
        <f t="shared" si="462"/>
        <v>0</v>
      </c>
      <c r="AG170" s="17">
        <f t="shared" si="479"/>
        <v>0</v>
      </c>
      <c r="AH170" s="17">
        <f t="shared" si="480"/>
        <v>39.200000000000003</v>
      </c>
      <c r="AI170" s="139"/>
      <c r="AJ170" s="17">
        <f t="shared" si="463"/>
        <v>10</v>
      </c>
      <c r="AK170" s="17">
        <f t="shared" si="464"/>
        <v>15</v>
      </c>
      <c r="AL170" s="17">
        <f t="shared" si="481"/>
        <v>25</v>
      </c>
      <c r="AM170" s="17">
        <f t="shared" si="482"/>
        <v>75</v>
      </c>
      <c r="AN170" s="155"/>
      <c r="AO170" s="96"/>
      <c r="AP170" s="147"/>
      <c r="AQ170" s="32"/>
      <c r="AR170" s="86"/>
      <c r="AS170" s="86"/>
      <c r="AT170" s="17"/>
      <c r="AU170" s="32"/>
    </row>
    <row r="171" spans="1:47" ht="136.5" customHeight="1" x14ac:dyDescent="0.25">
      <c r="A171" s="163"/>
      <c r="B171" s="95" t="s">
        <v>606</v>
      </c>
      <c r="C171" s="147" t="s">
        <v>789</v>
      </c>
      <c r="D171" s="147" t="s">
        <v>788</v>
      </c>
      <c r="E171" s="147"/>
      <c r="F171" s="147"/>
      <c r="G171" s="147"/>
      <c r="H171" s="96" t="s">
        <v>607</v>
      </c>
      <c r="I171" s="96" t="s">
        <v>608</v>
      </c>
      <c r="J171" s="96" t="s">
        <v>609</v>
      </c>
      <c r="K171" s="96" t="s">
        <v>610</v>
      </c>
      <c r="L171" s="147" t="s">
        <v>611</v>
      </c>
      <c r="M171" s="96" t="s">
        <v>60</v>
      </c>
      <c r="N171" s="96" t="s">
        <v>372</v>
      </c>
      <c r="O171" s="147" t="s">
        <v>61</v>
      </c>
      <c r="P171" s="147" t="s">
        <v>84</v>
      </c>
      <c r="Q171" s="96">
        <v>3000</v>
      </c>
      <c r="R171" s="96" t="s">
        <v>373</v>
      </c>
      <c r="S171" s="96">
        <v>100</v>
      </c>
      <c r="T171" s="96" t="s">
        <v>64</v>
      </c>
      <c r="U171" s="96">
        <v>80</v>
      </c>
      <c r="V171" s="149" t="s">
        <v>65</v>
      </c>
      <c r="W171" s="147" t="s">
        <v>612</v>
      </c>
      <c r="X171" s="96" t="s">
        <v>375</v>
      </c>
      <c r="Y171" s="96" t="s">
        <v>67</v>
      </c>
      <c r="Z171" s="96" t="s">
        <v>68</v>
      </c>
      <c r="AA171" s="96" t="s">
        <v>148</v>
      </c>
      <c r="AB171" s="96" t="s">
        <v>70</v>
      </c>
      <c r="AC171" s="96" t="s">
        <v>71</v>
      </c>
      <c r="AD171" s="139">
        <f>AH172</f>
        <v>70</v>
      </c>
      <c r="AE171" s="17">
        <f t="shared" si="461"/>
        <v>15</v>
      </c>
      <c r="AF171" s="17">
        <f t="shared" si="462"/>
        <v>15</v>
      </c>
      <c r="AG171" s="17">
        <f t="shared" ref="AG171" si="483">($S171*((AE171+AF171))/100)</f>
        <v>30</v>
      </c>
      <c r="AH171" s="17">
        <f t="shared" ref="AH171" si="484">S171-AG171</f>
        <v>70</v>
      </c>
      <c r="AI171" s="139">
        <f>AM172</f>
        <v>80</v>
      </c>
      <c r="AJ171" s="17">
        <f t="shared" si="463"/>
        <v>0</v>
      </c>
      <c r="AK171" s="17">
        <f t="shared" si="464"/>
        <v>0</v>
      </c>
      <c r="AL171" s="17">
        <f t="shared" ref="AL171" si="485">($U171*((AJ171+AK171))/100)</f>
        <v>0</v>
      </c>
      <c r="AM171" s="17">
        <f t="shared" ref="AM171" si="486">U171-AL171</f>
        <v>80</v>
      </c>
      <c r="AN171" s="149" t="s">
        <v>65</v>
      </c>
      <c r="AO171" s="96" t="s">
        <v>72</v>
      </c>
      <c r="AP171" s="147" t="s">
        <v>613</v>
      </c>
      <c r="AQ171" s="32" t="s">
        <v>614</v>
      </c>
      <c r="AR171" s="86">
        <v>45292</v>
      </c>
      <c r="AS171" s="86">
        <v>45627</v>
      </c>
      <c r="AT171" s="86" t="s">
        <v>75</v>
      </c>
      <c r="AU171" s="32" t="s">
        <v>615</v>
      </c>
    </row>
    <row r="172" spans="1:47" ht="136.5" customHeight="1" x14ac:dyDescent="0.25">
      <c r="A172" s="164"/>
      <c r="B172" s="95"/>
      <c r="C172" s="147"/>
      <c r="D172" s="147"/>
      <c r="E172" s="147"/>
      <c r="F172" s="147"/>
      <c r="G172" s="147"/>
      <c r="H172" s="96"/>
      <c r="I172" s="96"/>
      <c r="J172" s="96"/>
      <c r="K172" s="96"/>
      <c r="L172" s="147"/>
      <c r="M172" s="96"/>
      <c r="N172" s="96"/>
      <c r="O172" s="147"/>
      <c r="P172" s="147"/>
      <c r="Q172" s="96"/>
      <c r="R172" s="96"/>
      <c r="S172" s="96"/>
      <c r="T172" s="96"/>
      <c r="U172" s="96"/>
      <c r="V172" s="149"/>
      <c r="W172" s="147"/>
      <c r="X172" s="96"/>
      <c r="Y172" s="96"/>
      <c r="Z172" s="96"/>
      <c r="AA172" s="96"/>
      <c r="AB172" s="96"/>
      <c r="AC172" s="96"/>
      <c r="AD172" s="139"/>
      <c r="AE172" s="17">
        <f t="shared" si="461"/>
        <v>0</v>
      </c>
      <c r="AF172" s="17">
        <f t="shared" si="462"/>
        <v>0</v>
      </c>
      <c r="AG172" s="17">
        <f t="shared" ref="AG172" si="487">($AH171*((AE172+AF172))/100)</f>
        <v>0</v>
      </c>
      <c r="AH172" s="17">
        <f t="shared" ref="AH172" si="488">AH171-AG172</f>
        <v>70</v>
      </c>
      <c r="AI172" s="139"/>
      <c r="AJ172" s="17">
        <f t="shared" si="463"/>
        <v>0</v>
      </c>
      <c r="AK172" s="17">
        <f t="shared" si="464"/>
        <v>0</v>
      </c>
      <c r="AL172" s="17">
        <f t="shared" ref="AL172" si="489">($AM171*((AJ172+AK172))/100)</f>
        <v>0</v>
      </c>
      <c r="AM172" s="17">
        <f t="shared" ref="AM172" si="490">AM171-AL172</f>
        <v>80</v>
      </c>
      <c r="AN172" s="149"/>
      <c r="AO172" s="96"/>
      <c r="AP172" s="147"/>
      <c r="AQ172" s="32" t="s">
        <v>616</v>
      </c>
      <c r="AR172" s="86">
        <v>45292</v>
      </c>
      <c r="AS172" s="86">
        <v>45627</v>
      </c>
      <c r="AT172" s="17" t="s">
        <v>75</v>
      </c>
      <c r="AU172" s="32" t="s">
        <v>617</v>
      </c>
    </row>
    <row r="173" spans="1:47" ht="123.75" customHeight="1" x14ac:dyDescent="0.25">
      <c r="A173" s="163"/>
      <c r="B173" s="95" t="s">
        <v>618</v>
      </c>
      <c r="C173" s="147" t="s">
        <v>790</v>
      </c>
      <c r="D173" s="147" t="s">
        <v>422</v>
      </c>
      <c r="E173" s="147"/>
      <c r="F173" s="147"/>
      <c r="G173" s="147"/>
      <c r="H173" s="144" t="s">
        <v>619</v>
      </c>
      <c r="I173" s="144" t="s">
        <v>620</v>
      </c>
      <c r="J173" s="144" t="s">
        <v>621</v>
      </c>
      <c r="K173" s="89"/>
      <c r="L173" s="142" t="s">
        <v>622</v>
      </c>
      <c r="M173" s="96" t="s">
        <v>60</v>
      </c>
      <c r="N173" s="96" t="s">
        <v>372</v>
      </c>
      <c r="O173" s="147" t="s">
        <v>623</v>
      </c>
      <c r="P173" s="147" t="s">
        <v>84</v>
      </c>
      <c r="Q173" s="96">
        <v>1000</v>
      </c>
      <c r="R173" s="96" t="s">
        <v>63</v>
      </c>
      <c r="S173" s="96">
        <v>60</v>
      </c>
      <c r="T173" s="96" t="s">
        <v>186</v>
      </c>
      <c r="U173" s="96">
        <v>60</v>
      </c>
      <c r="V173" s="156" t="s">
        <v>186</v>
      </c>
      <c r="W173" s="147" t="s">
        <v>624</v>
      </c>
      <c r="X173" s="96" t="s">
        <v>40</v>
      </c>
      <c r="Y173" s="96" t="s">
        <v>533</v>
      </c>
      <c r="Z173" s="96" t="s">
        <v>68</v>
      </c>
      <c r="AA173" s="96" t="s">
        <v>148</v>
      </c>
      <c r="AB173" s="96" t="s">
        <v>70</v>
      </c>
      <c r="AC173" s="96" t="s">
        <v>71</v>
      </c>
      <c r="AD173" s="139">
        <f>AH174</f>
        <v>60</v>
      </c>
      <c r="AE173" s="17">
        <f t="shared" si="461"/>
        <v>0</v>
      </c>
      <c r="AF173" s="17">
        <f t="shared" si="462"/>
        <v>0</v>
      </c>
      <c r="AG173" s="17">
        <f t="shared" ref="AG173" si="491">($S173*((AE173+AF173))/100)</f>
        <v>0</v>
      </c>
      <c r="AH173" s="17">
        <f t="shared" ref="AH173" si="492">S173-AG173</f>
        <v>60</v>
      </c>
      <c r="AI173" s="139">
        <f>AM174</f>
        <v>45</v>
      </c>
      <c r="AJ173" s="17">
        <f t="shared" si="463"/>
        <v>10</v>
      </c>
      <c r="AK173" s="17">
        <f t="shared" si="464"/>
        <v>15</v>
      </c>
      <c r="AL173" s="17">
        <f t="shared" ref="AL173" si="493">($U173*((AJ173+AK173))/100)</f>
        <v>15</v>
      </c>
      <c r="AM173" s="17">
        <f t="shared" ref="AM173" si="494">U173-AL173</f>
        <v>45</v>
      </c>
      <c r="AN173" s="156" t="s">
        <v>186</v>
      </c>
      <c r="AO173" s="96" t="s">
        <v>72</v>
      </c>
      <c r="AP173" s="147" t="s">
        <v>625</v>
      </c>
      <c r="AQ173" s="32" t="s">
        <v>626</v>
      </c>
      <c r="AR173" s="86">
        <v>45292</v>
      </c>
      <c r="AS173" s="86">
        <v>45627</v>
      </c>
      <c r="AT173" s="17" t="s">
        <v>488</v>
      </c>
      <c r="AU173" s="32" t="s">
        <v>791</v>
      </c>
    </row>
    <row r="174" spans="1:47" ht="123.75" customHeight="1" x14ac:dyDescent="0.25">
      <c r="A174" s="164"/>
      <c r="B174" s="95"/>
      <c r="C174" s="147"/>
      <c r="D174" s="147"/>
      <c r="E174" s="147"/>
      <c r="F174" s="147"/>
      <c r="G174" s="147"/>
      <c r="H174" s="144"/>
      <c r="I174" s="144"/>
      <c r="J174" s="144"/>
      <c r="K174" s="32"/>
      <c r="L174" s="142"/>
      <c r="M174" s="96"/>
      <c r="N174" s="96"/>
      <c r="O174" s="147"/>
      <c r="P174" s="147"/>
      <c r="Q174" s="96"/>
      <c r="R174" s="96"/>
      <c r="S174" s="96"/>
      <c r="T174" s="96"/>
      <c r="U174" s="96"/>
      <c r="V174" s="156"/>
      <c r="W174" s="147"/>
      <c r="X174" s="96"/>
      <c r="Y174" s="96"/>
      <c r="Z174" s="96"/>
      <c r="AA174" s="96"/>
      <c r="AB174" s="96"/>
      <c r="AC174" s="96"/>
      <c r="AD174" s="139"/>
      <c r="AE174" s="17">
        <f t="shared" si="461"/>
        <v>0</v>
      </c>
      <c r="AF174" s="17">
        <f t="shared" si="462"/>
        <v>0</v>
      </c>
      <c r="AG174" s="17">
        <f t="shared" ref="AG174" si="495">($AH173*((AE174+AF174))/100)</f>
        <v>0</v>
      </c>
      <c r="AH174" s="17">
        <f t="shared" ref="AH174" si="496">AH173-AG174</f>
        <v>60</v>
      </c>
      <c r="AI174" s="139"/>
      <c r="AJ174" s="17">
        <f t="shared" si="463"/>
        <v>0</v>
      </c>
      <c r="AK174" s="17">
        <f t="shared" si="464"/>
        <v>0</v>
      </c>
      <c r="AL174" s="17">
        <f t="shared" ref="AL174" si="497">($AM173*((AJ174+AK174))/100)</f>
        <v>0</v>
      </c>
      <c r="AM174" s="17">
        <f t="shared" ref="AM174" si="498">AM173-AL174</f>
        <v>45</v>
      </c>
      <c r="AN174" s="156"/>
      <c r="AO174" s="96"/>
      <c r="AP174" s="147"/>
      <c r="AQ174" s="32" t="s">
        <v>628</v>
      </c>
      <c r="AR174" s="86">
        <v>45292</v>
      </c>
      <c r="AS174" s="86">
        <v>45627</v>
      </c>
      <c r="AT174" s="17" t="s">
        <v>488</v>
      </c>
      <c r="AU174" s="32" t="s">
        <v>627</v>
      </c>
    </row>
    <row r="175" spans="1:47" ht="409.5" customHeight="1" x14ac:dyDescent="0.25">
      <c r="A175" s="36"/>
      <c r="B175" s="34" t="s">
        <v>629</v>
      </c>
      <c r="C175" s="32" t="s">
        <v>477</v>
      </c>
      <c r="D175" s="32" t="s">
        <v>422</v>
      </c>
      <c r="E175" s="32"/>
      <c r="F175" s="32"/>
      <c r="G175" s="32"/>
      <c r="H175" s="32" t="s">
        <v>459</v>
      </c>
      <c r="I175" s="32" t="s">
        <v>460</v>
      </c>
      <c r="J175" s="32" t="s">
        <v>492</v>
      </c>
      <c r="K175" s="32" t="s">
        <v>610</v>
      </c>
      <c r="L175" s="32" t="s">
        <v>630</v>
      </c>
      <c r="M175" s="17" t="s">
        <v>60</v>
      </c>
      <c r="N175" s="17" t="s">
        <v>372</v>
      </c>
      <c r="O175" s="32" t="s">
        <v>61</v>
      </c>
      <c r="P175" s="32" t="s">
        <v>84</v>
      </c>
      <c r="Q175" s="17">
        <v>365</v>
      </c>
      <c r="R175" s="17" t="s">
        <v>95</v>
      </c>
      <c r="S175" s="17">
        <v>40</v>
      </c>
      <c r="T175" s="17" t="s">
        <v>96</v>
      </c>
      <c r="U175" s="17">
        <v>100</v>
      </c>
      <c r="V175" s="87" t="s">
        <v>97</v>
      </c>
      <c r="W175" s="32" t="s">
        <v>631</v>
      </c>
      <c r="X175" s="17" t="s">
        <v>375</v>
      </c>
      <c r="Y175" s="17" t="s">
        <v>78</v>
      </c>
      <c r="Z175" s="17" t="s">
        <v>68</v>
      </c>
      <c r="AA175" s="17" t="s">
        <v>69</v>
      </c>
      <c r="AB175" s="17" t="s">
        <v>70</v>
      </c>
      <c r="AC175" s="17" t="s">
        <v>71</v>
      </c>
      <c r="AD175" s="92">
        <f>AH175</f>
        <v>24</v>
      </c>
      <c r="AE175" s="17">
        <f t="shared" ref="AE175:AE183" si="499">IF(Y175="Preventivo",25,IF(Y175="Detectivo",15,0))</f>
        <v>25</v>
      </c>
      <c r="AF175" s="17">
        <f t="shared" ref="AF175:AF183" si="500">IF(Y175="Correctivo",0,IF(Z175="Automatizado",25,IF(Z175="Manual",15,0)))</f>
        <v>15</v>
      </c>
      <c r="AG175" s="17">
        <f t="shared" ref="AG175" si="501">($S175*((AE175+AF175))/100)</f>
        <v>16</v>
      </c>
      <c r="AH175" s="17">
        <f t="shared" ref="AH175" si="502">S175-AG175</f>
        <v>24</v>
      </c>
      <c r="AI175" s="92">
        <f>AM175</f>
        <v>100</v>
      </c>
      <c r="AJ175" s="17">
        <f t="shared" ref="AJ175:AJ183" si="503">IF(Y175="Correctivo",10,0)</f>
        <v>0</v>
      </c>
      <c r="AK175" s="17">
        <f t="shared" ref="AK175:AK183" si="504">IF(X175="Probabilidad",0,IF(Z175="Automatizado",25,IF(Z175="Manual",15,0)))</f>
        <v>0</v>
      </c>
      <c r="AL175" s="17">
        <f t="shared" ref="AL175" si="505">($U175*((AJ175+AK175))/100)</f>
        <v>0</v>
      </c>
      <c r="AM175" s="17">
        <f t="shared" ref="AM175" si="506">U175-AL175</f>
        <v>100</v>
      </c>
      <c r="AN175" s="87" t="s">
        <v>97</v>
      </c>
      <c r="AO175" s="17" t="s">
        <v>72</v>
      </c>
      <c r="AP175" s="32" t="s">
        <v>632</v>
      </c>
      <c r="AQ175" s="32" t="s">
        <v>633</v>
      </c>
      <c r="AR175" s="86">
        <v>45292</v>
      </c>
      <c r="AS175" s="86">
        <v>45627</v>
      </c>
      <c r="AT175" s="17" t="s">
        <v>101</v>
      </c>
      <c r="AU175" s="32" t="s">
        <v>634</v>
      </c>
    </row>
    <row r="176" spans="1:47" ht="132.75" customHeight="1" x14ac:dyDescent="0.25">
      <c r="A176" s="163"/>
      <c r="B176" s="95" t="s">
        <v>635</v>
      </c>
      <c r="C176" s="147" t="s">
        <v>792</v>
      </c>
      <c r="D176" s="147" t="s">
        <v>636</v>
      </c>
      <c r="E176" s="147"/>
      <c r="F176" s="147"/>
      <c r="G176" s="147"/>
      <c r="H176" s="96" t="s">
        <v>637</v>
      </c>
      <c r="I176" s="96" t="s">
        <v>638</v>
      </c>
      <c r="J176" s="96" t="s">
        <v>639</v>
      </c>
      <c r="K176" s="96" t="s">
        <v>640</v>
      </c>
      <c r="L176" s="147" t="s">
        <v>641</v>
      </c>
      <c r="M176" s="96" t="s">
        <v>60</v>
      </c>
      <c r="N176" s="96" t="s">
        <v>372</v>
      </c>
      <c r="O176" s="147" t="s">
        <v>61</v>
      </c>
      <c r="P176" s="147" t="s">
        <v>62</v>
      </c>
      <c r="Q176" s="96" t="s">
        <v>642</v>
      </c>
      <c r="R176" s="96" t="s">
        <v>156</v>
      </c>
      <c r="S176" s="96">
        <v>80</v>
      </c>
      <c r="T176" s="96" t="s">
        <v>64</v>
      </c>
      <c r="U176" s="96">
        <v>80</v>
      </c>
      <c r="V176" s="149" t="s">
        <v>65</v>
      </c>
      <c r="W176" s="147" t="s">
        <v>643</v>
      </c>
      <c r="X176" s="96" t="s">
        <v>375</v>
      </c>
      <c r="Y176" s="96" t="s">
        <v>78</v>
      </c>
      <c r="Z176" s="96" t="s">
        <v>68</v>
      </c>
      <c r="AA176" s="96" t="s">
        <v>148</v>
      </c>
      <c r="AB176" s="96" t="s">
        <v>70</v>
      </c>
      <c r="AC176" s="96" t="s">
        <v>71</v>
      </c>
      <c r="AD176" s="139">
        <f t="shared" ref="AD176" si="507">AH178</f>
        <v>48</v>
      </c>
      <c r="AE176" s="17">
        <f t="shared" si="499"/>
        <v>25</v>
      </c>
      <c r="AF176" s="17">
        <f t="shared" si="500"/>
        <v>15</v>
      </c>
      <c r="AG176" s="17">
        <f t="shared" ref="AG176" si="508">($S176*((AE176+AF176))/100)</f>
        <v>32</v>
      </c>
      <c r="AH176" s="17">
        <f t="shared" ref="AH176" si="509">S176-AG176</f>
        <v>48</v>
      </c>
      <c r="AI176" s="139">
        <f t="shared" ref="AI176" si="510">AM178</f>
        <v>80</v>
      </c>
      <c r="AJ176" s="17">
        <f t="shared" si="503"/>
        <v>0</v>
      </c>
      <c r="AK176" s="17">
        <f t="shared" si="504"/>
        <v>0</v>
      </c>
      <c r="AL176" s="17">
        <f t="shared" ref="AL176" si="511">($U176*((AJ176+AK176))/100)</f>
        <v>0</v>
      </c>
      <c r="AM176" s="17">
        <f t="shared" ref="AM176" si="512">U176-AL176</f>
        <v>80</v>
      </c>
      <c r="AN176" s="149" t="s">
        <v>65</v>
      </c>
      <c r="AO176" s="96" t="s">
        <v>72</v>
      </c>
      <c r="AP176" s="147" t="s">
        <v>644</v>
      </c>
      <c r="AQ176" s="32" t="s">
        <v>645</v>
      </c>
      <c r="AR176" s="86">
        <v>45292</v>
      </c>
      <c r="AS176" s="86">
        <v>45444</v>
      </c>
      <c r="AT176" s="17" t="s">
        <v>75</v>
      </c>
      <c r="AU176" s="32" t="s">
        <v>646</v>
      </c>
    </row>
    <row r="177" spans="1:47" ht="132.75" customHeight="1" x14ac:dyDescent="0.25">
      <c r="A177" s="165"/>
      <c r="B177" s="95"/>
      <c r="C177" s="147"/>
      <c r="D177" s="147"/>
      <c r="E177" s="147"/>
      <c r="F177" s="147"/>
      <c r="G177" s="147"/>
      <c r="H177" s="96"/>
      <c r="I177" s="96"/>
      <c r="J177" s="96"/>
      <c r="K177" s="96"/>
      <c r="L177" s="147"/>
      <c r="M177" s="96"/>
      <c r="N177" s="96"/>
      <c r="O177" s="147"/>
      <c r="P177" s="147"/>
      <c r="Q177" s="96"/>
      <c r="R177" s="96"/>
      <c r="S177" s="96"/>
      <c r="T177" s="96"/>
      <c r="U177" s="96"/>
      <c r="V177" s="149"/>
      <c r="W177" s="147"/>
      <c r="X177" s="96"/>
      <c r="Y177" s="96"/>
      <c r="Z177" s="96"/>
      <c r="AA177" s="96"/>
      <c r="AB177" s="96"/>
      <c r="AC177" s="96"/>
      <c r="AD177" s="139"/>
      <c r="AE177" s="17">
        <f t="shared" si="499"/>
        <v>0</v>
      </c>
      <c r="AF177" s="17">
        <f t="shared" si="500"/>
        <v>0</v>
      </c>
      <c r="AG177" s="17">
        <f t="shared" ref="AG177:AG178" si="513">($AH176*((AE177+AF177))/100)</f>
        <v>0</v>
      </c>
      <c r="AH177" s="17">
        <f t="shared" ref="AH177:AH178" si="514">AH176-AG177</f>
        <v>48</v>
      </c>
      <c r="AI177" s="139"/>
      <c r="AJ177" s="17">
        <f t="shared" si="503"/>
        <v>0</v>
      </c>
      <c r="AK177" s="17">
        <f t="shared" si="504"/>
        <v>0</v>
      </c>
      <c r="AL177" s="17">
        <f t="shared" ref="AL177:AL178" si="515">($AM176*((AJ177+AK177))/100)</f>
        <v>0</v>
      </c>
      <c r="AM177" s="17">
        <f t="shared" ref="AM177:AM178" si="516">AM176-AL177</f>
        <v>80</v>
      </c>
      <c r="AN177" s="149"/>
      <c r="AO177" s="96"/>
      <c r="AP177" s="147"/>
      <c r="AQ177" s="32" t="s">
        <v>647</v>
      </c>
      <c r="AR177" s="82">
        <v>45292</v>
      </c>
      <c r="AS177" s="17" t="s">
        <v>648</v>
      </c>
      <c r="AT177" s="17" t="s">
        <v>75</v>
      </c>
      <c r="AU177" s="32" t="s">
        <v>649</v>
      </c>
    </row>
    <row r="178" spans="1:47" ht="132.75" customHeight="1" x14ac:dyDescent="0.25">
      <c r="A178" s="164"/>
      <c r="B178" s="95"/>
      <c r="C178" s="147"/>
      <c r="D178" s="147"/>
      <c r="E178" s="147"/>
      <c r="F178" s="147"/>
      <c r="G178" s="147"/>
      <c r="H178" s="96"/>
      <c r="I178" s="96"/>
      <c r="J178" s="96"/>
      <c r="K178" s="96"/>
      <c r="L178" s="147"/>
      <c r="M178" s="96"/>
      <c r="N178" s="96"/>
      <c r="O178" s="147"/>
      <c r="P178" s="147"/>
      <c r="Q178" s="96"/>
      <c r="R178" s="96"/>
      <c r="S178" s="96"/>
      <c r="T178" s="96"/>
      <c r="U178" s="96"/>
      <c r="V178" s="149"/>
      <c r="W178" s="147"/>
      <c r="X178" s="96"/>
      <c r="Y178" s="96"/>
      <c r="Z178" s="96"/>
      <c r="AA178" s="96"/>
      <c r="AB178" s="96"/>
      <c r="AC178" s="96"/>
      <c r="AD178" s="139"/>
      <c r="AE178" s="17">
        <f t="shared" si="499"/>
        <v>0</v>
      </c>
      <c r="AF178" s="17">
        <f t="shared" si="500"/>
        <v>0</v>
      </c>
      <c r="AG178" s="17">
        <f t="shared" si="513"/>
        <v>0</v>
      </c>
      <c r="AH178" s="17">
        <f t="shared" si="514"/>
        <v>48</v>
      </c>
      <c r="AI178" s="139"/>
      <c r="AJ178" s="17">
        <f t="shared" si="503"/>
        <v>0</v>
      </c>
      <c r="AK178" s="17">
        <f t="shared" si="504"/>
        <v>0</v>
      </c>
      <c r="AL178" s="17">
        <f t="shared" si="515"/>
        <v>0</v>
      </c>
      <c r="AM178" s="17">
        <f t="shared" si="516"/>
        <v>80</v>
      </c>
      <c r="AN178" s="149"/>
      <c r="AO178" s="96"/>
      <c r="AP178" s="147"/>
      <c r="AQ178" s="32" t="s">
        <v>650</v>
      </c>
      <c r="AR178" s="82">
        <v>45292</v>
      </c>
      <c r="AS178" s="17" t="s">
        <v>648</v>
      </c>
      <c r="AT178" s="17" t="s">
        <v>75</v>
      </c>
      <c r="AU178" s="32" t="s">
        <v>646</v>
      </c>
    </row>
    <row r="179" spans="1:47" ht="185.25" customHeight="1" x14ac:dyDescent="0.25">
      <c r="A179" s="163"/>
      <c r="B179" s="95" t="s">
        <v>651</v>
      </c>
      <c r="C179" s="147" t="s">
        <v>477</v>
      </c>
      <c r="D179" s="147" t="s">
        <v>422</v>
      </c>
      <c r="E179" s="147"/>
      <c r="F179" s="147"/>
      <c r="G179" s="147"/>
      <c r="H179" s="96" t="s">
        <v>652</v>
      </c>
      <c r="I179" s="96" t="s">
        <v>653</v>
      </c>
      <c r="J179" s="96" t="s">
        <v>359</v>
      </c>
      <c r="K179" s="96" t="s">
        <v>654</v>
      </c>
      <c r="L179" s="147" t="s">
        <v>655</v>
      </c>
      <c r="M179" s="96" t="s">
        <v>60</v>
      </c>
      <c r="N179" s="96" t="s">
        <v>372</v>
      </c>
      <c r="O179" s="147" t="s">
        <v>61</v>
      </c>
      <c r="P179" s="147" t="s">
        <v>62</v>
      </c>
      <c r="Q179" s="96">
        <v>78</v>
      </c>
      <c r="R179" s="96" t="s">
        <v>95</v>
      </c>
      <c r="S179" s="96">
        <v>40</v>
      </c>
      <c r="T179" s="96" t="s">
        <v>64</v>
      </c>
      <c r="U179" s="96">
        <v>80</v>
      </c>
      <c r="V179" s="149" t="s">
        <v>65</v>
      </c>
      <c r="W179" s="32" t="s">
        <v>656</v>
      </c>
      <c r="X179" s="17" t="s">
        <v>375</v>
      </c>
      <c r="Y179" s="17" t="s">
        <v>78</v>
      </c>
      <c r="Z179" s="17" t="s">
        <v>68</v>
      </c>
      <c r="AA179" s="17" t="s">
        <v>148</v>
      </c>
      <c r="AB179" s="17" t="s">
        <v>70</v>
      </c>
      <c r="AC179" s="17" t="s">
        <v>71</v>
      </c>
      <c r="AD179" s="139">
        <f t="shared" ref="AD179" si="517">AH181</f>
        <v>10.08</v>
      </c>
      <c r="AE179" s="17">
        <f t="shared" si="499"/>
        <v>25</v>
      </c>
      <c r="AF179" s="17">
        <f t="shared" si="500"/>
        <v>15</v>
      </c>
      <c r="AG179" s="17">
        <f t="shared" ref="AG179" si="518">($S179*((AE179+AF179))/100)</f>
        <v>16</v>
      </c>
      <c r="AH179" s="17">
        <f t="shared" ref="AH179" si="519">S179-AG179</f>
        <v>24</v>
      </c>
      <c r="AI179" s="139">
        <f t="shared" ref="AI179" si="520">AM181</f>
        <v>68</v>
      </c>
      <c r="AJ179" s="17">
        <f t="shared" si="503"/>
        <v>0</v>
      </c>
      <c r="AK179" s="17">
        <f t="shared" si="504"/>
        <v>0</v>
      </c>
      <c r="AL179" s="17">
        <f t="shared" ref="AL179" si="521">($U179*((AJ179+AK179))/100)</f>
        <v>0</v>
      </c>
      <c r="AM179" s="17">
        <f t="shared" ref="AM179" si="522">U179-AL179</f>
        <v>80</v>
      </c>
      <c r="AN179" s="156" t="s">
        <v>65</v>
      </c>
      <c r="AO179" s="96" t="s">
        <v>72</v>
      </c>
      <c r="AP179" s="147" t="s">
        <v>657</v>
      </c>
      <c r="AQ179" s="147" t="s">
        <v>793</v>
      </c>
      <c r="AR179" s="151">
        <v>45292</v>
      </c>
      <c r="AS179" s="151">
        <v>45627</v>
      </c>
      <c r="AT179" s="107" t="s">
        <v>488</v>
      </c>
      <c r="AU179" s="147" t="s">
        <v>658</v>
      </c>
    </row>
    <row r="180" spans="1:47" ht="198.75" customHeight="1" x14ac:dyDescent="0.25">
      <c r="A180" s="165"/>
      <c r="B180" s="95"/>
      <c r="C180" s="147"/>
      <c r="D180" s="147"/>
      <c r="E180" s="147"/>
      <c r="F180" s="147"/>
      <c r="G180" s="147"/>
      <c r="H180" s="96"/>
      <c r="I180" s="96"/>
      <c r="J180" s="96"/>
      <c r="K180" s="96"/>
      <c r="L180" s="147"/>
      <c r="M180" s="96"/>
      <c r="N180" s="96"/>
      <c r="O180" s="147"/>
      <c r="P180" s="147"/>
      <c r="Q180" s="96"/>
      <c r="R180" s="96"/>
      <c r="S180" s="96"/>
      <c r="T180" s="96"/>
      <c r="U180" s="96"/>
      <c r="V180" s="149"/>
      <c r="W180" s="32" t="s">
        <v>659</v>
      </c>
      <c r="X180" s="17" t="s">
        <v>375</v>
      </c>
      <c r="Y180" s="17" t="s">
        <v>78</v>
      </c>
      <c r="Z180" s="17" t="s">
        <v>68</v>
      </c>
      <c r="AA180" s="17" t="s">
        <v>148</v>
      </c>
      <c r="AB180" s="17" t="s">
        <v>70</v>
      </c>
      <c r="AC180" s="17" t="s">
        <v>71</v>
      </c>
      <c r="AD180" s="139"/>
      <c r="AE180" s="17">
        <f t="shared" si="499"/>
        <v>25</v>
      </c>
      <c r="AF180" s="17">
        <f t="shared" si="500"/>
        <v>15</v>
      </c>
      <c r="AG180" s="17">
        <f t="shared" ref="AG180:AG181" si="523">($AH179*((AE180+AF180))/100)</f>
        <v>9.6</v>
      </c>
      <c r="AH180" s="17">
        <f t="shared" ref="AH180:AH181" si="524">AH179-AG180</f>
        <v>14.4</v>
      </c>
      <c r="AI180" s="139"/>
      <c r="AJ180" s="17">
        <f t="shared" si="503"/>
        <v>0</v>
      </c>
      <c r="AK180" s="17">
        <f t="shared" si="504"/>
        <v>0</v>
      </c>
      <c r="AL180" s="17">
        <f t="shared" ref="AL180:AL181" si="525">($AM179*((AJ180+AK180))/100)</f>
        <v>0</v>
      </c>
      <c r="AM180" s="17">
        <f t="shared" ref="AM180:AM181" si="526">AM179-AL180</f>
        <v>80</v>
      </c>
      <c r="AN180" s="156"/>
      <c r="AO180" s="96"/>
      <c r="AP180" s="147"/>
      <c r="AQ180" s="147"/>
      <c r="AR180" s="151"/>
      <c r="AS180" s="151"/>
      <c r="AT180" s="107"/>
      <c r="AU180" s="147"/>
    </row>
    <row r="181" spans="1:47" ht="178.5" customHeight="1" x14ac:dyDescent="0.25">
      <c r="A181" s="164"/>
      <c r="B181" s="95"/>
      <c r="C181" s="147"/>
      <c r="D181" s="147"/>
      <c r="E181" s="147"/>
      <c r="F181" s="147"/>
      <c r="G181" s="147"/>
      <c r="H181" s="96"/>
      <c r="I181" s="96"/>
      <c r="J181" s="96"/>
      <c r="K181" s="96"/>
      <c r="L181" s="147"/>
      <c r="M181" s="96"/>
      <c r="N181" s="96"/>
      <c r="O181" s="147"/>
      <c r="P181" s="147"/>
      <c r="Q181" s="96"/>
      <c r="R181" s="96"/>
      <c r="S181" s="96"/>
      <c r="T181" s="96"/>
      <c r="U181" s="96"/>
      <c r="V181" s="149"/>
      <c r="W181" s="32" t="s">
        <v>660</v>
      </c>
      <c r="X181" s="17" t="s">
        <v>40</v>
      </c>
      <c r="Y181" s="17" t="s">
        <v>67</v>
      </c>
      <c r="Z181" s="17" t="s">
        <v>68</v>
      </c>
      <c r="AA181" s="17" t="s">
        <v>148</v>
      </c>
      <c r="AB181" s="17" t="s">
        <v>70</v>
      </c>
      <c r="AC181" s="17" t="s">
        <v>71</v>
      </c>
      <c r="AD181" s="139"/>
      <c r="AE181" s="17">
        <f t="shared" si="499"/>
        <v>15</v>
      </c>
      <c r="AF181" s="17">
        <f t="shared" si="500"/>
        <v>15</v>
      </c>
      <c r="AG181" s="17">
        <f t="shared" si="523"/>
        <v>4.32</v>
      </c>
      <c r="AH181" s="17">
        <f t="shared" si="524"/>
        <v>10.08</v>
      </c>
      <c r="AI181" s="139"/>
      <c r="AJ181" s="17">
        <f t="shared" si="503"/>
        <v>0</v>
      </c>
      <c r="AK181" s="17">
        <f t="shared" si="504"/>
        <v>15</v>
      </c>
      <c r="AL181" s="17">
        <f t="shared" si="525"/>
        <v>12</v>
      </c>
      <c r="AM181" s="17">
        <f t="shared" si="526"/>
        <v>68</v>
      </c>
      <c r="AN181" s="156"/>
      <c r="AO181" s="96"/>
      <c r="AP181" s="147"/>
      <c r="AQ181" s="147"/>
      <c r="AR181" s="151"/>
      <c r="AS181" s="151"/>
      <c r="AT181" s="107"/>
      <c r="AU181" s="147"/>
    </row>
    <row r="182" spans="1:47" ht="310.5" customHeight="1" x14ac:dyDescent="0.25">
      <c r="A182" s="163"/>
      <c r="B182" s="95" t="s">
        <v>661</v>
      </c>
      <c r="C182" s="147" t="s">
        <v>477</v>
      </c>
      <c r="D182" s="147" t="s">
        <v>662</v>
      </c>
      <c r="E182" s="147"/>
      <c r="F182" s="147"/>
      <c r="G182" s="147"/>
      <c r="H182" s="96" t="s">
        <v>663</v>
      </c>
      <c r="I182" s="96" t="s">
        <v>664</v>
      </c>
      <c r="J182" s="96" t="s">
        <v>665</v>
      </c>
      <c r="K182" s="96" t="s">
        <v>666</v>
      </c>
      <c r="L182" s="147" t="s">
        <v>667</v>
      </c>
      <c r="M182" s="96" t="s">
        <v>60</v>
      </c>
      <c r="N182" s="96" t="s">
        <v>372</v>
      </c>
      <c r="O182" s="147" t="s">
        <v>61</v>
      </c>
      <c r="P182" s="147" t="s">
        <v>62</v>
      </c>
      <c r="Q182" s="96">
        <v>4349</v>
      </c>
      <c r="R182" s="96" t="s">
        <v>373</v>
      </c>
      <c r="S182" s="96">
        <v>100</v>
      </c>
      <c r="T182" s="96" t="s">
        <v>96</v>
      </c>
      <c r="U182" s="96">
        <v>100</v>
      </c>
      <c r="V182" s="148" t="s">
        <v>97</v>
      </c>
      <c r="W182" s="32" t="s">
        <v>668</v>
      </c>
      <c r="X182" s="17" t="s">
        <v>375</v>
      </c>
      <c r="Y182" s="17" t="s">
        <v>78</v>
      </c>
      <c r="Z182" s="17" t="s">
        <v>68</v>
      </c>
      <c r="AA182" s="17" t="s">
        <v>148</v>
      </c>
      <c r="AB182" s="17" t="s">
        <v>70</v>
      </c>
      <c r="AC182" s="17" t="s">
        <v>71</v>
      </c>
      <c r="AD182" s="139" t="e">
        <f>#REF!</f>
        <v>#REF!</v>
      </c>
      <c r="AE182" s="17">
        <f t="shared" si="499"/>
        <v>25</v>
      </c>
      <c r="AF182" s="17">
        <f t="shared" si="500"/>
        <v>15</v>
      </c>
      <c r="AG182" s="17">
        <f t="shared" ref="AG182" si="527">($S182*((AE182+AF182))/100)</f>
        <v>40</v>
      </c>
      <c r="AH182" s="17">
        <f t="shared" ref="AH182" si="528">S182-AG182</f>
        <v>60</v>
      </c>
      <c r="AI182" s="139" t="e">
        <f>#REF!</f>
        <v>#REF!</v>
      </c>
      <c r="AJ182" s="17">
        <f t="shared" si="503"/>
        <v>0</v>
      </c>
      <c r="AK182" s="17">
        <f t="shared" si="504"/>
        <v>0</v>
      </c>
      <c r="AL182" s="17">
        <f t="shared" ref="AL182" si="529">($U182*((AJ182+AK182))/100)</f>
        <v>0</v>
      </c>
      <c r="AM182" s="17">
        <f t="shared" ref="AM182" si="530">U182-AL182</f>
        <v>100</v>
      </c>
      <c r="AN182" s="156" t="s">
        <v>186</v>
      </c>
      <c r="AO182" s="96" t="s">
        <v>72</v>
      </c>
      <c r="AP182" s="147" t="s">
        <v>669</v>
      </c>
      <c r="AQ182" s="147" t="s">
        <v>670</v>
      </c>
      <c r="AR182" s="151">
        <v>45292</v>
      </c>
      <c r="AS182" s="151">
        <v>45627</v>
      </c>
      <c r="AT182" s="107" t="s">
        <v>488</v>
      </c>
      <c r="AU182" s="96" t="s">
        <v>671</v>
      </c>
    </row>
    <row r="183" spans="1:47" ht="234" customHeight="1" x14ac:dyDescent="0.25">
      <c r="A183" s="164"/>
      <c r="B183" s="95"/>
      <c r="C183" s="147"/>
      <c r="D183" s="147"/>
      <c r="E183" s="147"/>
      <c r="F183" s="147"/>
      <c r="G183" s="147"/>
      <c r="H183" s="96"/>
      <c r="I183" s="96"/>
      <c r="J183" s="96"/>
      <c r="K183" s="96"/>
      <c r="L183" s="147"/>
      <c r="M183" s="96"/>
      <c r="N183" s="96"/>
      <c r="O183" s="147"/>
      <c r="P183" s="147"/>
      <c r="Q183" s="96"/>
      <c r="R183" s="96"/>
      <c r="S183" s="96"/>
      <c r="T183" s="96"/>
      <c r="U183" s="96"/>
      <c r="V183" s="148"/>
      <c r="W183" s="32" t="s">
        <v>672</v>
      </c>
      <c r="X183" s="17" t="s">
        <v>40</v>
      </c>
      <c r="Y183" s="17" t="s">
        <v>533</v>
      </c>
      <c r="Z183" s="17" t="s">
        <v>68</v>
      </c>
      <c r="AA183" s="17" t="s">
        <v>69</v>
      </c>
      <c r="AB183" s="17" t="s">
        <v>70</v>
      </c>
      <c r="AC183" s="17" t="s">
        <v>71</v>
      </c>
      <c r="AD183" s="139"/>
      <c r="AE183" s="17">
        <f t="shared" si="499"/>
        <v>0</v>
      </c>
      <c r="AF183" s="17">
        <f t="shared" si="500"/>
        <v>0</v>
      </c>
      <c r="AG183" s="17">
        <f t="shared" ref="AG183" si="531">($AH182*((AE183+AF183))/100)</f>
        <v>0</v>
      </c>
      <c r="AH183" s="17">
        <f t="shared" ref="AH183" si="532">AH182-AG183</f>
        <v>60</v>
      </c>
      <c r="AI183" s="139"/>
      <c r="AJ183" s="17">
        <f t="shared" si="503"/>
        <v>10</v>
      </c>
      <c r="AK183" s="17">
        <f t="shared" si="504"/>
        <v>15</v>
      </c>
      <c r="AL183" s="17">
        <f t="shared" ref="AL183" si="533">($AM182*((AJ183+AK183))/100)</f>
        <v>25</v>
      </c>
      <c r="AM183" s="17">
        <f t="shared" ref="AM183" si="534">AM182-AL183</f>
        <v>75</v>
      </c>
      <c r="AN183" s="156"/>
      <c r="AO183" s="96"/>
      <c r="AP183" s="147"/>
      <c r="AQ183" s="147"/>
      <c r="AR183" s="151"/>
      <c r="AS183" s="151"/>
      <c r="AT183" s="107"/>
      <c r="AU183" s="96"/>
    </row>
  </sheetData>
  <sheetProtection sheet="1" objects="1" scenarios="1" selectLockedCells="1" selectUnlockedCells="1"/>
  <protectedRanges>
    <protectedRange sqref="A1" name="Rango1"/>
  </protectedRanges>
  <sortState xmlns:xlrd2="http://schemas.microsoft.com/office/spreadsheetml/2017/richdata2" ref="N113:N121">
    <sortCondition ref="N113:N121"/>
  </sortState>
  <mergeCells count="1554">
    <mergeCell ref="AQ158:AQ160"/>
    <mergeCell ref="AQ161:AQ163"/>
    <mergeCell ref="AU158:AU160"/>
    <mergeCell ref="AU161:AU163"/>
    <mergeCell ref="AR158:AR160"/>
    <mergeCell ref="AS158:AS160"/>
    <mergeCell ref="AT158:AT160"/>
    <mergeCell ref="AR161:AR163"/>
    <mergeCell ref="AS161:AS163"/>
    <mergeCell ref="AT161:AT163"/>
    <mergeCell ref="A182:A183"/>
    <mergeCell ref="B158:B160"/>
    <mergeCell ref="C158:C160"/>
    <mergeCell ref="D158:D160"/>
    <mergeCell ref="B161:B163"/>
    <mergeCell ref="C161:C163"/>
    <mergeCell ref="D161:D163"/>
    <mergeCell ref="A158:A160"/>
    <mergeCell ref="A161:A163"/>
    <mergeCell ref="H158:H160"/>
    <mergeCell ref="I158:I160"/>
    <mergeCell ref="J158:J160"/>
    <mergeCell ref="K158:K160"/>
    <mergeCell ref="L158:L160"/>
    <mergeCell ref="H161:H163"/>
    <mergeCell ref="I161:I163"/>
    <mergeCell ref="J161:J163"/>
    <mergeCell ref="K161:K163"/>
    <mergeCell ref="L161:L163"/>
    <mergeCell ref="AO164:AO165"/>
    <mergeCell ref="O158:O160"/>
    <mergeCell ref="R161:R163"/>
    <mergeCell ref="A90:A92"/>
    <mergeCell ref="A93:A95"/>
    <mergeCell ref="A96:A97"/>
    <mergeCell ref="A98:A99"/>
    <mergeCell ref="A100:A101"/>
    <mergeCell ref="A104:A106"/>
    <mergeCell ref="A107:A108"/>
    <mergeCell ref="A109:A111"/>
    <mergeCell ref="A112:A157"/>
    <mergeCell ref="A164:A165"/>
    <mergeCell ref="A166:A167"/>
    <mergeCell ref="A168:A170"/>
    <mergeCell ref="A171:A172"/>
    <mergeCell ref="A173:A174"/>
    <mergeCell ref="A176:A178"/>
    <mergeCell ref="A179:A181"/>
    <mergeCell ref="M158:M160"/>
    <mergeCell ref="M161:M163"/>
    <mergeCell ref="B168:B170"/>
    <mergeCell ref="B109:B111"/>
    <mergeCell ref="E114:E119"/>
    <mergeCell ref="F114:F119"/>
    <mergeCell ref="G114:G119"/>
    <mergeCell ref="C100:C101"/>
    <mergeCell ref="D100:D101"/>
    <mergeCell ref="E100:E101"/>
    <mergeCell ref="F100:F101"/>
    <mergeCell ref="G100:G101"/>
    <mergeCell ref="H100:H101"/>
    <mergeCell ref="I100:I101"/>
    <mergeCell ref="J100:J101"/>
    <mergeCell ref="K100:K101"/>
    <mergeCell ref="T158:T160"/>
    <mergeCell ref="T161:T163"/>
    <mergeCell ref="V158:V160"/>
    <mergeCell ref="V161:V163"/>
    <mergeCell ref="AN158:AN160"/>
    <mergeCell ref="AN161:AN163"/>
    <mergeCell ref="AO158:AO160"/>
    <mergeCell ref="B164:B165"/>
    <mergeCell ref="C164:C165"/>
    <mergeCell ref="D164:D165"/>
    <mergeCell ref="H164:H165"/>
    <mergeCell ref="I164:I165"/>
    <mergeCell ref="J164:J165"/>
    <mergeCell ref="K164:K165"/>
    <mergeCell ref="L164:L165"/>
    <mergeCell ref="M164:M165"/>
    <mergeCell ref="O164:O165"/>
    <mergeCell ref="P164:P165"/>
    <mergeCell ref="R164:R165"/>
    <mergeCell ref="T164:T165"/>
    <mergeCell ref="V164:V165"/>
    <mergeCell ref="AN164:AN165"/>
    <mergeCell ref="AO161:AO163"/>
    <mergeCell ref="B182:B183"/>
    <mergeCell ref="AD182:AD183"/>
    <mergeCell ref="AI182:AI183"/>
    <mergeCell ref="AN182:AN183"/>
    <mergeCell ref="B176:B178"/>
    <mergeCell ref="AI176:AI178"/>
    <mergeCell ref="AN176:AN178"/>
    <mergeCell ref="B179:B181"/>
    <mergeCell ref="AD179:AD181"/>
    <mergeCell ref="AI179:AI181"/>
    <mergeCell ref="AN179:AN181"/>
    <mergeCell ref="B173:B174"/>
    <mergeCell ref="L173:L174"/>
    <mergeCell ref="AI173:AI174"/>
    <mergeCell ref="AN173:AN174"/>
    <mergeCell ref="B171:B172"/>
    <mergeCell ref="AI171:AI172"/>
    <mergeCell ref="AN171:AN172"/>
    <mergeCell ref="B166:B167"/>
    <mergeCell ref="AD166:AD167"/>
    <mergeCell ref="AI166:AI167"/>
    <mergeCell ref="AN166:AN167"/>
    <mergeCell ref="B112:B157"/>
    <mergeCell ref="C112:C157"/>
    <mergeCell ref="D112:D157"/>
    <mergeCell ref="H112:H157"/>
    <mergeCell ref="I112:I157"/>
    <mergeCell ref="J112:J157"/>
    <mergeCell ref="K112:K157"/>
    <mergeCell ref="L112:L157"/>
    <mergeCell ref="M112:M157"/>
    <mergeCell ref="O112:O157"/>
    <mergeCell ref="P112:P157"/>
    <mergeCell ref="R112:R157"/>
    <mergeCell ref="T112:T157"/>
    <mergeCell ref="AD144:AD145"/>
    <mergeCell ref="AI144:AI145"/>
    <mergeCell ref="AD146:AD147"/>
    <mergeCell ref="AI146:AI147"/>
    <mergeCell ref="AI150:AI152"/>
    <mergeCell ref="AI153:AI156"/>
    <mergeCell ref="V112:V157"/>
    <mergeCell ref="AN112:AN157"/>
    <mergeCell ref="AD131:AD133"/>
    <mergeCell ref="AI131:AI133"/>
    <mergeCell ref="AD134:AD136"/>
    <mergeCell ref="P158:P160"/>
    <mergeCell ref="O161:O163"/>
    <mergeCell ref="P161:P163"/>
    <mergeCell ref="R158:R160"/>
    <mergeCell ref="AI134:AI136"/>
    <mergeCell ref="AD137:AD139"/>
    <mergeCell ref="AI137:AI139"/>
    <mergeCell ref="AD140:AD142"/>
    <mergeCell ref="AI140:AI142"/>
    <mergeCell ref="AD120:AD123"/>
    <mergeCell ref="AI120:AI123"/>
    <mergeCell ref="AD124:AD126"/>
    <mergeCell ref="AI124:AI126"/>
    <mergeCell ref="AD127:AD128"/>
    <mergeCell ref="AI127:AI128"/>
    <mergeCell ref="AD129:AD130"/>
    <mergeCell ref="AI129:AI130"/>
    <mergeCell ref="AO112:AO157"/>
    <mergeCell ref="AQ112:AQ157"/>
    <mergeCell ref="AR112:AR157"/>
    <mergeCell ref="AD112:AD113"/>
    <mergeCell ref="AI112:AI113"/>
    <mergeCell ref="AD114:AD119"/>
    <mergeCell ref="AI114:AI119"/>
    <mergeCell ref="AD109:AD111"/>
    <mergeCell ref="AI109:AI111"/>
    <mergeCell ref="AN109:AN111"/>
    <mergeCell ref="B107:B108"/>
    <mergeCell ref="AD107:AD108"/>
    <mergeCell ref="AI107:AI108"/>
    <mergeCell ref="AN107:AN108"/>
    <mergeCell ref="B104:B106"/>
    <mergeCell ref="AD104:AD106"/>
    <mergeCell ref="AI104:AI106"/>
    <mergeCell ref="AN104:AN106"/>
    <mergeCell ref="B96:B97"/>
    <mergeCell ref="AD96:AD97"/>
    <mergeCell ref="AI96:AI97"/>
    <mergeCell ref="AN96:AN97"/>
    <mergeCell ref="AO182:AO183"/>
    <mergeCell ref="Y176:Y178"/>
    <mergeCell ref="Z176:Z178"/>
    <mergeCell ref="AA176:AA178"/>
    <mergeCell ref="AB176:AB178"/>
    <mergeCell ref="AC176:AC178"/>
    <mergeCell ref="AD176:AD178"/>
    <mergeCell ref="AO176:AO178"/>
    <mergeCell ref="AO173:AO174"/>
    <mergeCell ref="Y171:Y172"/>
    <mergeCell ref="Z171:Z172"/>
    <mergeCell ref="AA171:AA172"/>
    <mergeCell ref="AB171:AB172"/>
    <mergeCell ref="AC171:AC172"/>
    <mergeCell ref="AD171:AD172"/>
    <mergeCell ref="AO171:AO172"/>
    <mergeCell ref="S168:S170"/>
    <mergeCell ref="AP182:AP183"/>
    <mergeCell ref="AQ182:AQ183"/>
    <mergeCell ref="AR182:AR183"/>
    <mergeCell ref="AS182:AS183"/>
    <mergeCell ref="AT182:AT183"/>
    <mergeCell ref="AU182:AU183"/>
    <mergeCell ref="C182:C183"/>
    <mergeCell ref="D182:D183"/>
    <mergeCell ref="E182:E183"/>
    <mergeCell ref="F182:F183"/>
    <mergeCell ref="G182:G183"/>
    <mergeCell ref="H182:H183"/>
    <mergeCell ref="I182:I183"/>
    <mergeCell ref="J182:J183"/>
    <mergeCell ref="K182:K183"/>
    <mergeCell ref="L182:L183"/>
    <mergeCell ref="M182:M183"/>
    <mergeCell ref="N182:N183"/>
    <mergeCell ref="O182:O183"/>
    <mergeCell ref="P182:P183"/>
    <mergeCell ref="Q182:Q183"/>
    <mergeCell ref="R182:R183"/>
    <mergeCell ref="S182:S183"/>
    <mergeCell ref="T182:T183"/>
    <mergeCell ref="U182:U183"/>
    <mergeCell ref="V182:V183"/>
    <mergeCell ref="AR179:AR181"/>
    <mergeCell ref="AS179:AS181"/>
    <mergeCell ref="AT179:AT181"/>
    <mergeCell ref="AU179:AU181"/>
    <mergeCell ref="C179:C181"/>
    <mergeCell ref="D179:D181"/>
    <mergeCell ref="E179:E181"/>
    <mergeCell ref="F179:F181"/>
    <mergeCell ref="G179:G181"/>
    <mergeCell ref="H179:H181"/>
    <mergeCell ref="I179:I181"/>
    <mergeCell ref="J179:J181"/>
    <mergeCell ref="K179:K181"/>
    <mergeCell ref="L179:L181"/>
    <mergeCell ref="M179:M181"/>
    <mergeCell ref="N179:N181"/>
    <mergeCell ref="O179:O181"/>
    <mergeCell ref="P179:P181"/>
    <mergeCell ref="Q179:Q181"/>
    <mergeCell ref="R179:R181"/>
    <mergeCell ref="S179:S181"/>
    <mergeCell ref="T179:T181"/>
    <mergeCell ref="U179:U181"/>
    <mergeCell ref="V179:V181"/>
    <mergeCell ref="AO179:AO181"/>
    <mergeCell ref="AP179:AP181"/>
    <mergeCell ref="AQ179:AQ181"/>
    <mergeCell ref="AP176:AP178"/>
    <mergeCell ref="C176:C178"/>
    <mergeCell ref="D176:D178"/>
    <mergeCell ref="E176:E178"/>
    <mergeCell ref="F176:F178"/>
    <mergeCell ref="G176:G178"/>
    <mergeCell ref="H176:H178"/>
    <mergeCell ref="I176:I178"/>
    <mergeCell ref="J176:J178"/>
    <mergeCell ref="K176:K178"/>
    <mergeCell ref="L176:L178"/>
    <mergeCell ref="M176:M178"/>
    <mergeCell ref="N176:N178"/>
    <mergeCell ref="O176:O178"/>
    <mergeCell ref="P176:P178"/>
    <mergeCell ref="Q176:Q178"/>
    <mergeCell ref="R176:R178"/>
    <mergeCell ref="S176:S178"/>
    <mergeCell ref="T176:T178"/>
    <mergeCell ref="U176:U178"/>
    <mergeCell ref="V176:V178"/>
    <mergeCell ref="W176:W178"/>
    <mergeCell ref="X176:X178"/>
    <mergeCell ref="AP173:AP174"/>
    <mergeCell ref="C173:C174"/>
    <mergeCell ref="D173:D174"/>
    <mergeCell ref="E173:E174"/>
    <mergeCell ref="F173:F174"/>
    <mergeCell ref="G173:G174"/>
    <mergeCell ref="H173:H174"/>
    <mergeCell ref="I173:I174"/>
    <mergeCell ref="J173:J174"/>
    <mergeCell ref="M173:M174"/>
    <mergeCell ref="N173:N174"/>
    <mergeCell ref="O173:O174"/>
    <mergeCell ref="P173:P174"/>
    <mergeCell ref="Q173:Q174"/>
    <mergeCell ref="R173:R174"/>
    <mergeCell ref="S173:S174"/>
    <mergeCell ref="T173:T174"/>
    <mergeCell ref="U173:U174"/>
    <mergeCell ref="V173:V174"/>
    <mergeCell ref="W173:W174"/>
    <mergeCell ref="X173:X174"/>
    <mergeCell ref="Y173:Y174"/>
    <mergeCell ref="Z173:Z174"/>
    <mergeCell ref="AA173:AA174"/>
    <mergeCell ref="AB173:AB174"/>
    <mergeCell ref="AC173:AC174"/>
    <mergeCell ref="AD173:AD174"/>
    <mergeCell ref="AP171:AP172"/>
    <mergeCell ref="C171:C172"/>
    <mergeCell ref="D171:D172"/>
    <mergeCell ref="E171:E172"/>
    <mergeCell ref="F171:F172"/>
    <mergeCell ref="G171:G172"/>
    <mergeCell ref="H171:H172"/>
    <mergeCell ref="I171:I172"/>
    <mergeCell ref="J171:J172"/>
    <mergeCell ref="K171:K172"/>
    <mergeCell ref="L171:L172"/>
    <mergeCell ref="M171:M172"/>
    <mergeCell ref="N171:N172"/>
    <mergeCell ref="O171:O172"/>
    <mergeCell ref="P171:P172"/>
    <mergeCell ref="Q171:Q172"/>
    <mergeCell ref="R171:R172"/>
    <mergeCell ref="S171:S172"/>
    <mergeCell ref="T171:T172"/>
    <mergeCell ref="U171:U172"/>
    <mergeCell ref="V171:V172"/>
    <mergeCell ref="W171:W172"/>
    <mergeCell ref="X171:X172"/>
    <mergeCell ref="T168:T170"/>
    <mergeCell ref="U168:U170"/>
    <mergeCell ref="V168:V170"/>
    <mergeCell ref="AO168:AO170"/>
    <mergeCell ref="AP168:AP170"/>
    <mergeCell ref="AS168:AS169"/>
    <mergeCell ref="AT168:AT169"/>
    <mergeCell ref="C168:C170"/>
    <mergeCell ref="D168:D170"/>
    <mergeCell ref="E168:E170"/>
    <mergeCell ref="F168:F170"/>
    <mergeCell ref="G168:G170"/>
    <mergeCell ref="H168:H170"/>
    <mergeCell ref="I168:I170"/>
    <mergeCell ref="J168:J170"/>
    <mergeCell ref="K168:K170"/>
    <mergeCell ref="L168:L170"/>
    <mergeCell ref="M168:M170"/>
    <mergeCell ref="N168:N170"/>
    <mergeCell ref="O168:O170"/>
    <mergeCell ref="P168:P170"/>
    <mergeCell ref="Q168:Q170"/>
    <mergeCell ref="R168:R170"/>
    <mergeCell ref="AD168:AD170"/>
    <mergeCell ref="AI168:AI170"/>
    <mergeCell ref="AN168:AN170"/>
    <mergeCell ref="AR168:AR169"/>
    <mergeCell ref="AO166:AO167"/>
    <mergeCell ref="AP166:AP167"/>
    <mergeCell ref="AQ166:AQ167"/>
    <mergeCell ref="AR166:AR167"/>
    <mergeCell ref="AS166:AS167"/>
    <mergeCell ref="AT166:AT167"/>
    <mergeCell ref="AU166:AU167"/>
    <mergeCell ref="AS112:AS157"/>
    <mergeCell ref="C166:C167"/>
    <mergeCell ref="D166:D167"/>
    <mergeCell ref="E166:E167"/>
    <mergeCell ref="F166:F167"/>
    <mergeCell ref="G166:G167"/>
    <mergeCell ref="H166:H167"/>
    <mergeCell ref="I166:I167"/>
    <mergeCell ref="J166:J167"/>
    <mergeCell ref="K166:K167"/>
    <mergeCell ref="L166:L167"/>
    <mergeCell ref="M166:M167"/>
    <mergeCell ref="N166:N167"/>
    <mergeCell ref="O166:O167"/>
    <mergeCell ref="P166:P167"/>
    <mergeCell ref="Q166:Q167"/>
    <mergeCell ref="R166:R167"/>
    <mergeCell ref="S166:S167"/>
    <mergeCell ref="T166:T167"/>
    <mergeCell ref="U166:U167"/>
    <mergeCell ref="V166:V167"/>
    <mergeCell ref="AP150:AP152"/>
    <mergeCell ref="E153:E156"/>
    <mergeCell ref="F153:F156"/>
    <mergeCell ref="G153:G156"/>
    <mergeCell ref="N153:N156"/>
    <mergeCell ref="Q153:Q156"/>
    <mergeCell ref="S153:S156"/>
    <mergeCell ref="U153:U156"/>
    <mergeCell ref="W153:W156"/>
    <mergeCell ref="X153:X156"/>
    <mergeCell ref="Y153:Y156"/>
    <mergeCell ref="Z153:Z156"/>
    <mergeCell ref="AA153:AA156"/>
    <mergeCell ref="AB153:AB156"/>
    <mergeCell ref="AC153:AC156"/>
    <mergeCell ref="AD153:AD156"/>
    <mergeCell ref="AP153:AP156"/>
    <mergeCell ref="E150:E152"/>
    <mergeCell ref="F150:F152"/>
    <mergeCell ref="G150:G152"/>
    <mergeCell ref="N150:N152"/>
    <mergeCell ref="Q150:Q152"/>
    <mergeCell ref="S150:S152"/>
    <mergeCell ref="U150:U152"/>
    <mergeCell ref="W150:W152"/>
    <mergeCell ref="X150:X152"/>
    <mergeCell ref="Y150:Y152"/>
    <mergeCell ref="Z150:Z152"/>
    <mergeCell ref="AA150:AA152"/>
    <mergeCell ref="AB150:AB152"/>
    <mergeCell ref="AC150:AC152"/>
    <mergeCell ref="AD150:AD152"/>
    <mergeCell ref="U144:U145"/>
    <mergeCell ref="AP144:AP145"/>
    <mergeCell ref="E146:E147"/>
    <mergeCell ref="F146:F147"/>
    <mergeCell ref="G146:G147"/>
    <mergeCell ref="N146:N147"/>
    <mergeCell ref="Q146:Q147"/>
    <mergeCell ref="S146:S147"/>
    <mergeCell ref="U146:U147"/>
    <mergeCell ref="AP146:AP147"/>
    <mergeCell ref="E144:E145"/>
    <mergeCell ref="F144:F145"/>
    <mergeCell ref="G144:G145"/>
    <mergeCell ref="N144:N145"/>
    <mergeCell ref="Q144:Q145"/>
    <mergeCell ref="S144:S145"/>
    <mergeCell ref="E140:E142"/>
    <mergeCell ref="F140:F142"/>
    <mergeCell ref="G140:G142"/>
    <mergeCell ref="N140:N142"/>
    <mergeCell ref="Q140:Q142"/>
    <mergeCell ref="S140:S142"/>
    <mergeCell ref="U140:U142"/>
    <mergeCell ref="AP140:AP142"/>
    <mergeCell ref="AT112:AT157"/>
    <mergeCell ref="AU112:AU157"/>
    <mergeCell ref="AP134:AP136"/>
    <mergeCell ref="E137:E139"/>
    <mergeCell ref="F137:F139"/>
    <mergeCell ref="G137:G139"/>
    <mergeCell ref="N137:N139"/>
    <mergeCell ref="Q137:Q139"/>
    <mergeCell ref="S137:S139"/>
    <mergeCell ref="U137:U139"/>
    <mergeCell ref="AP137:AP139"/>
    <mergeCell ref="AP131:AP133"/>
    <mergeCell ref="E134:E136"/>
    <mergeCell ref="F134:F136"/>
    <mergeCell ref="G134:G136"/>
    <mergeCell ref="N134:N136"/>
    <mergeCell ref="Q134:Q136"/>
    <mergeCell ref="S134:S136"/>
    <mergeCell ref="U134:U136"/>
    <mergeCell ref="AP129:AP130"/>
    <mergeCell ref="E131:E133"/>
    <mergeCell ref="F131:F133"/>
    <mergeCell ref="G131:G133"/>
    <mergeCell ref="N131:N133"/>
    <mergeCell ref="Q131:Q133"/>
    <mergeCell ref="S131:S133"/>
    <mergeCell ref="U131:U133"/>
    <mergeCell ref="E129:E130"/>
    <mergeCell ref="F129:F130"/>
    <mergeCell ref="G129:G130"/>
    <mergeCell ref="N129:N130"/>
    <mergeCell ref="Q129:Q130"/>
    <mergeCell ref="S129:S130"/>
    <mergeCell ref="U129:U130"/>
    <mergeCell ref="E127:E128"/>
    <mergeCell ref="F127:F128"/>
    <mergeCell ref="G127:G128"/>
    <mergeCell ref="N127:N128"/>
    <mergeCell ref="Q127:Q128"/>
    <mergeCell ref="S127:S128"/>
    <mergeCell ref="U127:U128"/>
    <mergeCell ref="AP127:AP128"/>
    <mergeCell ref="AP120:AP123"/>
    <mergeCell ref="E124:E126"/>
    <mergeCell ref="F124:F126"/>
    <mergeCell ref="G124:G126"/>
    <mergeCell ref="N124:N126"/>
    <mergeCell ref="Q124:Q126"/>
    <mergeCell ref="S124:S126"/>
    <mergeCell ref="U124:U126"/>
    <mergeCell ref="AP124:AP126"/>
    <mergeCell ref="E120:E123"/>
    <mergeCell ref="F120:F123"/>
    <mergeCell ref="G120:G123"/>
    <mergeCell ref="N120:N123"/>
    <mergeCell ref="Q120:Q123"/>
    <mergeCell ref="S120:S123"/>
    <mergeCell ref="U120:U123"/>
    <mergeCell ref="N114:N119"/>
    <mergeCell ref="Q114:Q119"/>
    <mergeCell ref="S114:S119"/>
    <mergeCell ref="U114:U119"/>
    <mergeCell ref="AP114:AP119"/>
    <mergeCell ref="E112:E113"/>
    <mergeCell ref="F112:F113"/>
    <mergeCell ref="G112:G113"/>
    <mergeCell ref="N112:N113"/>
    <mergeCell ref="Q112:Q113"/>
    <mergeCell ref="S112:S113"/>
    <mergeCell ref="U112:U113"/>
    <mergeCell ref="AP112:AP113"/>
    <mergeCell ref="AS109:AS111"/>
    <mergeCell ref="AT109:AT111"/>
    <mergeCell ref="AU109:AU111"/>
    <mergeCell ref="C109:C111"/>
    <mergeCell ref="D109:D111"/>
    <mergeCell ref="E109:E111"/>
    <mergeCell ref="F109:F111"/>
    <mergeCell ref="G109:G111"/>
    <mergeCell ref="H109:H111"/>
    <mergeCell ref="I109:I111"/>
    <mergeCell ref="J109:J111"/>
    <mergeCell ref="K109:K111"/>
    <mergeCell ref="L109:L111"/>
    <mergeCell ref="M109:M111"/>
    <mergeCell ref="N109:N111"/>
    <mergeCell ref="O109:O111"/>
    <mergeCell ref="P109:P111"/>
    <mergeCell ref="Q109:Q111"/>
    <mergeCell ref="R109:R111"/>
    <mergeCell ref="S109:S111"/>
    <mergeCell ref="T109:T111"/>
    <mergeCell ref="U109:U111"/>
    <mergeCell ref="V109:V111"/>
    <mergeCell ref="AO109:AO111"/>
    <mergeCell ref="AP109:AP111"/>
    <mergeCell ref="AQ109:AQ111"/>
    <mergeCell ref="AR109:AR111"/>
    <mergeCell ref="C107:C108"/>
    <mergeCell ref="D107:D108"/>
    <mergeCell ref="E107:E108"/>
    <mergeCell ref="F107:F108"/>
    <mergeCell ref="G107:G108"/>
    <mergeCell ref="H107:H108"/>
    <mergeCell ref="I107:I108"/>
    <mergeCell ref="J107:J108"/>
    <mergeCell ref="K107:K108"/>
    <mergeCell ref="L107:L108"/>
    <mergeCell ref="M107:M108"/>
    <mergeCell ref="N107:N108"/>
    <mergeCell ref="O107:O108"/>
    <mergeCell ref="P107:P108"/>
    <mergeCell ref="Q107:Q108"/>
    <mergeCell ref="R107:R108"/>
    <mergeCell ref="S107:S108"/>
    <mergeCell ref="T107:T108"/>
    <mergeCell ref="U107:U108"/>
    <mergeCell ref="V107:V108"/>
    <mergeCell ref="AO107:AO108"/>
    <mergeCell ref="AP107:AP108"/>
    <mergeCell ref="AQ107:AQ108"/>
    <mergeCell ref="AR107:AR108"/>
    <mergeCell ref="AS107:AS108"/>
    <mergeCell ref="AT107:AT108"/>
    <mergeCell ref="AU107:AU108"/>
    <mergeCell ref="AP104:AP106"/>
    <mergeCell ref="AU100:AU101"/>
    <mergeCell ref="AD100:AD101"/>
    <mergeCell ref="AI100:AI101"/>
    <mergeCell ref="AN100:AN101"/>
    <mergeCell ref="AT98:AT99"/>
    <mergeCell ref="AU98:AU99"/>
    <mergeCell ref="T100:T101"/>
    <mergeCell ref="U100:U101"/>
    <mergeCell ref="V100:V101"/>
    <mergeCell ref="AO100:AO101"/>
    <mergeCell ref="AP100:AP101"/>
    <mergeCell ref="AQ100:AQ101"/>
    <mergeCell ref="AR100:AR101"/>
    <mergeCell ref="AS100:AS101"/>
    <mergeCell ref="AT100:AT101"/>
    <mergeCell ref="AR98:AR99"/>
    <mergeCell ref="AS98:AS99"/>
    <mergeCell ref="AD98:AD99"/>
    <mergeCell ref="AI98:AI99"/>
    <mergeCell ref="AN98:AN99"/>
    <mergeCell ref="AQ98:AQ99"/>
    <mergeCell ref="L100:L101"/>
    <mergeCell ref="M100:M101"/>
    <mergeCell ref="N100:N101"/>
    <mergeCell ref="O100:O101"/>
    <mergeCell ref="P100:P101"/>
    <mergeCell ref="Q100:Q101"/>
    <mergeCell ref="R100:R101"/>
    <mergeCell ref="S100:S101"/>
    <mergeCell ref="AD78:AD80"/>
    <mergeCell ref="AI78:AI80"/>
    <mergeCell ref="AN78:AN80"/>
    <mergeCell ref="AO78:AO80"/>
    <mergeCell ref="AP78:AP80"/>
    <mergeCell ref="N98:N99"/>
    <mergeCell ref="O98:O99"/>
    <mergeCell ref="P98:P99"/>
    <mergeCell ref="Q98:Q99"/>
    <mergeCell ref="R98:R99"/>
    <mergeCell ref="S98:S99"/>
    <mergeCell ref="T98:T99"/>
    <mergeCell ref="U98:U99"/>
    <mergeCell ref="V98:V99"/>
    <mergeCell ref="AO98:AO99"/>
    <mergeCell ref="AP98:AP99"/>
    <mergeCell ref="V96:V97"/>
    <mergeCell ref="S90:S92"/>
    <mergeCell ref="T90:T92"/>
    <mergeCell ref="U90:U92"/>
    <mergeCell ref="V90:V92"/>
    <mergeCell ref="AD90:AD92"/>
    <mergeCell ref="AI90:AI92"/>
    <mergeCell ref="S93:S95"/>
    <mergeCell ref="AQ96:AQ97"/>
    <mergeCell ref="AR96:AR97"/>
    <mergeCell ref="AS96:AS97"/>
    <mergeCell ref="AT96:AT97"/>
    <mergeCell ref="AU96:AU97"/>
    <mergeCell ref="AQ78:AQ80"/>
    <mergeCell ref="AR78:AR80"/>
    <mergeCell ref="AS78:AS80"/>
    <mergeCell ref="AT78:AT80"/>
    <mergeCell ref="AU78:AU80"/>
    <mergeCell ref="AN81:AN83"/>
    <mergeCell ref="AO81:AO83"/>
    <mergeCell ref="AQ84:AQ86"/>
    <mergeCell ref="AU84:AU86"/>
    <mergeCell ref="AR84:AR86"/>
    <mergeCell ref="AS84:AS86"/>
    <mergeCell ref="AT84:AT86"/>
    <mergeCell ref="AQ87:AQ89"/>
    <mergeCell ref="AU87:AU89"/>
    <mergeCell ref="AR87:AR89"/>
    <mergeCell ref="AS87:AS89"/>
    <mergeCell ref="AT87:AT89"/>
    <mergeCell ref="AP81:AP83"/>
    <mergeCell ref="AP93:AP95"/>
    <mergeCell ref="AO96:AO97"/>
    <mergeCell ref="AP96:AP97"/>
    <mergeCell ref="AN90:AN92"/>
    <mergeCell ref="AO90:AO92"/>
    <mergeCell ref="AR72:AR74"/>
    <mergeCell ref="AS72:AS74"/>
    <mergeCell ref="AT72:AT74"/>
    <mergeCell ref="AU72:AU74"/>
    <mergeCell ref="AQ75:AQ77"/>
    <mergeCell ref="AR75:AR77"/>
    <mergeCell ref="AS75:AS77"/>
    <mergeCell ref="AT75:AT77"/>
    <mergeCell ref="AU75:AU77"/>
    <mergeCell ref="AQ72:AQ74"/>
    <mergeCell ref="AQ66:AQ67"/>
    <mergeCell ref="AQ68:AQ69"/>
    <mergeCell ref="AQ70:AQ71"/>
    <mergeCell ref="AR70:AR71"/>
    <mergeCell ref="AS70:AS71"/>
    <mergeCell ref="AT70:AT71"/>
    <mergeCell ref="AU70:AU71"/>
    <mergeCell ref="AR68:AR69"/>
    <mergeCell ref="AS68:AS69"/>
    <mergeCell ref="AT45:AT46"/>
    <mergeCell ref="AU45:AU46"/>
    <mergeCell ref="AP54:AP55"/>
    <mergeCell ref="AP66:AP67"/>
    <mergeCell ref="AQ50:AQ53"/>
    <mergeCell ref="AR50:AR53"/>
    <mergeCell ref="AS50:AS53"/>
    <mergeCell ref="AT50:AT53"/>
    <mergeCell ref="AU50:AU53"/>
    <mergeCell ref="AQ54:AQ55"/>
    <mergeCell ref="AR54:AR55"/>
    <mergeCell ref="AS54:AS55"/>
    <mergeCell ref="AS63:AS65"/>
    <mergeCell ref="AT63:AT65"/>
    <mergeCell ref="AU63:AU65"/>
    <mergeCell ref="AR60:AR62"/>
    <mergeCell ref="AS60:AS62"/>
    <mergeCell ref="AT60:AT62"/>
    <mergeCell ref="AU60:AU62"/>
    <mergeCell ref="AR56:AR59"/>
    <mergeCell ref="AS56:AS59"/>
    <mergeCell ref="AT56:AT59"/>
    <mergeCell ref="AU56:AU59"/>
    <mergeCell ref="AP50:AP53"/>
    <mergeCell ref="AP45:AP46"/>
    <mergeCell ref="AU34:AU37"/>
    <mergeCell ref="AT68:AT69"/>
    <mergeCell ref="AU68:AU69"/>
    <mergeCell ref="AR66:AR67"/>
    <mergeCell ref="AS66:AS67"/>
    <mergeCell ref="AT66:AT67"/>
    <mergeCell ref="AU66:AU67"/>
    <mergeCell ref="V40:V41"/>
    <mergeCell ref="W40:W41"/>
    <mergeCell ref="Y40:Y41"/>
    <mergeCell ref="AN40:AN41"/>
    <mergeCell ref="AO40:AO41"/>
    <mergeCell ref="AQ38:AQ39"/>
    <mergeCell ref="AR38:AR39"/>
    <mergeCell ref="AS38:AS39"/>
    <mergeCell ref="AT38:AT39"/>
    <mergeCell ref="AU38:AU39"/>
    <mergeCell ref="AT54:AT55"/>
    <mergeCell ref="AU54:AU55"/>
    <mergeCell ref="AQ56:AQ59"/>
    <mergeCell ref="AQ60:AQ62"/>
    <mergeCell ref="AQ63:AQ65"/>
    <mergeCell ref="AR63:AR65"/>
    <mergeCell ref="AP63:AP65"/>
    <mergeCell ref="AQ42:AQ44"/>
    <mergeCell ref="AR42:AR44"/>
    <mergeCell ref="AS42:AS44"/>
    <mergeCell ref="AT42:AT44"/>
    <mergeCell ref="AU42:AU44"/>
    <mergeCell ref="AQ45:AQ46"/>
    <mergeCell ref="AR45:AR46"/>
    <mergeCell ref="AS45:AS46"/>
    <mergeCell ref="AT9:AT10"/>
    <mergeCell ref="AU9:AU10"/>
    <mergeCell ref="AQ11:AQ13"/>
    <mergeCell ref="AR11:AR13"/>
    <mergeCell ref="AS11:AS13"/>
    <mergeCell ref="AT11:AT13"/>
    <mergeCell ref="AU11:AU13"/>
    <mergeCell ref="AP21:AP23"/>
    <mergeCell ref="AP24:AP25"/>
    <mergeCell ref="AP38:AP39"/>
    <mergeCell ref="AP30:AP33"/>
    <mergeCell ref="AP26:AP29"/>
    <mergeCell ref="AP16:AP19"/>
    <mergeCell ref="AQ24:AQ25"/>
    <mergeCell ref="AR24:AR25"/>
    <mergeCell ref="AS24:AS25"/>
    <mergeCell ref="AT24:AT25"/>
    <mergeCell ref="AU24:AU25"/>
    <mergeCell ref="AQ26:AQ29"/>
    <mergeCell ref="AU26:AU29"/>
    <mergeCell ref="AT26:AT29"/>
    <mergeCell ref="AS26:AS29"/>
    <mergeCell ref="AR26:AR29"/>
    <mergeCell ref="AQ30:AQ33"/>
    <mergeCell ref="AR30:AR33"/>
    <mergeCell ref="AS30:AS33"/>
    <mergeCell ref="AT30:AT33"/>
    <mergeCell ref="AU30:AU33"/>
    <mergeCell ref="AQ34:AQ37"/>
    <mergeCell ref="AR34:AR37"/>
    <mergeCell ref="AS34:AS37"/>
    <mergeCell ref="AT34:AT37"/>
    <mergeCell ref="G98:G99"/>
    <mergeCell ref="H98:H99"/>
    <mergeCell ref="AO11:AO13"/>
    <mergeCell ref="AN11:AN13"/>
    <mergeCell ref="AI11:AI13"/>
    <mergeCell ref="AD11:AD13"/>
    <mergeCell ref="L11:L13"/>
    <mergeCell ref="K11:K13"/>
    <mergeCell ref="J11:J13"/>
    <mergeCell ref="S11:S13"/>
    <mergeCell ref="R11:R13"/>
    <mergeCell ref="O11:O13"/>
    <mergeCell ref="V11:V13"/>
    <mergeCell ref="AP60:AP62"/>
    <mergeCell ref="J60:J62"/>
    <mergeCell ref="K60:K62"/>
    <mergeCell ref="L60:L62"/>
    <mergeCell ref="M60:M62"/>
    <mergeCell ref="N60:N62"/>
    <mergeCell ref="O60:O62"/>
    <mergeCell ref="P60:P62"/>
    <mergeCell ref="Q60:Q62"/>
    <mergeCell ref="R60:R62"/>
    <mergeCell ref="S56:S59"/>
    <mergeCell ref="T56:T59"/>
    <mergeCell ref="U56:U59"/>
    <mergeCell ref="V56:V59"/>
    <mergeCell ref="AD56:AD59"/>
    <mergeCell ref="AI56:AI59"/>
    <mergeCell ref="AN56:AN59"/>
    <mergeCell ref="AO56:AO59"/>
    <mergeCell ref="T60:T62"/>
    <mergeCell ref="S96:S97"/>
    <mergeCell ref="T96:T97"/>
    <mergeCell ref="J63:J65"/>
    <mergeCell ref="K63:K65"/>
    <mergeCell ref="L63:L65"/>
    <mergeCell ref="M63:M65"/>
    <mergeCell ref="AP87:AP89"/>
    <mergeCell ref="J104:J106"/>
    <mergeCell ref="K104:K106"/>
    <mergeCell ref="L104:L106"/>
    <mergeCell ref="M104:M106"/>
    <mergeCell ref="C104:C106"/>
    <mergeCell ref="D104:D106"/>
    <mergeCell ref="E104:E106"/>
    <mergeCell ref="F104:F106"/>
    <mergeCell ref="G104:G106"/>
    <mergeCell ref="H104:H106"/>
    <mergeCell ref="I104:I106"/>
    <mergeCell ref="N104:N106"/>
    <mergeCell ref="O104:O106"/>
    <mergeCell ref="P104:P106"/>
    <mergeCell ref="Q104:Q106"/>
    <mergeCell ref="R104:R106"/>
    <mergeCell ref="S104:S106"/>
    <mergeCell ref="T104:T106"/>
    <mergeCell ref="U104:U106"/>
    <mergeCell ref="V104:V106"/>
    <mergeCell ref="AO104:AO106"/>
    <mergeCell ref="C98:C99"/>
    <mergeCell ref="D98:D99"/>
    <mergeCell ref="E98:E99"/>
    <mergeCell ref="F98:F99"/>
    <mergeCell ref="B93:B95"/>
    <mergeCell ref="C93:C95"/>
    <mergeCell ref="D93:D95"/>
    <mergeCell ref="E93:E95"/>
    <mergeCell ref="F93:F95"/>
    <mergeCell ref="G93:G95"/>
    <mergeCell ref="H93:H95"/>
    <mergeCell ref="I93:I95"/>
    <mergeCell ref="I98:I99"/>
    <mergeCell ref="N96:N97"/>
    <mergeCell ref="O96:O97"/>
    <mergeCell ref="U96:U97"/>
    <mergeCell ref="B98:B99"/>
    <mergeCell ref="B100:B101"/>
    <mergeCell ref="J98:J99"/>
    <mergeCell ref="K98:K99"/>
    <mergeCell ref="L98:L99"/>
    <mergeCell ref="M98:M99"/>
    <mergeCell ref="C96:C97"/>
    <mergeCell ref="D96:D97"/>
    <mergeCell ref="E96:E97"/>
    <mergeCell ref="F96:F97"/>
    <mergeCell ref="G96:G97"/>
    <mergeCell ref="H96:H97"/>
    <mergeCell ref="I96:I97"/>
    <mergeCell ref="J96:J97"/>
    <mergeCell ref="K96:K97"/>
    <mergeCell ref="L96:L97"/>
    <mergeCell ref="M96:M97"/>
    <mergeCell ref="P96:P97"/>
    <mergeCell ref="Q96:Q97"/>
    <mergeCell ref="R96:R97"/>
    <mergeCell ref="T93:T95"/>
    <mergeCell ref="U93:U95"/>
    <mergeCell ref="V93:V95"/>
    <mergeCell ref="AD93:AD95"/>
    <mergeCell ref="AI93:AI95"/>
    <mergeCell ref="AN93:AN95"/>
    <mergeCell ref="AO93:AO95"/>
    <mergeCell ref="AP90:AP92"/>
    <mergeCell ref="J90:J92"/>
    <mergeCell ref="K90:K92"/>
    <mergeCell ref="L90:L92"/>
    <mergeCell ref="M90:M92"/>
    <mergeCell ref="N90:N92"/>
    <mergeCell ref="O90:O92"/>
    <mergeCell ref="P90:P92"/>
    <mergeCell ref="Q90:Q92"/>
    <mergeCell ref="R90:R92"/>
    <mergeCell ref="J93:J95"/>
    <mergeCell ref="K93:K95"/>
    <mergeCell ref="L93:L95"/>
    <mergeCell ref="M93:M95"/>
    <mergeCell ref="N93:N95"/>
    <mergeCell ref="O93:O95"/>
    <mergeCell ref="P93:P95"/>
    <mergeCell ref="Q93:Q95"/>
    <mergeCell ref="R93:R95"/>
    <mergeCell ref="B90:B92"/>
    <mergeCell ref="C90:C92"/>
    <mergeCell ref="D90:D92"/>
    <mergeCell ref="E90:E92"/>
    <mergeCell ref="F90:F92"/>
    <mergeCell ref="G90:G92"/>
    <mergeCell ref="H90:H92"/>
    <mergeCell ref="I90:I92"/>
    <mergeCell ref="S87:S89"/>
    <mergeCell ref="T87:T89"/>
    <mergeCell ref="U87:U89"/>
    <mergeCell ref="V87:V89"/>
    <mergeCell ref="AD87:AD89"/>
    <mergeCell ref="AI87:AI89"/>
    <mergeCell ref="AN87:AN89"/>
    <mergeCell ref="AO87:AO89"/>
    <mergeCell ref="J87:J89"/>
    <mergeCell ref="K87:K89"/>
    <mergeCell ref="L87:L89"/>
    <mergeCell ref="M87:M89"/>
    <mergeCell ref="N87:N89"/>
    <mergeCell ref="O87:O89"/>
    <mergeCell ref="P87:P89"/>
    <mergeCell ref="Q87:Q89"/>
    <mergeCell ref="R87:R89"/>
    <mergeCell ref="A84:A86"/>
    <mergeCell ref="B84:B86"/>
    <mergeCell ref="C84:C86"/>
    <mergeCell ref="D84:D86"/>
    <mergeCell ref="E84:E86"/>
    <mergeCell ref="F84:F86"/>
    <mergeCell ref="G84:G86"/>
    <mergeCell ref="H84:H86"/>
    <mergeCell ref="I84:I86"/>
    <mergeCell ref="A87:A89"/>
    <mergeCell ref="B87:B89"/>
    <mergeCell ref="C87:C89"/>
    <mergeCell ref="D87:D89"/>
    <mergeCell ref="E87:E89"/>
    <mergeCell ref="F87:F89"/>
    <mergeCell ref="G87:G89"/>
    <mergeCell ref="H87:H89"/>
    <mergeCell ref="I87:I89"/>
    <mergeCell ref="J81:J83"/>
    <mergeCell ref="K81:K83"/>
    <mergeCell ref="L81:L83"/>
    <mergeCell ref="M81:M83"/>
    <mergeCell ref="N81:N83"/>
    <mergeCell ref="O81:O83"/>
    <mergeCell ref="P81:P83"/>
    <mergeCell ref="Q81:Q83"/>
    <mergeCell ref="R81:R83"/>
    <mergeCell ref="AP84:AP86"/>
    <mergeCell ref="J84:J86"/>
    <mergeCell ref="K84:K86"/>
    <mergeCell ref="L84:L86"/>
    <mergeCell ref="M84:M86"/>
    <mergeCell ref="N84:N86"/>
    <mergeCell ref="O84:O86"/>
    <mergeCell ref="P84:P86"/>
    <mergeCell ref="Q84:Q86"/>
    <mergeCell ref="R84:R86"/>
    <mergeCell ref="S84:S86"/>
    <mergeCell ref="T84:T86"/>
    <mergeCell ref="U84:U86"/>
    <mergeCell ref="V84:V86"/>
    <mergeCell ref="AD84:AD86"/>
    <mergeCell ref="AI84:AI86"/>
    <mergeCell ref="AN84:AN86"/>
    <mergeCell ref="AO84:AO86"/>
    <mergeCell ref="A81:A83"/>
    <mergeCell ref="B81:B83"/>
    <mergeCell ref="C81:C83"/>
    <mergeCell ref="D81:D83"/>
    <mergeCell ref="E81:E83"/>
    <mergeCell ref="F81:F83"/>
    <mergeCell ref="G81:G83"/>
    <mergeCell ref="H81:H83"/>
    <mergeCell ref="I81:I83"/>
    <mergeCell ref="S78:S80"/>
    <mergeCell ref="T78:T80"/>
    <mergeCell ref="U78:U80"/>
    <mergeCell ref="V78:V80"/>
    <mergeCell ref="S81:S83"/>
    <mergeCell ref="T81:T83"/>
    <mergeCell ref="U81:U83"/>
    <mergeCell ref="V81:V83"/>
    <mergeCell ref="J78:J80"/>
    <mergeCell ref="K78:K80"/>
    <mergeCell ref="L78:L80"/>
    <mergeCell ref="M78:M80"/>
    <mergeCell ref="N78:N80"/>
    <mergeCell ref="O78:O80"/>
    <mergeCell ref="P78:P80"/>
    <mergeCell ref="Q78:Q80"/>
    <mergeCell ref="R78:R80"/>
    <mergeCell ref="A78:A80"/>
    <mergeCell ref="B78:B80"/>
    <mergeCell ref="C78:C80"/>
    <mergeCell ref="D78:D80"/>
    <mergeCell ref="E78:E80"/>
    <mergeCell ref="F78:F80"/>
    <mergeCell ref="G78:G80"/>
    <mergeCell ref="H78:H80"/>
    <mergeCell ref="I78:I80"/>
    <mergeCell ref="S75:S77"/>
    <mergeCell ref="T75:T77"/>
    <mergeCell ref="U75:U77"/>
    <mergeCell ref="V75:V77"/>
    <mergeCell ref="J75:J77"/>
    <mergeCell ref="K75:K77"/>
    <mergeCell ref="L75:L77"/>
    <mergeCell ref="M75:M77"/>
    <mergeCell ref="N75:N77"/>
    <mergeCell ref="O75:O77"/>
    <mergeCell ref="P75:P77"/>
    <mergeCell ref="Q75:Q77"/>
    <mergeCell ref="R75:R77"/>
    <mergeCell ref="A72:A74"/>
    <mergeCell ref="B72:B74"/>
    <mergeCell ref="C72:C74"/>
    <mergeCell ref="D72:D74"/>
    <mergeCell ref="E72:E74"/>
    <mergeCell ref="F72:F74"/>
    <mergeCell ref="G72:G74"/>
    <mergeCell ref="H72:H74"/>
    <mergeCell ref="I72:I74"/>
    <mergeCell ref="A75:A77"/>
    <mergeCell ref="B75:B77"/>
    <mergeCell ref="C75:C77"/>
    <mergeCell ref="D75:D77"/>
    <mergeCell ref="E75:E77"/>
    <mergeCell ref="F75:F77"/>
    <mergeCell ref="G75:G77"/>
    <mergeCell ref="H75:H77"/>
    <mergeCell ref="I75:I77"/>
    <mergeCell ref="AP70:AP71"/>
    <mergeCell ref="J70:J71"/>
    <mergeCell ref="K70:K71"/>
    <mergeCell ref="L70:L71"/>
    <mergeCell ref="M70:M71"/>
    <mergeCell ref="N70:N71"/>
    <mergeCell ref="O70:O71"/>
    <mergeCell ref="P70:P71"/>
    <mergeCell ref="Q70:Q71"/>
    <mergeCell ref="R70:R71"/>
    <mergeCell ref="AP72:AP74"/>
    <mergeCell ref="J72:J74"/>
    <mergeCell ref="K72:K74"/>
    <mergeCell ref="L72:L74"/>
    <mergeCell ref="M72:M74"/>
    <mergeCell ref="N72:N74"/>
    <mergeCell ref="O72:O74"/>
    <mergeCell ref="P72:P74"/>
    <mergeCell ref="Q72:Q74"/>
    <mergeCell ref="R72:R74"/>
    <mergeCell ref="S72:S74"/>
    <mergeCell ref="T72:T74"/>
    <mergeCell ref="U72:U74"/>
    <mergeCell ref="V72:V74"/>
    <mergeCell ref="AN72:AN74"/>
    <mergeCell ref="AO72:AO74"/>
    <mergeCell ref="AP75:AP77"/>
    <mergeCell ref="AN75:AN77"/>
    <mergeCell ref="AO75:AO77"/>
    <mergeCell ref="A70:A71"/>
    <mergeCell ref="B70:B71"/>
    <mergeCell ref="C70:C71"/>
    <mergeCell ref="D70:D71"/>
    <mergeCell ref="E70:E71"/>
    <mergeCell ref="F70:F71"/>
    <mergeCell ref="G70:G71"/>
    <mergeCell ref="H70:H71"/>
    <mergeCell ref="I70:I71"/>
    <mergeCell ref="S68:S69"/>
    <mergeCell ref="T68:T69"/>
    <mergeCell ref="U68:U69"/>
    <mergeCell ref="V68:V69"/>
    <mergeCell ref="AD68:AD69"/>
    <mergeCell ref="AI68:AI69"/>
    <mergeCell ref="AN68:AN69"/>
    <mergeCell ref="AO68:AO69"/>
    <mergeCell ref="S70:S71"/>
    <mergeCell ref="T70:T71"/>
    <mergeCell ref="U70:U71"/>
    <mergeCell ref="V70:V71"/>
    <mergeCell ref="AD70:AD71"/>
    <mergeCell ref="AI70:AI71"/>
    <mergeCell ref="AN70:AN71"/>
    <mergeCell ref="AO70:AO71"/>
    <mergeCell ref="AP68:AP69"/>
    <mergeCell ref="J68:J69"/>
    <mergeCell ref="K68:K69"/>
    <mergeCell ref="L68:L69"/>
    <mergeCell ref="M68:M69"/>
    <mergeCell ref="N68:N69"/>
    <mergeCell ref="O68:O69"/>
    <mergeCell ref="P68:P69"/>
    <mergeCell ref="Q68:Q69"/>
    <mergeCell ref="R68:R69"/>
    <mergeCell ref="A68:A69"/>
    <mergeCell ref="B68:B69"/>
    <mergeCell ref="C68:C69"/>
    <mergeCell ref="D68:D69"/>
    <mergeCell ref="E68:E69"/>
    <mergeCell ref="F68:F69"/>
    <mergeCell ref="G68:G69"/>
    <mergeCell ref="H68:H69"/>
    <mergeCell ref="I68:I69"/>
    <mergeCell ref="A66:A67"/>
    <mergeCell ref="B66:B67"/>
    <mergeCell ref="C66:C67"/>
    <mergeCell ref="D66:D67"/>
    <mergeCell ref="E66:E67"/>
    <mergeCell ref="F66:F67"/>
    <mergeCell ref="G66:G67"/>
    <mergeCell ref="H66:H67"/>
    <mergeCell ref="I66:I67"/>
    <mergeCell ref="S66:S67"/>
    <mergeCell ref="T66:T67"/>
    <mergeCell ref="U66:U67"/>
    <mergeCell ref="V66:V67"/>
    <mergeCell ref="AD66:AD67"/>
    <mergeCell ref="AI66:AI67"/>
    <mergeCell ref="AN66:AN67"/>
    <mergeCell ref="AO66:AO67"/>
    <mergeCell ref="J66:J67"/>
    <mergeCell ref="K66:K67"/>
    <mergeCell ref="L66:L67"/>
    <mergeCell ref="M66:M67"/>
    <mergeCell ref="N66:N67"/>
    <mergeCell ref="O66:O67"/>
    <mergeCell ref="P66:P67"/>
    <mergeCell ref="Q66:Q67"/>
    <mergeCell ref="R66:R67"/>
    <mergeCell ref="N63:N65"/>
    <mergeCell ref="O63:O65"/>
    <mergeCell ref="P63:P65"/>
    <mergeCell ref="Q63:Q65"/>
    <mergeCell ref="R63:R65"/>
    <mergeCell ref="S63:S65"/>
    <mergeCell ref="T63:T65"/>
    <mergeCell ref="U63:U65"/>
    <mergeCell ref="V63:V65"/>
    <mergeCell ref="AD63:AD65"/>
    <mergeCell ref="AI63:AI65"/>
    <mergeCell ref="AN63:AN65"/>
    <mergeCell ref="AO63:AO65"/>
    <mergeCell ref="A60:A62"/>
    <mergeCell ref="B60:B62"/>
    <mergeCell ref="C60:C62"/>
    <mergeCell ref="D60:D62"/>
    <mergeCell ref="E60:E62"/>
    <mergeCell ref="F60:F62"/>
    <mergeCell ref="G60:G62"/>
    <mergeCell ref="H60:H62"/>
    <mergeCell ref="I60:I62"/>
    <mergeCell ref="A63:A65"/>
    <mergeCell ref="B63:B65"/>
    <mergeCell ref="C63:C65"/>
    <mergeCell ref="D63:D65"/>
    <mergeCell ref="E63:E65"/>
    <mergeCell ref="F63:F65"/>
    <mergeCell ref="G63:G65"/>
    <mergeCell ref="H63:H65"/>
    <mergeCell ref="I63:I65"/>
    <mergeCell ref="S60:S62"/>
    <mergeCell ref="AD60:AD62"/>
    <mergeCell ref="AI60:AI62"/>
    <mergeCell ref="AN60:AN62"/>
    <mergeCell ref="AO60:AO62"/>
    <mergeCell ref="AP56:AP59"/>
    <mergeCell ref="J56:J59"/>
    <mergeCell ref="K56:K59"/>
    <mergeCell ref="L56:L59"/>
    <mergeCell ref="M56:M59"/>
    <mergeCell ref="N56:N59"/>
    <mergeCell ref="O56:O59"/>
    <mergeCell ref="P56:P59"/>
    <mergeCell ref="Q56:Q59"/>
    <mergeCell ref="R56:R59"/>
    <mergeCell ref="A56:A59"/>
    <mergeCell ref="B56:B59"/>
    <mergeCell ref="C56:C59"/>
    <mergeCell ref="D56:D59"/>
    <mergeCell ref="E56:E59"/>
    <mergeCell ref="F56:F59"/>
    <mergeCell ref="G56:G59"/>
    <mergeCell ref="H56:H59"/>
    <mergeCell ref="I56:I59"/>
    <mergeCell ref="U60:U62"/>
    <mergeCell ref="V60:V62"/>
    <mergeCell ref="S54:S55"/>
    <mergeCell ref="T54:T55"/>
    <mergeCell ref="U54:U55"/>
    <mergeCell ref="V54:V55"/>
    <mergeCell ref="AD54:AD55"/>
    <mergeCell ref="AI54:AI55"/>
    <mergeCell ref="AN54:AN55"/>
    <mergeCell ref="AO54:AO55"/>
    <mergeCell ref="J54:J55"/>
    <mergeCell ref="K54:K55"/>
    <mergeCell ref="L54:L55"/>
    <mergeCell ref="M54:M55"/>
    <mergeCell ref="N54:N55"/>
    <mergeCell ref="O54:O55"/>
    <mergeCell ref="P54:P55"/>
    <mergeCell ref="Q54:Q55"/>
    <mergeCell ref="R54:R55"/>
    <mergeCell ref="A50:A53"/>
    <mergeCell ref="B50:B53"/>
    <mergeCell ref="C50:C53"/>
    <mergeCell ref="D50:D53"/>
    <mergeCell ref="E50:E53"/>
    <mergeCell ref="F50:F53"/>
    <mergeCell ref="G50:G53"/>
    <mergeCell ref="H50:H53"/>
    <mergeCell ref="I50:I53"/>
    <mergeCell ref="A54:A55"/>
    <mergeCell ref="B54:B55"/>
    <mergeCell ref="C54:C55"/>
    <mergeCell ref="D54:D55"/>
    <mergeCell ref="E54:E55"/>
    <mergeCell ref="F54:F55"/>
    <mergeCell ref="G54:G55"/>
    <mergeCell ref="H54:H55"/>
    <mergeCell ref="I54:I55"/>
    <mergeCell ref="M45:M46"/>
    <mergeCell ref="N45:N46"/>
    <mergeCell ref="O45:O46"/>
    <mergeCell ref="P45:P46"/>
    <mergeCell ref="Q45:Q46"/>
    <mergeCell ref="R45:R46"/>
    <mergeCell ref="S45:S46"/>
    <mergeCell ref="T45:T46"/>
    <mergeCell ref="U45:U46"/>
    <mergeCell ref="V45:V46"/>
    <mergeCell ref="AD45:AD46"/>
    <mergeCell ref="AI45:AI46"/>
    <mergeCell ref="AN45:AN46"/>
    <mergeCell ref="AO45:AO46"/>
    <mergeCell ref="J50:J53"/>
    <mergeCell ref="K50:K53"/>
    <mergeCell ref="L50:L53"/>
    <mergeCell ref="M50:M53"/>
    <mergeCell ref="N50:N53"/>
    <mergeCell ref="O50:O53"/>
    <mergeCell ref="P50:P53"/>
    <mergeCell ref="Q50:Q53"/>
    <mergeCell ref="R50:R53"/>
    <mergeCell ref="S50:S53"/>
    <mergeCell ref="T50:T53"/>
    <mergeCell ref="U50:U53"/>
    <mergeCell ref="V50:V53"/>
    <mergeCell ref="AD50:AD53"/>
    <mergeCell ref="AI50:AI53"/>
    <mergeCell ref="AN50:AN53"/>
    <mergeCell ref="AO50:AO53"/>
    <mergeCell ref="S42:S44"/>
    <mergeCell ref="T42:T44"/>
    <mergeCell ref="U42:U44"/>
    <mergeCell ref="V42:V44"/>
    <mergeCell ref="AD42:AD44"/>
    <mergeCell ref="AI42:AI44"/>
    <mergeCell ref="AN42:AN44"/>
    <mergeCell ref="AO42:AO44"/>
    <mergeCell ref="AP42:AP44"/>
    <mergeCell ref="J42:J44"/>
    <mergeCell ref="K42:K44"/>
    <mergeCell ref="L42:L44"/>
    <mergeCell ref="M42:M44"/>
    <mergeCell ref="N42:N44"/>
    <mergeCell ref="O42:O44"/>
    <mergeCell ref="P42:P44"/>
    <mergeCell ref="Q42:Q44"/>
    <mergeCell ref="R42:R44"/>
    <mergeCell ref="A45:A46"/>
    <mergeCell ref="B45:B46"/>
    <mergeCell ref="C45:C46"/>
    <mergeCell ref="D45:D46"/>
    <mergeCell ref="E45:E46"/>
    <mergeCell ref="F45:F46"/>
    <mergeCell ref="G45:G46"/>
    <mergeCell ref="H45:H46"/>
    <mergeCell ref="I45:I46"/>
    <mergeCell ref="B40:B41"/>
    <mergeCell ref="C40:C41"/>
    <mergeCell ref="D40:D41"/>
    <mergeCell ref="H40:H41"/>
    <mergeCell ref="I40:I41"/>
    <mergeCell ref="J40:J41"/>
    <mergeCell ref="K40:K41"/>
    <mergeCell ref="L40:L41"/>
    <mergeCell ref="A42:A44"/>
    <mergeCell ref="B42:B44"/>
    <mergeCell ref="C42:C44"/>
    <mergeCell ref="D42:D44"/>
    <mergeCell ref="E42:E44"/>
    <mergeCell ref="F42:F44"/>
    <mergeCell ref="G42:G44"/>
    <mergeCell ref="H42:H44"/>
    <mergeCell ref="I42:I44"/>
    <mergeCell ref="A40:A41"/>
    <mergeCell ref="J45:J46"/>
    <mergeCell ref="K45:K46"/>
    <mergeCell ref="L45:L46"/>
    <mergeCell ref="M40:M41"/>
    <mergeCell ref="O40:O41"/>
    <mergeCell ref="P40:P41"/>
    <mergeCell ref="R40:R41"/>
    <mergeCell ref="T40:T41"/>
    <mergeCell ref="S38:S39"/>
    <mergeCell ref="T38:T39"/>
    <mergeCell ref="U38:U39"/>
    <mergeCell ref="V38:V39"/>
    <mergeCell ref="AD38:AD39"/>
    <mergeCell ref="AI38:AI39"/>
    <mergeCell ref="AN38:AN39"/>
    <mergeCell ref="AO38:AO39"/>
    <mergeCell ref="J38:J39"/>
    <mergeCell ref="K38:K39"/>
    <mergeCell ref="L38:L39"/>
    <mergeCell ref="M38:M39"/>
    <mergeCell ref="N38:N39"/>
    <mergeCell ref="O38:O39"/>
    <mergeCell ref="P38:P39"/>
    <mergeCell ref="Q38:Q39"/>
    <mergeCell ref="R38:R39"/>
    <mergeCell ref="A34:A37"/>
    <mergeCell ref="B34:B37"/>
    <mergeCell ref="C34:C37"/>
    <mergeCell ref="D34:D37"/>
    <mergeCell ref="E34:E37"/>
    <mergeCell ref="F34:F37"/>
    <mergeCell ref="G34:G37"/>
    <mergeCell ref="H34:H37"/>
    <mergeCell ref="I34:I37"/>
    <mergeCell ref="A38:A39"/>
    <mergeCell ref="B38:B39"/>
    <mergeCell ref="C38:C39"/>
    <mergeCell ref="D38:D39"/>
    <mergeCell ref="E38:E39"/>
    <mergeCell ref="F38:F39"/>
    <mergeCell ref="G38:G39"/>
    <mergeCell ref="H38:H39"/>
    <mergeCell ref="I38:I39"/>
    <mergeCell ref="J30:J33"/>
    <mergeCell ref="K30:K33"/>
    <mergeCell ref="L30:L33"/>
    <mergeCell ref="M30:M33"/>
    <mergeCell ref="N30:N33"/>
    <mergeCell ref="O30:O33"/>
    <mergeCell ref="P30:P33"/>
    <mergeCell ref="Q30:Q33"/>
    <mergeCell ref="R30:R33"/>
    <mergeCell ref="AP34:AP37"/>
    <mergeCell ref="J34:J37"/>
    <mergeCell ref="K34:K37"/>
    <mergeCell ref="L34:L37"/>
    <mergeCell ref="M34:M37"/>
    <mergeCell ref="N34:N37"/>
    <mergeCell ref="O34:O37"/>
    <mergeCell ref="P34:P37"/>
    <mergeCell ref="Q34:Q37"/>
    <mergeCell ref="R34:R37"/>
    <mergeCell ref="S34:S37"/>
    <mergeCell ref="T34:T37"/>
    <mergeCell ref="U34:U37"/>
    <mergeCell ref="V34:V37"/>
    <mergeCell ref="AD34:AD37"/>
    <mergeCell ref="AI34:AI37"/>
    <mergeCell ref="AN34:AN37"/>
    <mergeCell ref="AO34:AO37"/>
    <mergeCell ref="A30:A33"/>
    <mergeCell ref="B30:B33"/>
    <mergeCell ref="C30:C33"/>
    <mergeCell ref="D30:D33"/>
    <mergeCell ref="E30:E33"/>
    <mergeCell ref="F30:F33"/>
    <mergeCell ref="G30:G33"/>
    <mergeCell ref="H30:H33"/>
    <mergeCell ref="I30:I33"/>
    <mergeCell ref="S26:S29"/>
    <mergeCell ref="T26:T29"/>
    <mergeCell ref="U26:U29"/>
    <mergeCell ref="V26:V29"/>
    <mergeCell ref="AD26:AD29"/>
    <mergeCell ref="AI26:AI29"/>
    <mergeCell ref="AN26:AN29"/>
    <mergeCell ref="AO26:AO29"/>
    <mergeCell ref="S30:S33"/>
    <mergeCell ref="T30:T33"/>
    <mergeCell ref="U30:U33"/>
    <mergeCell ref="V30:V33"/>
    <mergeCell ref="AD30:AD33"/>
    <mergeCell ref="AI30:AI33"/>
    <mergeCell ref="AN30:AN33"/>
    <mergeCell ref="AO30:AO33"/>
    <mergeCell ref="J26:J29"/>
    <mergeCell ref="K26:K29"/>
    <mergeCell ref="L26:L29"/>
    <mergeCell ref="M26:M29"/>
    <mergeCell ref="N26:N29"/>
    <mergeCell ref="O26:O29"/>
    <mergeCell ref="P26:P29"/>
    <mergeCell ref="Q26:Q29"/>
    <mergeCell ref="R26:R29"/>
    <mergeCell ref="A26:A29"/>
    <mergeCell ref="B26:B29"/>
    <mergeCell ref="C26:C29"/>
    <mergeCell ref="D26:D29"/>
    <mergeCell ref="E26:E29"/>
    <mergeCell ref="F26:F29"/>
    <mergeCell ref="G26:G29"/>
    <mergeCell ref="H26:H29"/>
    <mergeCell ref="I26:I29"/>
    <mergeCell ref="S24:S25"/>
    <mergeCell ref="T24:T25"/>
    <mergeCell ref="U24:U25"/>
    <mergeCell ref="V24:V25"/>
    <mergeCell ref="AD24:AD25"/>
    <mergeCell ref="AI24:AI25"/>
    <mergeCell ref="A16:A19"/>
    <mergeCell ref="E16:E19"/>
    <mergeCell ref="F16:F19"/>
    <mergeCell ref="AN24:AN25"/>
    <mergeCell ref="AO24:AO25"/>
    <mergeCell ref="A24:A25"/>
    <mergeCell ref="B24:B25"/>
    <mergeCell ref="C24:C25"/>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A21:A23"/>
    <mergeCell ref="E21:E23"/>
    <mergeCell ref="F21:F23"/>
    <mergeCell ref="G21:G23"/>
    <mergeCell ref="L21:L23"/>
    <mergeCell ref="P21:P23"/>
    <mergeCell ref="D21:D23"/>
    <mergeCell ref="M21:M23"/>
    <mergeCell ref="N21:N23"/>
    <mergeCell ref="B21:B23"/>
    <mergeCell ref="C21:C23"/>
    <mergeCell ref="H21:H23"/>
    <mergeCell ref="I21:I23"/>
    <mergeCell ref="AO21:AO23"/>
    <mergeCell ref="O21:O23"/>
    <mergeCell ref="R21:R23"/>
    <mergeCell ref="S21:S23"/>
    <mergeCell ref="T21:T23"/>
    <mergeCell ref="U21:U23"/>
    <mergeCell ref="V21:V23"/>
    <mergeCell ref="AD21:AD23"/>
    <mergeCell ref="AI21:AI23"/>
    <mergeCell ref="AN21:AN23"/>
    <mergeCell ref="Q21:Q23"/>
    <mergeCell ref="J21:J23"/>
    <mergeCell ref="K21:K23"/>
    <mergeCell ref="G16:G19"/>
    <mergeCell ref="L16:L19"/>
    <mergeCell ref="B16:B19"/>
    <mergeCell ref="C16:C19"/>
    <mergeCell ref="H16:H19"/>
    <mergeCell ref="I16:I19"/>
    <mergeCell ref="J16:J19"/>
    <mergeCell ref="K16:K19"/>
    <mergeCell ref="T16:T19"/>
    <mergeCell ref="U16:U19"/>
    <mergeCell ref="V16:V19"/>
    <mergeCell ref="AD16:AD19"/>
    <mergeCell ref="AI16:AI19"/>
    <mergeCell ref="AN16:AN19"/>
    <mergeCell ref="Q16:Q19"/>
    <mergeCell ref="E9:E10"/>
    <mergeCell ref="F9:F10"/>
    <mergeCell ref="G9:G10"/>
    <mergeCell ref="L9:L10"/>
    <mergeCell ref="O9:O10"/>
    <mergeCell ref="R9:R10"/>
    <mergeCell ref="S9:S10"/>
    <mergeCell ref="T9:T10"/>
    <mergeCell ref="P16:P19"/>
    <mergeCell ref="T11:T13"/>
    <mergeCell ref="D16:D19"/>
    <mergeCell ref="M16:M19"/>
    <mergeCell ref="N16:N19"/>
    <mergeCell ref="E6:AO6"/>
    <mergeCell ref="A9:A10"/>
    <mergeCell ref="U9:U10"/>
    <mergeCell ref="V9:V10"/>
    <mergeCell ref="AD9:AD10"/>
    <mergeCell ref="AI9:AI10"/>
    <mergeCell ref="AN9:AN10"/>
    <mergeCell ref="AO9:AO10"/>
    <mergeCell ref="Q9:Q10"/>
    <mergeCell ref="D9:D10"/>
    <mergeCell ref="M9:M10"/>
    <mergeCell ref="N9:N10"/>
    <mergeCell ref="B9:B10"/>
    <mergeCell ref="C9:C10"/>
    <mergeCell ref="Q11:Q13"/>
    <mergeCell ref="D11:D13"/>
    <mergeCell ref="M11:M13"/>
    <mergeCell ref="N11:N13"/>
    <mergeCell ref="B11:B13"/>
    <mergeCell ref="C11:C13"/>
    <mergeCell ref="U11:U13"/>
    <mergeCell ref="E11:E13"/>
    <mergeCell ref="F11:F13"/>
    <mergeCell ref="G11:G13"/>
    <mergeCell ref="I11:I13"/>
    <mergeCell ref="H11:H13"/>
    <mergeCell ref="A11:A13"/>
    <mergeCell ref="P11:P13"/>
    <mergeCell ref="AR6:AS6"/>
    <mergeCell ref="A1:C4"/>
    <mergeCell ref="D1:AQ1"/>
    <mergeCell ref="D2:AQ2"/>
    <mergeCell ref="D3:AQ3"/>
    <mergeCell ref="AR1:AU1"/>
    <mergeCell ref="AR2:AU2"/>
    <mergeCell ref="AR3:AU3"/>
    <mergeCell ref="A5:C5"/>
    <mergeCell ref="AR4:AU5"/>
    <mergeCell ref="R7:R8"/>
    <mergeCell ref="S7:S8"/>
    <mergeCell ref="T7:T8"/>
    <mergeCell ref="U7:U8"/>
    <mergeCell ref="V7:V8"/>
    <mergeCell ref="W7:W8"/>
    <mergeCell ref="A7:A8"/>
    <mergeCell ref="B7:B8"/>
    <mergeCell ref="C7:C8"/>
    <mergeCell ref="D7:D8"/>
    <mergeCell ref="E7:G7"/>
    <mergeCell ref="H7:K7"/>
    <mergeCell ref="L7:L8"/>
    <mergeCell ref="M7:M8"/>
    <mergeCell ref="N7:N8"/>
    <mergeCell ref="AN7:AN8"/>
    <mergeCell ref="AO7:AO8"/>
    <mergeCell ref="AP7:AP8"/>
    <mergeCell ref="AQ7:AQ8"/>
    <mergeCell ref="AR7:AR8"/>
    <mergeCell ref="AS7:AS8"/>
    <mergeCell ref="AT7:AT8"/>
    <mergeCell ref="AO16:AO19"/>
    <mergeCell ref="O16:O19"/>
    <mergeCell ref="R16:R19"/>
    <mergeCell ref="S16:S19"/>
    <mergeCell ref="AQ21:AQ23"/>
    <mergeCell ref="AR21:AR23"/>
    <mergeCell ref="AS21:AS23"/>
    <mergeCell ref="AT21:AT23"/>
    <mergeCell ref="AU21:AU23"/>
    <mergeCell ref="AU7:AU8"/>
    <mergeCell ref="H9:H10"/>
    <mergeCell ref="I9:I10"/>
    <mergeCell ref="J9:J10"/>
    <mergeCell ref="K9:K10"/>
    <mergeCell ref="X7:X8"/>
    <mergeCell ref="Y7:Y8"/>
    <mergeCell ref="Z7:Z8"/>
    <mergeCell ref="AA7:AA8"/>
    <mergeCell ref="AB7:AB8"/>
    <mergeCell ref="AC7:AC8"/>
    <mergeCell ref="AD7:AD8"/>
    <mergeCell ref="AE7:AE8"/>
    <mergeCell ref="AI7:AI8"/>
    <mergeCell ref="O7:O8"/>
    <mergeCell ref="P7:P8"/>
    <mergeCell ref="Q7:Q8"/>
    <mergeCell ref="P9:P10"/>
    <mergeCell ref="AP9:AP10"/>
    <mergeCell ref="AP11:AP13"/>
    <mergeCell ref="AQ9:AQ10"/>
    <mergeCell ref="AR9:AR10"/>
    <mergeCell ref="AS9:AS10"/>
  </mergeCells>
  <conditionalFormatting sqref="V9 V11 V24 V26:V27 V30:V31 V34:V35 V38 V40 V42 V45 V47:V51 V54 V56 V60 V63 V66 V68 V70 V72 V75 V78 V81 V84 V87">
    <cfRule type="containsText" dxfId="35" priority="44" operator="containsText" text="Extremo">
      <formula>NOT(ISERROR(SEARCH("Extremo",V9)))</formula>
    </cfRule>
    <cfRule type="containsText" dxfId="34" priority="41" operator="containsText" text="Bajo">
      <formula>NOT(ISERROR(SEARCH("Bajo",V9)))</formula>
    </cfRule>
    <cfRule type="containsText" dxfId="33" priority="42" operator="containsText" text="Moderado">
      <formula>NOT(ISERROR(SEARCH("Moderado",V9)))</formula>
    </cfRule>
    <cfRule type="containsText" dxfId="32" priority="43" operator="containsText" text="Alto">
      <formula>NOT(ISERROR(SEARCH("Alto",V9)))</formula>
    </cfRule>
  </conditionalFormatting>
  <conditionalFormatting sqref="V14:V16 V20:V21 V96 V98 V109 V175:V176">
    <cfRule type="containsText" dxfId="31" priority="35" operator="containsText" text="Alto">
      <formula>NOT(ISERROR(SEARCH("Alto",V14)))</formula>
    </cfRule>
    <cfRule type="containsText" dxfId="30" priority="34" operator="containsText" text="Moderado">
      <formula>NOT(ISERROR(SEARCH("Moderado",V14)))</formula>
    </cfRule>
    <cfRule type="containsText" dxfId="29" priority="33" operator="containsText" text="Bajo">
      <formula>NOT(ISERROR(SEARCH("Bajo",V14)))</formula>
    </cfRule>
    <cfRule type="containsText" dxfId="28" priority="36" operator="containsText" text="Extremo">
      <formula>NOT(ISERROR(SEARCH("Extremo",V14)))</formula>
    </cfRule>
  </conditionalFormatting>
  <conditionalFormatting sqref="V90 V93 V100 V102:V104 V107 V112 V166 V168 V171 V173 V179">
    <cfRule type="containsText" dxfId="27" priority="24" operator="containsText" text="Extremo">
      <formula>NOT(ISERROR(SEARCH("Extremo",V90)))</formula>
    </cfRule>
    <cfRule type="containsText" dxfId="26" priority="23" operator="containsText" text="Alto">
      <formula>NOT(ISERROR(SEARCH("Alto",V90)))</formula>
    </cfRule>
    <cfRule type="containsText" dxfId="25" priority="22" operator="containsText" text="Moderado">
      <formula>NOT(ISERROR(SEARCH("Moderado",V90)))</formula>
    </cfRule>
    <cfRule type="containsText" dxfId="24" priority="21" operator="containsText" text="Bajo">
      <formula>NOT(ISERROR(SEARCH("Bajo",V90)))</formula>
    </cfRule>
  </conditionalFormatting>
  <conditionalFormatting sqref="V158 V161">
    <cfRule type="containsText" dxfId="23" priority="5" operator="containsText" text="Bajo">
      <formula>NOT(ISERROR(SEARCH("Bajo",V158)))</formula>
    </cfRule>
    <cfRule type="containsText" dxfId="22" priority="6" operator="containsText" text="Moderado">
      <formula>NOT(ISERROR(SEARCH("Moderado",V158)))</formula>
    </cfRule>
    <cfRule type="containsText" dxfId="21" priority="7" operator="containsText" text="Alto">
      <formula>NOT(ISERROR(SEARCH("Alto",V158)))</formula>
    </cfRule>
    <cfRule type="containsText" dxfId="20" priority="8" operator="containsText" text="Extremo">
      <formula>NOT(ISERROR(SEARCH("Extremo",V158)))</formula>
    </cfRule>
  </conditionalFormatting>
  <conditionalFormatting sqref="V164">
    <cfRule type="containsText" dxfId="19" priority="13" operator="containsText" text="Bajo">
      <formula>NOT(ISERROR(SEARCH("Bajo",V164)))</formula>
    </cfRule>
    <cfRule type="containsText" dxfId="18" priority="14" operator="containsText" text="Moderado">
      <formula>NOT(ISERROR(SEARCH("Moderado",V164)))</formula>
    </cfRule>
    <cfRule type="containsText" dxfId="17" priority="15" operator="containsText" text="Alto">
      <formula>NOT(ISERROR(SEARCH("Alto",V164)))</formula>
    </cfRule>
    <cfRule type="containsText" dxfId="16" priority="16" operator="containsText" text="Extremo">
      <formula>NOT(ISERROR(SEARCH("Extremo",V164)))</formula>
    </cfRule>
  </conditionalFormatting>
  <conditionalFormatting sqref="AN9 AN11 AN14:AN16 AN20:AN21 AN24 AN26:AN27 AN30:AN31 AN34:AN35 AN38 AN40 AN42 AN45 AN47:AN51 AN54 AN56 AN60 AN63 AN66 AN68 AN70 AN72 AN75 AN78 AN81 AN84 AN87 AN96 AN98 AN109 AN175:AN176">
    <cfRule type="containsText" dxfId="15" priority="37" operator="containsText" text="Bajo">
      <formula>NOT(ISERROR(SEARCH("Bajo",AN9)))</formula>
    </cfRule>
    <cfRule type="containsText" dxfId="14" priority="38" operator="containsText" text="Moderado">
      <formula>NOT(ISERROR(SEARCH("Moderado",AN9)))</formula>
    </cfRule>
    <cfRule type="containsText" dxfId="13" priority="39" operator="containsText" text="Alto">
      <formula>NOT(ISERROR(SEARCH("Alto",AN9)))</formula>
    </cfRule>
    <cfRule type="containsText" dxfId="12" priority="40" operator="containsText" text="Extremo">
      <formula>NOT(ISERROR(SEARCH("Extremo",AN9)))</formula>
    </cfRule>
  </conditionalFormatting>
  <conditionalFormatting sqref="AN90 AN93 AN100 AN102:AN104 AN107 AN112 AN166 AN168 AN171 AN173 AN179">
    <cfRule type="containsText" dxfId="11" priority="17" operator="containsText" text="Bajo">
      <formula>NOT(ISERROR(SEARCH("Bajo",AN90)))</formula>
    </cfRule>
    <cfRule type="containsText" dxfId="10" priority="18" operator="containsText" text="Moderado">
      <formula>NOT(ISERROR(SEARCH("Moderado",AN90)))</formula>
    </cfRule>
    <cfRule type="containsText" dxfId="9" priority="19" operator="containsText" text="Alto">
      <formula>NOT(ISERROR(SEARCH("Alto",AN90)))</formula>
    </cfRule>
    <cfRule type="containsText" dxfId="8" priority="20" operator="containsText" text="Extremo">
      <formula>NOT(ISERROR(SEARCH("Extremo",AN90)))</formula>
    </cfRule>
  </conditionalFormatting>
  <conditionalFormatting sqref="AN158 AN161">
    <cfRule type="containsText" dxfId="7" priority="4" operator="containsText" text="Extremo">
      <formula>NOT(ISERROR(SEARCH("Extremo",AN158)))</formula>
    </cfRule>
    <cfRule type="containsText" dxfId="6" priority="3" operator="containsText" text="Alto">
      <formula>NOT(ISERROR(SEARCH("Alto",AN158)))</formula>
    </cfRule>
    <cfRule type="containsText" dxfId="5" priority="2" operator="containsText" text="Moderado">
      <formula>NOT(ISERROR(SEARCH("Moderado",AN158)))</formula>
    </cfRule>
    <cfRule type="containsText" dxfId="4" priority="1" operator="containsText" text="Bajo">
      <formula>NOT(ISERROR(SEARCH("Bajo",AN158)))</formula>
    </cfRule>
  </conditionalFormatting>
  <conditionalFormatting sqref="AN164">
    <cfRule type="containsText" dxfId="3" priority="11" operator="containsText" text="Alto">
      <formula>NOT(ISERROR(SEARCH("Alto",AN164)))</formula>
    </cfRule>
    <cfRule type="containsText" dxfId="2" priority="10" operator="containsText" text="Moderado">
      <formula>NOT(ISERROR(SEARCH("Moderado",AN164)))</formula>
    </cfRule>
    <cfRule type="containsText" dxfId="1" priority="9" operator="containsText" text="Bajo">
      <formula>NOT(ISERROR(SEARCH("Bajo",AN164)))</formula>
    </cfRule>
    <cfRule type="containsText" dxfId="0" priority="12" operator="containsText" text="Extremo">
      <formula>NOT(ISERROR(SEARCH("Extremo",AN164)))</formula>
    </cfRule>
  </conditionalFormatting>
  <dataValidations count="19">
    <dataValidation type="list" allowBlank="1" showInputMessage="1" showErrorMessage="1" sqref="O70 O66 O60 O54 O47:O51 O38 O30:O31 O84 O81 O78 O75 O42 O40 O87 O72 O68 O63 O56 O45 O14:O16 O34:O35 O26:O27 O24 O11 O20:O21 O9" xr:uid="{00000000-0002-0000-0000-000000000000}">
      <formula1>$L$120:$L$124</formula1>
    </dataValidation>
    <dataValidation type="list" allowBlank="1" showInputMessage="1" showErrorMessage="1" sqref="T9 T54 T47:T51 T38 T30:T31 T78 T40 T87 T81 T42 T70 T66 T84 T75 T72 T68 T63 T56 T45 T60 T34:T35 T26:T27 T24 T14:T16 T11 T20:T21" xr:uid="{00000000-0002-0000-0000-000002000000}">
      <formula1>$O$125:$O$129</formula1>
    </dataValidation>
    <dataValidation type="list" allowBlank="1" showInputMessage="1" showErrorMessage="1" sqref="V9 V81 AN42 V70 V66 AN84 AN75 AN68 AN63 AN56 AN45 V42 AN34:AN35 AN26:AN27 V60 V54 V47:V51 V38 V30:V31 AN78 AN72 AN70 AN66 AN60 AN54 AN47:AN51 AN38 AN30:AN31 AN40 V40 AN81 V78 AN87 V84 V75 V72 V68 V63 V56 V45 V87 V34:V35 V26:V27 AN24 V24 AN14:AN16 V14:V16 AN11 V11 AN9 AN20:AN21 V20:V21" xr:uid="{00000000-0002-0000-0000-000003000000}">
      <formula1>$R$125:$R$128</formula1>
    </dataValidation>
    <dataValidation type="list" allowBlank="1" showInputMessage="1" showErrorMessage="1" sqref="AO70 AO66 AO60 AO54 AO47:AO51 AO38 AO30:AO31 AO81 AO42 AO40 AO87 AO78 AO72 AO84 AO75 AO68 AO63 AO56 AO45 AO14:AO16 AO34:AO35 AO26:AO27 AO24 AO11 AO20:AO21 AO9" xr:uid="{00000000-0002-0000-0000-000009000000}">
      <formula1>$O$130:$O$133</formula1>
    </dataValidation>
    <dataValidation type="list" allowBlank="1" showInputMessage="1" showErrorMessage="1" sqref="Y9:Y40 Y42:Y55" xr:uid="{00000000-0002-0000-0000-000004000000}">
      <formula1>$T$125:$T$127</formula1>
    </dataValidation>
    <dataValidation type="list" allowBlank="1" showInputMessage="1" showErrorMessage="1" sqref="P9:P40 P72:P89 P42:P62" xr:uid="{0108D111-60DC-4332-85D9-18E53FF54371}">
      <formula1>$X$125:$X$132</formula1>
    </dataValidation>
    <dataValidation type="list" allowBlank="1" showInputMessage="1" showErrorMessage="1" sqref="M9:M40 M42:M89" xr:uid="{1F0A28A5-8C64-43AB-8393-F0ACD5B04C45}">
      <formula1>$M$113:$M$120</formula1>
    </dataValidation>
    <dataValidation type="list" allowBlank="1" showInputMessage="1" showErrorMessage="1" sqref="R9:R40 R42:R89" xr:uid="{036934B2-4ECB-4393-BB3E-0D57C5DEF084}">
      <formula1>$L$125:$L$134</formula1>
    </dataValidation>
    <dataValidation type="list" allowBlank="1" showInputMessage="1" showErrorMessage="1" sqref="E9:E89" xr:uid="{749AF15F-15FA-4DFB-A29B-480449F0441B}">
      <formula1>$N$113:$N$121</formula1>
    </dataValidation>
    <dataValidation type="list" allowBlank="1" showInputMessage="1" showErrorMessage="1" sqref="Y63:Y71" xr:uid="{6E72E475-9FF4-4FF4-B310-09296A4636D9}">
      <formula1>$P$41:$P$43</formula1>
    </dataValidation>
    <dataValidation type="list" allowBlank="1" showInputMessage="1" showErrorMessage="1" sqref="AA9:AA80 AA84:AA89" xr:uid="{00000000-0002-0000-0000-000007000000}">
      <formula1>$V$127:$V$128</formula1>
    </dataValidation>
    <dataValidation type="list" allowBlank="1" showInputMessage="1" showErrorMessage="1" sqref="Z9:Z80 Z84:Z89" xr:uid="{00000000-0002-0000-0000-000006000000}">
      <formula1>$V$125:$V$126</formula1>
    </dataValidation>
    <dataValidation type="list" allowBlank="1" showInputMessage="1" showErrorMessage="1" sqref="AC9:AC80 AC84:AC89" xr:uid="{00000000-0002-0000-0000-000008000000}">
      <formula1>$W$129:$W$130</formula1>
    </dataValidation>
    <dataValidation type="list" allowBlank="1" showInputMessage="1" showErrorMessage="1" sqref="AB9:AB80 AB84:AB89" xr:uid="{00000000-0002-0000-0000-00000C000000}">
      <formula1>$W$125:$W$126</formula1>
    </dataValidation>
    <dataValidation type="list" allowBlank="1" showInputMessage="1" showErrorMessage="1" sqref="Y75:Y76 Y81:Y85 Y72:Y73 Y78:Y79" xr:uid="{948A3739-3FB8-4264-8734-BA6F40B249D4}">
      <formula1>#REF!</formula1>
    </dataValidation>
    <dataValidation type="list" allowBlank="1" showInputMessage="1" showErrorMessage="1" sqref="B9:B40 B42:B89" xr:uid="{BC8B7508-23C3-444E-B82C-9F9FA1BBD51B}">
      <formula1>$E$120:$E$156</formula1>
    </dataValidation>
    <dataValidation type="list" allowBlank="1" showInputMessage="1" showErrorMessage="1" sqref="B90:B112 B166:B182" xr:uid="{D91AD70F-4CC3-4BE1-8D4C-411B68C45BA3}">
      <formula1>$E$596:$E$633</formula1>
    </dataValidation>
    <dataValidation type="list" allowBlank="1" showInputMessage="1" showErrorMessage="1" sqref="B164:B165" xr:uid="{6924C7AD-19E8-4DC5-BF40-4CFC22DA4FF0}">
      <formula1>$E$875:$E$912</formula1>
    </dataValidation>
    <dataValidation type="list" allowBlank="1" showInputMessage="1" showErrorMessage="1" sqref="B158:B163" xr:uid="{68B1C79B-BBD9-4F38-99E0-76BB99EF18E9}">
      <formula1>$E$29:$E$66</formula1>
    </dataValidation>
  </dataValidations>
  <hyperlinks>
    <hyperlink ref="L7" location="Hoja5!A1" display="Redacción del riesgo " xr:uid="{00000000-0004-0000-0000-000000000000}"/>
    <hyperlink ref="V7" location="Hoja4!A1" display="Nivel de Severidad Riesgo Inherente" xr:uid="{00000000-0004-0000-0000-000001000000}"/>
    <hyperlink ref="AD7" location="Hoja6!A1" display="Probabilidad Residual " xr:uid="{00000000-0004-0000-0000-000002000000}"/>
    <hyperlink ref="AI7" location="Hoja6!A1" display="Impacto Resdual" xr:uid="{00000000-0004-0000-0000-000003000000}"/>
    <hyperlink ref="AN7" location="Hoja4!A1" display="Nivel de Severidad Riesgo Residual" xr:uid="{00000000-0004-0000-0000-000004000000}"/>
    <hyperlink ref="P7" location="'Hoja 7'!A1" display="'Hoja 7'!A1" xr:uid="{00000000-0004-0000-0000-000005000000}"/>
    <hyperlink ref="R7" location="Hoja2!A1" display="Probabilidad Inherente " xr:uid="{00000000-0004-0000-0000-000006000000}"/>
    <hyperlink ref="T7" location="Hoja3!A1" display="Impacto Inherente" xr:uid="{00000000-0004-0000-0000-000007000000}"/>
    <hyperlink ref="Y7" location="Hoja8!A1" display="Tipo de Control" xr:uid="{3BD0F506-2896-4F5E-A25A-A57213FDFE23}"/>
  </hyperlink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F11AC-166C-4DD8-A922-210296FB7DCE}">
  <dimension ref="A1:C14"/>
  <sheetViews>
    <sheetView workbookViewId="0">
      <selection activeCell="B12" sqref="B12"/>
    </sheetView>
  </sheetViews>
  <sheetFormatPr baseColWidth="10" defaultColWidth="11.42578125" defaultRowHeight="15" x14ac:dyDescent="0.25"/>
  <cols>
    <col min="2" max="2" width="17.42578125" bestFit="1" customWidth="1"/>
    <col min="3" max="3" width="122.42578125" bestFit="1" customWidth="1"/>
  </cols>
  <sheetData>
    <row r="1" spans="1:3" x14ac:dyDescent="0.25">
      <c r="A1" s="170" t="s">
        <v>673</v>
      </c>
      <c r="B1" s="170" t="s">
        <v>674</v>
      </c>
      <c r="C1" s="170" t="s">
        <v>675</v>
      </c>
    </row>
    <row r="2" spans="1:3" ht="15.75" thickBot="1" x14ac:dyDescent="0.3">
      <c r="A2" s="171"/>
      <c r="B2" s="171"/>
      <c r="C2" s="171"/>
    </row>
    <row r="3" spans="1:3" x14ac:dyDescent="0.25">
      <c r="A3" s="57" t="s">
        <v>676</v>
      </c>
      <c r="B3" s="59">
        <v>41578</v>
      </c>
      <c r="C3" s="55" t="s">
        <v>677</v>
      </c>
    </row>
    <row r="4" spans="1:3" x14ac:dyDescent="0.25">
      <c r="A4" s="58" t="s">
        <v>678</v>
      </c>
      <c r="B4" s="60">
        <v>42100</v>
      </c>
      <c r="C4" s="56" t="s">
        <v>679</v>
      </c>
    </row>
    <row r="5" spans="1:3" x14ac:dyDescent="0.25">
      <c r="A5" s="58" t="s">
        <v>680</v>
      </c>
      <c r="B5" s="60">
        <v>42271</v>
      </c>
      <c r="C5" s="56" t="s">
        <v>679</v>
      </c>
    </row>
    <row r="6" spans="1:3" x14ac:dyDescent="0.25">
      <c r="A6" s="58" t="s">
        <v>681</v>
      </c>
      <c r="B6" s="60">
        <v>42486</v>
      </c>
      <c r="C6" s="56" t="s">
        <v>679</v>
      </c>
    </row>
    <row r="7" spans="1:3" x14ac:dyDescent="0.25">
      <c r="A7" s="58" t="s">
        <v>682</v>
      </c>
      <c r="B7" s="60">
        <v>42800</v>
      </c>
      <c r="C7" s="56" t="s">
        <v>683</v>
      </c>
    </row>
    <row r="8" spans="1:3" x14ac:dyDescent="0.25">
      <c r="A8" s="58" t="s">
        <v>684</v>
      </c>
      <c r="B8" s="60">
        <v>43165</v>
      </c>
      <c r="C8" s="56" t="s">
        <v>685</v>
      </c>
    </row>
    <row r="9" spans="1:3" x14ac:dyDescent="0.25">
      <c r="A9" s="58" t="s">
        <v>686</v>
      </c>
      <c r="B9" s="60">
        <v>43615</v>
      </c>
      <c r="C9" s="56" t="s">
        <v>687</v>
      </c>
    </row>
    <row r="10" spans="1:3" ht="27.75" customHeight="1" x14ac:dyDescent="0.25">
      <c r="A10" s="58" t="s">
        <v>688</v>
      </c>
      <c r="B10" s="60">
        <v>44455</v>
      </c>
      <c r="C10" s="68" t="s">
        <v>689</v>
      </c>
    </row>
    <row r="11" spans="1:3" ht="22.5" customHeight="1" x14ac:dyDescent="0.25">
      <c r="A11" s="67" t="s">
        <v>690</v>
      </c>
      <c r="B11" s="60">
        <v>44523</v>
      </c>
      <c r="C11" s="69" t="s">
        <v>691</v>
      </c>
    </row>
    <row r="12" spans="1:3" ht="36" thickBot="1" x14ac:dyDescent="0.3">
      <c r="A12" s="71" t="s">
        <v>692</v>
      </c>
      <c r="B12" s="77">
        <v>45264</v>
      </c>
      <c r="C12" s="70" t="s">
        <v>693</v>
      </c>
    </row>
    <row r="13" spans="1:3" x14ac:dyDescent="0.25">
      <c r="A13" s="53"/>
      <c r="B13" s="53"/>
      <c r="C13" s="53"/>
    </row>
    <row r="14" spans="1:3" x14ac:dyDescent="0.25">
      <c r="A14" s="54" t="s">
        <v>694</v>
      </c>
      <c r="B14" s="53"/>
      <c r="C14" s="53"/>
    </row>
  </sheetData>
  <mergeCells count="3">
    <mergeCell ref="A1:A2"/>
    <mergeCell ref="B1:B2"/>
    <mergeCell ref="C1: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0"/>
  <sheetViews>
    <sheetView workbookViewId="0">
      <selection sqref="A1:C1"/>
    </sheetView>
  </sheetViews>
  <sheetFormatPr baseColWidth="10" defaultColWidth="11.42578125" defaultRowHeight="15" x14ac:dyDescent="0.25"/>
  <cols>
    <col min="1" max="1" width="18.5703125" style="1" customWidth="1"/>
    <col min="2" max="2" width="17.85546875" style="1" customWidth="1"/>
    <col min="3" max="3" width="35.85546875" style="1" customWidth="1"/>
    <col min="4" max="4" width="26.5703125" style="1" customWidth="1"/>
    <col min="5" max="16384" width="11.42578125" style="1"/>
  </cols>
  <sheetData>
    <row r="1" spans="1:4" ht="18.75" customHeight="1" x14ac:dyDescent="0.25">
      <c r="A1" s="180" t="s">
        <v>695</v>
      </c>
      <c r="B1" s="180"/>
      <c r="C1" s="180"/>
    </row>
    <row r="2" spans="1:4" ht="18.75" x14ac:dyDescent="0.25">
      <c r="A2" s="18" t="s">
        <v>696</v>
      </c>
      <c r="B2" s="12" t="s">
        <v>375</v>
      </c>
      <c r="C2" s="18" t="s">
        <v>697</v>
      </c>
    </row>
    <row r="3" spans="1:4" ht="36" x14ac:dyDescent="0.25">
      <c r="A3" s="13">
        <v>1</v>
      </c>
      <c r="B3" s="14" t="s">
        <v>698</v>
      </c>
      <c r="C3" s="15" t="s">
        <v>699</v>
      </c>
    </row>
    <row r="4" spans="1:4" ht="36" x14ac:dyDescent="0.25">
      <c r="A4" s="13">
        <v>0.8</v>
      </c>
      <c r="B4" s="16" t="s">
        <v>700</v>
      </c>
      <c r="C4" s="15" t="s">
        <v>701</v>
      </c>
    </row>
    <row r="5" spans="1:4" ht="36" x14ac:dyDescent="0.25">
      <c r="A5" s="22">
        <v>0.6</v>
      </c>
      <c r="B5" s="23" t="s">
        <v>702</v>
      </c>
      <c r="C5" s="24" t="s">
        <v>642</v>
      </c>
    </row>
    <row r="6" spans="1:4" ht="36" x14ac:dyDescent="0.25">
      <c r="A6" s="13">
        <v>0.4</v>
      </c>
      <c r="B6" s="25" t="s">
        <v>184</v>
      </c>
      <c r="C6" s="24" t="s">
        <v>703</v>
      </c>
    </row>
    <row r="7" spans="1:4" ht="36" x14ac:dyDescent="0.25">
      <c r="A7" s="13">
        <v>0.2</v>
      </c>
      <c r="B7" s="26" t="s">
        <v>704</v>
      </c>
      <c r="C7" s="24" t="s">
        <v>705</v>
      </c>
    </row>
    <row r="9" spans="1:4" x14ac:dyDescent="0.25">
      <c r="A9" s="181" t="s">
        <v>706</v>
      </c>
      <c r="B9" s="181"/>
      <c r="C9" s="181"/>
      <c r="D9" s="181"/>
    </row>
    <row r="10" spans="1:4" x14ac:dyDescent="0.25">
      <c r="A10" s="76" t="s">
        <v>696</v>
      </c>
      <c r="B10" s="76" t="s">
        <v>375</v>
      </c>
      <c r="C10" s="76" t="s">
        <v>697</v>
      </c>
      <c r="D10" s="76" t="s">
        <v>28</v>
      </c>
    </row>
    <row r="11" spans="1:4" x14ac:dyDescent="0.25">
      <c r="A11" s="174">
        <v>1</v>
      </c>
      <c r="B11" s="182" t="s">
        <v>223</v>
      </c>
      <c r="C11" s="176" t="s">
        <v>707</v>
      </c>
      <c r="D11" s="172" t="s">
        <v>708</v>
      </c>
    </row>
    <row r="12" spans="1:4" x14ac:dyDescent="0.25">
      <c r="A12" s="174"/>
      <c r="B12" s="182"/>
      <c r="C12" s="176"/>
      <c r="D12" s="173"/>
    </row>
    <row r="13" spans="1:4" x14ac:dyDescent="0.25">
      <c r="A13" s="174">
        <v>0.8</v>
      </c>
      <c r="B13" s="178" t="s">
        <v>156</v>
      </c>
      <c r="C13" s="176" t="s">
        <v>709</v>
      </c>
      <c r="D13" s="172" t="s">
        <v>710</v>
      </c>
    </row>
    <row r="14" spans="1:4" x14ac:dyDescent="0.25">
      <c r="A14" s="174"/>
      <c r="B14" s="178"/>
      <c r="C14" s="176"/>
      <c r="D14" s="173"/>
    </row>
    <row r="15" spans="1:4" x14ac:dyDescent="0.25">
      <c r="A15" s="174">
        <v>0.6</v>
      </c>
      <c r="B15" s="179" t="s">
        <v>63</v>
      </c>
      <c r="C15" s="176" t="s">
        <v>711</v>
      </c>
      <c r="D15" s="172" t="s">
        <v>712</v>
      </c>
    </row>
    <row r="16" spans="1:4" x14ac:dyDescent="0.25">
      <c r="A16" s="174"/>
      <c r="B16" s="179"/>
      <c r="C16" s="176"/>
      <c r="D16" s="173"/>
    </row>
    <row r="17" spans="1:4" x14ac:dyDescent="0.25">
      <c r="A17" s="174">
        <v>0.4</v>
      </c>
      <c r="B17" s="175" t="s">
        <v>95</v>
      </c>
      <c r="C17" s="176" t="s">
        <v>711</v>
      </c>
      <c r="D17" s="172" t="s">
        <v>713</v>
      </c>
    </row>
    <row r="18" spans="1:4" x14ac:dyDescent="0.25">
      <c r="A18" s="174"/>
      <c r="B18" s="175"/>
      <c r="C18" s="176"/>
      <c r="D18" s="173"/>
    </row>
    <row r="19" spans="1:4" x14ac:dyDescent="0.25">
      <c r="A19" s="174">
        <v>0.2</v>
      </c>
      <c r="B19" s="177" t="s">
        <v>115</v>
      </c>
      <c r="C19" s="176" t="s">
        <v>714</v>
      </c>
      <c r="D19" s="172" t="s">
        <v>715</v>
      </c>
    </row>
    <row r="20" spans="1:4" ht="18.75" customHeight="1" x14ac:dyDescent="0.25">
      <c r="A20" s="174"/>
      <c r="B20" s="177"/>
      <c r="C20" s="176"/>
      <c r="D20" s="173"/>
    </row>
  </sheetData>
  <mergeCells count="22">
    <mergeCell ref="A1:C1"/>
    <mergeCell ref="A9:D9"/>
    <mergeCell ref="A11:A12"/>
    <mergeCell ref="B11:B12"/>
    <mergeCell ref="C11:C12"/>
    <mergeCell ref="D11:D12"/>
    <mergeCell ref="D13:D14"/>
    <mergeCell ref="D15:D16"/>
    <mergeCell ref="D17:D18"/>
    <mergeCell ref="D19:D20"/>
    <mergeCell ref="A17:A18"/>
    <mergeCell ref="B17:B18"/>
    <mergeCell ref="C17:C18"/>
    <mergeCell ref="A19:A20"/>
    <mergeCell ref="B19:B20"/>
    <mergeCell ref="C19:C20"/>
    <mergeCell ref="A13:A14"/>
    <mergeCell ref="B13:B14"/>
    <mergeCell ref="C13:C14"/>
    <mergeCell ref="A15:A16"/>
    <mergeCell ref="B15:B16"/>
    <mergeCell ref="C15:C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0"/>
  <sheetViews>
    <sheetView workbookViewId="0">
      <selection activeCell="G5" sqref="G5"/>
    </sheetView>
  </sheetViews>
  <sheetFormatPr baseColWidth="10" defaultColWidth="11.42578125" defaultRowHeight="15" x14ac:dyDescent="0.25"/>
  <cols>
    <col min="1" max="1" width="12.5703125" style="1" customWidth="1"/>
    <col min="2" max="2" width="19.7109375" style="1" customWidth="1"/>
    <col min="3" max="3" width="41.7109375" style="1" customWidth="1"/>
    <col min="4" max="4" width="44" style="1" customWidth="1"/>
    <col min="5" max="6" width="11.42578125" style="1"/>
    <col min="7" max="7" width="32.5703125" style="1" customWidth="1"/>
    <col min="8" max="8" width="8.7109375" style="1" customWidth="1"/>
    <col min="9" max="9" width="9.42578125" style="1" customWidth="1"/>
    <col min="10" max="11" width="11.42578125" style="1"/>
    <col min="12" max="12" width="34" style="1" customWidth="1"/>
    <col min="13" max="14" width="7.140625" style="1" customWidth="1"/>
    <col min="15" max="16384" width="11.42578125" style="1"/>
  </cols>
  <sheetData>
    <row r="1" spans="1:14" ht="18.75" x14ac:dyDescent="0.25">
      <c r="A1" s="180" t="s">
        <v>716</v>
      </c>
      <c r="B1" s="180"/>
      <c r="C1" s="180"/>
      <c r="D1" s="180"/>
    </row>
    <row r="2" spans="1:14" ht="37.5" x14ac:dyDescent="0.25">
      <c r="A2" s="18" t="s">
        <v>696</v>
      </c>
      <c r="B2" s="18" t="s">
        <v>40</v>
      </c>
      <c r="C2" s="18" t="s">
        <v>717</v>
      </c>
      <c r="D2" s="18" t="s">
        <v>718</v>
      </c>
    </row>
    <row r="3" spans="1:14" ht="54" x14ac:dyDescent="0.25">
      <c r="A3" s="27">
        <v>1</v>
      </c>
      <c r="B3" s="28" t="s">
        <v>96</v>
      </c>
      <c r="C3" s="24" t="s">
        <v>719</v>
      </c>
      <c r="D3" s="24" t="s">
        <v>720</v>
      </c>
    </row>
    <row r="4" spans="1:14" ht="54" x14ac:dyDescent="0.25">
      <c r="A4" s="27">
        <v>0.8</v>
      </c>
      <c r="B4" s="29" t="s">
        <v>64</v>
      </c>
      <c r="C4" s="24" t="s">
        <v>721</v>
      </c>
      <c r="D4" s="24" t="s">
        <v>722</v>
      </c>
    </row>
    <row r="5" spans="1:14" ht="54" x14ac:dyDescent="0.25">
      <c r="A5" s="27">
        <v>0.6</v>
      </c>
      <c r="B5" s="30" t="s">
        <v>186</v>
      </c>
      <c r="C5" s="24" t="s">
        <v>723</v>
      </c>
      <c r="D5" s="24" t="s">
        <v>724</v>
      </c>
    </row>
    <row r="6" spans="1:14" ht="54.75" customHeight="1" x14ac:dyDescent="0.25">
      <c r="A6" s="27">
        <v>0.4</v>
      </c>
      <c r="B6" s="25" t="s">
        <v>185</v>
      </c>
      <c r="C6" s="24" t="s">
        <v>725</v>
      </c>
      <c r="D6" s="24" t="s">
        <v>726</v>
      </c>
    </row>
    <row r="7" spans="1:14" ht="44.25" customHeight="1" x14ac:dyDescent="0.25">
      <c r="A7" s="27">
        <v>0.2</v>
      </c>
      <c r="B7" s="26" t="s">
        <v>727</v>
      </c>
      <c r="C7" s="24" t="s">
        <v>728</v>
      </c>
      <c r="D7" s="24" t="s">
        <v>729</v>
      </c>
    </row>
    <row r="10" spans="1:14" x14ac:dyDescent="0.25">
      <c r="A10" s="185"/>
      <c r="B10" s="186"/>
      <c r="C10" s="186"/>
      <c r="D10" s="187"/>
      <c r="F10" s="185"/>
      <c r="G10" s="186"/>
      <c r="H10" s="186"/>
      <c r="I10" s="187"/>
      <c r="K10" s="185"/>
      <c r="L10" s="186"/>
      <c r="M10" s="186"/>
      <c r="N10" s="187"/>
    </row>
    <row r="11" spans="1:14" x14ac:dyDescent="0.25">
      <c r="A11" s="183" t="s">
        <v>730</v>
      </c>
      <c r="B11" s="183" t="s">
        <v>731</v>
      </c>
      <c r="C11" s="183" t="s">
        <v>732</v>
      </c>
      <c r="D11" s="183"/>
      <c r="F11" s="183" t="s">
        <v>730</v>
      </c>
      <c r="G11" s="183" t="s">
        <v>731</v>
      </c>
      <c r="H11" s="183" t="s">
        <v>732</v>
      </c>
      <c r="I11" s="183"/>
      <c r="K11" s="183" t="s">
        <v>730</v>
      </c>
      <c r="L11" s="183" t="s">
        <v>731</v>
      </c>
      <c r="M11" s="183" t="s">
        <v>732</v>
      </c>
      <c r="N11" s="183"/>
    </row>
    <row r="12" spans="1:14" ht="31.5" customHeight="1" x14ac:dyDescent="0.25">
      <c r="A12" s="184"/>
      <c r="B12" s="184"/>
      <c r="C12" s="38" t="s">
        <v>733</v>
      </c>
      <c r="D12" s="38" t="s">
        <v>734</v>
      </c>
      <c r="F12" s="184"/>
      <c r="G12" s="184"/>
      <c r="H12" s="38" t="s">
        <v>733</v>
      </c>
      <c r="I12" s="38" t="s">
        <v>734</v>
      </c>
      <c r="K12" s="184"/>
      <c r="L12" s="184"/>
      <c r="M12" s="38" t="s">
        <v>733</v>
      </c>
      <c r="N12" s="38" t="s">
        <v>734</v>
      </c>
    </row>
    <row r="13" spans="1:14" ht="38.25" x14ac:dyDescent="0.25">
      <c r="A13" s="39">
        <v>1</v>
      </c>
      <c r="B13" s="50" t="s">
        <v>735</v>
      </c>
      <c r="C13" s="41"/>
      <c r="D13" s="41"/>
      <c r="F13" s="39">
        <v>1</v>
      </c>
      <c r="G13" s="40" t="s">
        <v>735</v>
      </c>
      <c r="H13" s="41"/>
      <c r="I13" s="41"/>
      <c r="K13" s="39">
        <v>1</v>
      </c>
      <c r="L13" s="40" t="s">
        <v>735</v>
      </c>
      <c r="M13" s="41"/>
      <c r="N13" s="41"/>
    </row>
    <row r="14" spans="1:14" ht="51" x14ac:dyDescent="0.25">
      <c r="A14" s="42">
        <v>2</v>
      </c>
      <c r="B14" s="51" t="s">
        <v>736</v>
      </c>
      <c r="C14" s="44"/>
      <c r="D14" s="44"/>
      <c r="F14" s="42">
        <v>2</v>
      </c>
      <c r="G14" s="43" t="s">
        <v>736</v>
      </c>
      <c r="H14" s="44"/>
      <c r="I14" s="44"/>
      <c r="K14" s="42">
        <v>2</v>
      </c>
      <c r="L14" s="43" t="s">
        <v>736</v>
      </c>
      <c r="M14" s="44"/>
      <c r="N14" s="44"/>
    </row>
    <row r="15" spans="1:14" ht="38.25" x14ac:dyDescent="0.25">
      <c r="A15" s="39">
        <v>3</v>
      </c>
      <c r="B15" s="50" t="s">
        <v>737</v>
      </c>
      <c r="C15" s="41"/>
      <c r="D15" s="41"/>
      <c r="F15" s="39">
        <v>3</v>
      </c>
      <c r="G15" s="40" t="s">
        <v>737</v>
      </c>
      <c r="H15" s="41"/>
      <c r="I15" s="41"/>
      <c r="K15" s="39">
        <v>3</v>
      </c>
      <c r="L15" s="40" t="s">
        <v>737</v>
      </c>
      <c r="M15" s="41"/>
      <c r="N15" s="41"/>
    </row>
    <row r="16" spans="1:14" ht="63.75" x14ac:dyDescent="0.25">
      <c r="A16" s="42">
        <v>4</v>
      </c>
      <c r="B16" s="51" t="s">
        <v>738</v>
      </c>
      <c r="C16" s="44"/>
      <c r="D16" s="44"/>
      <c r="F16" s="42">
        <v>4</v>
      </c>
      <c r="G16" s="43" t="s">
        <v>738</v>
      </c>
      <c r="H16" s="44"/>
      <c r="I16" s="44"/>
      <c r="K16" s="42">
        <v>4</v>
      </c>
      <c r="L16" s="43" t="s">
        <v>738</v>
      </c>
      <c r="M16" s="44"/>
      <c r="N16" s="44"/>
    </row>
    <row r="17" spans="1:14" ht="51" x14ac:dyDescent="0.25">
      <c r="A17" s="39">
        <v>5</v>
      </c>
      <c r="B17" s="50" t="s">
        <v>739</v>
      </c>
      <c r="C17" s="41"/>
      <c r="D17" s="41"/>
      <c r="F17" s="39">
        <v>5</v>
      </c>
      <c r="G17" s="40" t="s">
        <v>739</v>
      </c>
      <c r="H17" s="41"/>
      <c r="I17" s="41"/>
      <c r="K17" s="39">
        <v>5</v>
      </c>
      <c r="L17" s="40" t="s">
        <v>739</v>
      </c>
      <c r="M17" s="41"/>
      <c r="N17" s="41"/>
    </row>
    <row r="18" spans="1:14" ht="25.5" x14ac:dyDescent="0.25">
      <c r="A18" s="42">
        <v>6</v>
      </c>
      <c r="B18" s="49" t="s">
        <v>740</v>
      </c>
      <c r="C18" s="44"/>
      <c r="D18" s="44"/>
      <c r="F18" s="42">
        <v>6</v>
      </c>
      <c r="G18" s="43" t="s">
        <v>740</v>
      </c>
      <c r="H18" s="44"/>
      <c r="I18" s="44"/>
      <c r="K18" s="42">
        <v>6</v>
      </c>
      <c r="L18" s="43" t="s">
        <v>740</v>
      </c>
      <c r="M18" s="44"/>
      <c r="N18" s="44"/>
    </row>
    <row r="19" spans="1:14" ht="51" x14ac:dyDescent="0.25">
      <c r="A19" s="39">
        <v>7</v>
      </c>
      <c r="B19" s="50" t="s">
        <v>741</v>
      </c>
      <c r="C19" s="41"/>
      <c r="D19" s="41"/>
      <c r="F19" s="39">
        <v>7</v>
      </c>
      <c r="G19" s="40" t="s">
        <v>741</v>
      </c>
      <c r="H19" s="41"/>
      <c r="I19" s="41"/>
      <c r="K19" s="39">
        <v>7</v>
      </c>
      <c r="L19" s="40" t="s">
        <v>741</v>
      </c>
      <c r="M19" s="41"/>
      <c r="N19" s="41"/>
    </row>
    <row r="20" spans="1:14" ht="89.25" x14ac:dyDescent="0.25">
      <c r="A20" s="42">
        <v>8</v>
      </c>
      <c r="B20" s="49" t="s">
        <v>742</v>
      </c>
      <c r="C20" s="44"/>
      <c r="D20" s="44"/>
      <c r="F20" s="42">
        <v>8</v>
      </c>
      <c r="G20" s="43" t="s">
        <v>742</v>
      </c>
      <c r="H20" s="44"/>
      <c r="I20" s="44"/>
      <c r="K20" s="42">
        <v>8</v>
      </c>
      <c r="L20" s="43" t="s">
        <v>742</v>
      </c>
      <c r="M20" s="44"/>
      <c r="N20" s="44"/>
    </row>
    <row r="21" spans="1:14" ht="38.25" x14ac:dyDescent="0.25">
      <c r="A21" s="39">
        <v>9</v>
      </c>
      <c r="B21" s="48" t="s">
        <v>743</v>
      </c>
      <c r="C21" s="41"/>
      <c r="D21" s="41"/>
      <c r="F21" s="39">
        <v>9</v>
      </c>
      <c r="G21" s="40" t="s">
        <v>743</v>
      </c>
      <c r="H21" s="41"/>
      <c r="I21" s="41"/>
      <c r="K21" s="39">
        <v>9</v>
      </c>
      <c r="L21" s="40" t="s">
        <v>743</v>
      </c>
      <c r="M21" s="41"/>
      <c r="N21" s="41"/>
    </row>
    <row r="22" spans="1:14" ht="51" x14ac:dyDescent="0.25">
      <c r="A22" s="42">
        <v>10</v>
      </c>
      <c r="B22" s="49" t="s">
        <v>744</v>
      </c>
      <c r="C22" s="44"/>
      <c r="D22" s="44"/>
      <c r="F22" s="42">
        <v>10</v>
      </c>
      <c r="G22" s="43" t="s">
        <v>744</v>
      </c>
      <c r="H22" s="44"/>
      <c r="I22" s="44"/>
      <c r="K22" s="42">
        <v>10</v>
      </c>
      <c r="L22" s="43" t="s">
        <v>744</v>
      </c>
      <c r="M22" s="44"/>
      <c r="N22" s="44"/>
    </row>
    <row r="23" spans="1:14" ht="25.5" x14ac:dyDescent="0.25">
      <c r="A23" s="39">
        <v>11</v>
      </c>
      <c r="B23" s="48" t="s">
        <v>745</v>
      </c>
      <c r="C23" s="41"/>
      <c r="D23" s="41"/>
      <c r="F23" s="39">
        <v>11</v>
      </c>
      <c r="G23" s="40" t="s">
        <v>745</v>
      </c>
      <c r="H23" s="41"/>
      <c r="I23" s="41"/>
      <c r="K23" s="39">
        <v>11</v>
      </c>
      <c r="L23" s="40" t="s">
        <v>745</v>
      </c>
      <c r="M23" s="41"/>
      <c r="N23" s="41"/>
    </row>
    <row r="24" spans="1:14" ht="25.5" x14ac:dyDescent="0.25">
      <c r="A24" s="42">
        <v>12</v>
      </c>
      <c r="B24" s="49" t="s">
        <v>746</v>
      </c>
      <c r="C24" s="44"/>
      <c r="D24" s="44"/>
      <c r="F24" s="42">
        <v>12</v>
      </c>
      <c r="G24" s="43" t="s">
        <v>746</v>
      </c>
      <c r="H24" s="44"/>
      <c r="I24" s="44"/>
      <c r="K24" s="42">
        <v>12</v>
      </c>
      <c r="L24" s="43" t="s">
        <v>746</v>
      </c>
      <c r="M24" s="44"/>
      <c r="N24" s="44"/>
    </row>
    <row r="25" spans="1:14" ht="25.5" x14ac:dyDescent="0.25">
      <c r="A25" s="39">
        <v>13</v>
      </c>
      <c r="B25" s="48" t="s">
        <v>747</v>
      </c>
      <c r="C25" s="41"/>
      <c r="D25" s="41"/>
      <c r="F25" s="39">
        <v>13</v>
      </c>
      <c r="G25" s="40" t="s">
        <v>747</v>
      </c>
      <c r="H25" s="41"/>
      <c r="I25" s="41"/>
      <c r="K25" s="39">
        <v>13</v>
      </c>
      <c r="L25" s="40" t="s">
        <v>747</v>
      </c>
      <c r="M25" s="41"/>
      <c r="N25" s="41"/>
    </row>
    <row r="26" spans="1:14" ht="25.5" x14ac:dyDescent="0.25">
      <c r="A26" s="42">
        <v>14</v>
      </c>
      <c r="B26" s="49" t="s">
        <v>748</v>
      </c>
      <c r="C26" s="44"/>
      <c r="D26" s="44"/>
      <c r="F26" s="42">
        <v>14</v>
      </c>
      <c r="G26" s="43" t="s">
        <v>748</v>
      </c>
      <c r="H26" s="44"/>
      <c r="I26" s="44"/>
      <c r="K26" s="42">
        <v>14</v>
      </c>
      <c r="L26" s="43" t="s">
        <v>748</v>
      </c>
      <c r="M26" s="44"/>
      <c r="N26" s="44"/>
    </row>
    <row r="27" spans="1:14" ht="38.25" x14ac:dyDescent="0.25">
      <c r="A27" s="39">
        <v>15</v>
      </c>
      <c r="B27" s="48" t="s">
        <v>749</v>
      </c>
      <c r="C27" s="41"/>
      <c r="D27" s="41"/>
      <c r="F27" s="39">
        <v>15</v>
      </c>
      <c r="G27" s="40" t="s">
        <v>749</v>
      </c>
      <c r="H27" s="41"/>
      <c r="I27" s="41"/>
      <c r="K27" s="39">
        <v>15</v>
      </c>
      <c r="L27" s="40" t="s">
        <v>749</v>
      </c>
      <c r="M27" s="41"/>
      <c r="N27" s="41"/>
    </row>
    <row r="28" spans="1:14" ht="42.75" customHeight="1" x14ac:dyDescent="0.25">
      <c r="A28" s="42">
        <v>16</v>
      </c>
      <c r="B28" s="49" t="s">
        <v>750</v>
      </c>
      <c r="C28" s="44"/>
      <c r="D28" s="44"/>
      <c r="F28" s="42">
        <v>16</v>
      </c>
      <c r="G28" s="43" t="s">
        <v>750</v>
      </c>
      <c r="H28" s="44"/>
      <c r="I28" s="44"/>
      <c r="K28" s="42">
        <v>16</v>
      </c>
      <c r="L28" s="43" t="s">
        <v>750</v>
      </c>
      <c r="M28" s="44"/>
      <c r="N28" s="44"/>
    </row>
    <row r="29" spans="1:14" ht="25.5" x14ac:dyDescent="0.25">
      <c r="A29" s="39">
        <v>17</v>
      </c>
      <c r="B29" s="50" t="s">
        <v>751</v>
      </c>
      <c r="C29" s="41"/>
      <c r="D29" s="41"/>
      <c r="F29" s="39">
        <v>17</v>
      </c>
      <c r="G29" s="40" t="s">
        <v>751</v>
      </c>
      <c r="H29" s="41"/>
      <c r="I29" s="41"/>
      <c r="K29" s="39">
        <v>17</v>
      </c>
      <c r="L29" s="40" t="s">
        <v>751</v>
      </c>
      <c r="M29" s="41"/>
      <c r="N29" s="41"/>
    </row>
    <row r="30" spans="1:14" ht="25.5" x14ac:dyDescent="0.25">
      <c r="A30" s="42">
        <v>18</v>
      </c>
      <c r="B30" s="51" t="s">
        <v>752</v>
      </c>
      <c r="C30" s="44"/>
      <c r="D30" s="44"/>
      <c r="F30" s="42">
        <v>18</v>
      </c>
      <c r="G30" s="43" t="s">
        <v>752</v>
      </c>
      <c r="H30" s="44"/>
      <c r="I30" s="44"/>
      <c r="K30" s="42">
        <v>18</v>
      </c>
      <c r="L30" s="43" t="s">
        <v>752</v>
      </c>
      <c r="M30" s="44"/>
      <c r="N30" s="44"/>
    </row>
    <row r="31" spans="1:14" ht="25.5" x14ac:dyDescent="0.25">
      <c r="A31" s="39">
        <v>19</v>
      </c>
      <c r="B31" s="50" t="s">
        <v>753</v>
      </c>
      <c r="C31" s="41"/>
      <c r="D31" s="41"/>
      <c r="F31" s="39">
        <v>19</v>
      </c>
      <c r="G31" s="40" t="s">
        <v>753</v>
      </c>
      <c r="H31" s="41"/>
      <c r="I31" s="41"/>
      <c r="K31" s="39">
        <v>19</v>
      </c>
      <c r="L31" s="40" t="s">
        <v>753</v>
      </c>
      <c r="M31" s="41"/>
      <c r="N31" s="41"/>
    </row>
    <row r="34" spans="1:4" ht="25.5" x14ac:dyDescent="0.25">
      <c r="A34" s="45" t="s">
        <v>696</v>
      </c>
      <c r="B34" s="46" t="s">
        <v>754</v>
      </c>
      <c r="C34" s="46" t="s">
        <v>40</v>
      </c>
      <c r="D34" s="46" t="s">
        <v>697</v>
      </c>
    </row>
    <row r="35" spans="1:4" ht="25.5" x14ac:dyDescent="0.25">
      <c r="A35" s="188">
        <v>0.6</v>
      </c>
      <c r="B35" s="189" t="s">
        <v>755</v>
      </c>
      <c r="C35" s="190" t="s">
        <v>186</v>
      </c>
      <c r="D35" s="47" t="s">
        <v>756</v>
      </c>
    </row>
    <row r="36" spans="1:4" ht="25.5" x14ac:dyDescent="0.25">
      <c r="A36" s="188"/>
      <c r="B36" s="189"/>
      <c r="C36" s="190"/>
      <c r="D36" s="47" t="s">
        <v>757</v>
      </c>
    </row>
    <row r="37" spans="1:4" x14ac:dyDescent="0.25">
      <c r="A37" s="188">
        <v>0.8</v>
      </c>
      <c r="B37" s="192" t="s">
        <v>758</v>
      </c>
      <c r="C37" s="191" t="s">
        <v>64</v>
      </c>
      <c r="D37" s="47" t="s">
        <v>759</v>
      </c>
    </row>
    <row r="38" spans="1:4" ht="25.5" x14ac:dyDescent="0.25">
      <c r="A38" s="188"/>
      <c r="B38" s="192"/>
      <c r="C38" s="191"/>
      <c r="D38" s="47" t="s">
        <v>760</v>
      </c>
    </row>
    <row r="39" spans="1:4" x14ac:dyDescent="0.25">
      <c r="A39" s="188">
        <v>1</v>
      </c>
      <c r="B39" s="189" t="s">
        <v>761</v>
      </c>
      <c r="C39" s="193" t="s">
        <v>96</v>
      </c>
      <c r="D39" s="47" t="s">
        <v>762</v>
      </c>
    </row>
    <row r="40" spans="1:4" ht="25.5" x14ac:dyDescent="0.25">
      <c r="A40" s="188"/>
      <c r="B40" s="189"/>
      <c r="C40" s="193"/>
      <c r="D40" s="47" t="s">
        <v>763</v>
      </c>
    </row>
  </sheetData>
  <mergeCells count="22">
    <mergeCell ref="K10:N10"/>
    <mergeCell ref="K11:K12"/>
    <mergeCell ref="L11:L12"/>
    <mergeCell ref="M11:N11"/>
    <mergeCell ref="C39:C40"/>
    <mergeCell ref="A39:A40"/>
    <mergeCell ref="B39:B40"/>
    <mergeCell ref="F10:I10"/>
    <mergeCell ref="F11:F12"/>
    <mergeCell ref="G11:G12"/>
    <mergeCell ref="H11:I11"/>
    <mergeCell ref="C35:C36"/>
    <mergeCell ref="A35:A36"/>
    <mergeCell ref="B35:B36"/>
    <mergeCell ref="C37:C38"/>
    <mergeCell ref="A37:A38"/>
    <mergeCell ref="B37:B38"/>
    <mergeCell ref="A1:D1"/>
    <mergeCell ref="A11:A12"/>
    <mergeCell ref="B11:B12"/>
    <mergeCell ref="C11:D11"/>
    <mergeCell ref="A10:D1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R16"/>
  <sheetViews>
    <sheetView zoomScale="78" zoomScaleNormal="78" workbookViewId="0"/>
  </sheetViews>
  <sheetFormatPr baseColWidth="10" defaultColWidth="11.42578125" defaultRowHeight="15" x14ac:dyDescent="0.25"/>
  <cols>
    <col min="1" max="1" width="11.42578125" style="1"/>
    <col min="2" max="2" width="13.42578125" style="1" customWidth="1"/>
    <col min="3" max="3" width="16.7109375" style="1" customWidth="1"/>
    <col min="4" max="6" width="11.42578125" style="1"/>
    <col min="7" max="7" width="14.28515625" style="1" customWidth="1"/>
    <col min="8" max="10" width="11.42578125" style="1"/>
    <col min="11" max="11" width="13.28515625" style="1" customWidth="1"/>
    <col min="12" max="15" width="13.85546875" style="1" customWidth="1"/>
    <col min="16" max="16384" width="11.42578125" style="1"/>
  </cols>
  <sheetData>
    <row r="2" spans="2:18" ht="58.5" customHeight="1" x14ac:dyDescent="0.25">
      <c r="B2" s="2" t="s">
        <v>764</v>
      </c>
      <c r="C2" s="3"/>
      <c r="D2" s="3"/>
      <c r="E2" s="3"/>
      <c r="F2" s="3"/>
      <c r="G2" s="4"/>
      <c r="J2" s="37"/>
    </row>
    <row r="3" spans="2:18" ht="65.25" customHeight="1" x14ac:dyDescent="0.25">
      <c r="B3" s="2" t="s">
        <v>765</v>
      </c>
      <c r="C3" s="5"/>
      <c r="D3" s="5"/>
      <c r="E3" s="3"/>
      <c r="F3" s="3"/>
      <c r="G3" s="4"/>
      <c r="K3" s="11"/>
      <c r="L3" s="194"/>
      <c r="M3" s="194"/>
      <c r="N3" s="194"/>
      <c r="O3" s="194"/>
      <c r="P3" s="194"/>
      <c r="Q3" s="194"/>
      <c r="R3" s="194"/>
    </row>
    <row r="4" spans="2:18" ht="65.25" customHeight="1" x14ac:dyDescent="0.25">
      <c r="B4" s="2" t="s">
        <v>766</v>
      </c>
      <c r="C4" s="5"/>
      <c r="D4" s="5"/>
      <c r="E4" s="5"/>
      <c r="F4" s="3"/>
      <c r="G4" s="4"/>
      <c r="K4" s="11"/>
      <c r="L4" s="194"/>
      <c r="M4" s="194"/>
      <c r="N4" s="194"/>
      <c r="O4" s="194"/>
      <c r="P4" s="194"/>
      <c r="Q4" s="194"/>
      <c r="R4" s="194"/>
    </row>
    <row r="5" spans="2:18" ht="65.25" customHeight="1" x14ac:dyDescent="0.25">
      <c r="B5" s="2" t="s">
        <v>767</v>
      </c>
      <c r="C5" s="7"/>
      <c r="D5" s="5"/>
      <c r="E5" s="5"/>
      <c r="F5" s="3"/>
      <c r="G5" s="4"/>
      <c r="K5" s="11"/>
      <c r="L5" s="194"/>
      <c r="M5" s="194"/>
      <c r="N5" s="194"/>
      <c r="O5" s="194"/>
      <c r="P5" s="194"/>
      <c r="Q5" s="194"/>
      <c r="R5" s="194"/>
    </row>
    <row r="6" spans="2:18" ht="65.25" customHeight="1" x14ac:dyDescent="0.25">
      <c r="B6" s="2" t="s">
        <v>768</v>
      </c>
      <c r="C6" s="7"/>
      <c r="D6" s="7"/>
      <c r="E6" s="5"/>
      <c r="F6" s="3"/>
      <c r="G6" s="4"/>
      <c r="K6" s="11"/>
      <c r="L6" s="194"/>
      <c r="M6" s="194"/>
      <c r="N6" s="194"/>
      <c r="O6" s="194"/>
      <c r="P6" s="194"/>
      <c r="Q6" s="194"/>
      <c r="R6" s="194"/>
    </row>
    <row r="8" spans="2:18" ht="30" x14ac:dyDescent="0.25">
      <c r="C8" s="2" t="s">
        <v>769</v>
      </c>
      <c r="D8" s="2" t="s">
        <v>770</v>
      </c>
      <c r="E8" s="2" t="s">
        <v>771</v>
      </c>
      <c r="F8" s="2" t="s">
        <v>772</v>
      </c>
      <c r="G8" s="2" t="s">
        <v>773</v>
      </c>
    </row>
    <row r="13" spans="2:18" ht="56.25" customHeight="1" x14ac:dyDescent="0.25"/>
    <row r="14" spans="2:18" ht="56.25" customHeight="1" x14ac:dyDescent="0.25"/>
    <row r="15" spans="2:18" ht="56.25" customHeight="1" x14ac:dyDescent="0.25"/>
    <row r="16" spans="2:18" ht="56.25" customHeight="1" x14ac:dyDescent="0.25"/>
  </sheetData>
  <mergeCells count="4">
    <mergeCell ref="L3:R3"/>
    <mergeCell ref="L4:R4"/>
    <mergeCell ref="L5:R5"/>
    <mergeCell ref="L6:R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ColWidth="11.42578125" defaultRowHeight="15" x14ac:dyDescent="0.25"/>
  <cols>
    <col min="1" max="16384" width="11.42578125" style="52"/>
  </cols>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zoomScale="68" zoomScaleNormal="68" workbookViewId="0"/>
  </sheetViews>
  <sheetFormatPr baseColWidth="10" defaultColWidth="11.42578125" defaultRowHeight="15" x14ac:dyDescent="0.25"/>
  <cols>
    <col min="1" max="16384" width="11.42578125" style="1"/>
  </cols>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1"/>
  <sheetViews>
    <sheetView workbookViewId="0">
      <selection sqref="A1:A3"/>
    </sheetView>
  </sheetViews>
  <sheetFormatPr baseColWidth="10" defaultColWidth="11.42578125" defaultRowHeight="15" x14ac:dyDescent="0.25"/>
  <cols>
    <col min="1" max="1" width="30.7109375" style="8" customWidth="1"/>
    <col min="2" max="2" width="54" style="8" customWidth="1"/>
    <col min="3" max="16384" width="11.42578125" style="8"/>
  </cols>
  <sheetData>
    <row r="1" spans="1:2" ht="15" customHeight="1" x14ac:dyDescent="0.25">
      <c r="A1" s="195" t="s">
        <v>774</v>
      </c>
      <c r="B1" s="195" t="s">
        <v>775</v>
      </c>
    </row>
    <row r="2" spans="1:2" ht="15" customHeight="1" x14ac:dyDescent="0.25">
      <c r="A2" s="195"/>
      <c r="B2" s="195"/>
    </row>
    <row r="3" spans="1:2" ht="15" customHeight="1" x14ac:dyDescent="0.25">
      <c r="A3" s="195"/>
      <c r="B3" s="195"/>
    </row>
    <row r="4" spans="1:2" ht="38.25" x14ac:dyDescent="0.25">
      <c r="A4" s="19" t="s">
        <v>246</v>
      </c>
      <c r="B4" s="21" t="s">
        <v>776</v>
      </c>
    </row>
    <row r="5" spans="1:2" ht="30.75" customHeight="1" x14ac:dyDescent="0.25">
      <c r="A5" s="20" t="s">
        <v>777</v>
      </c>
      <c r="B5" s="21" t="s">
        <v>778</v>
      </c>
    </row>
    <row r="6" spans="1:2" ht="31.5" x14ac:dyDescent="0.25">
      <c r="A6" s="19" t="s">
        <v>132</v>
      </c>
      <c r="B6" s="21" t="s">
        <v>779</v>
      </c>
    </row>
    <row r="7" spans="1:2" ht="31.5" customHeight="1" x14ac:dyDescent="0.25">
      <c r="A7" s="20" t="s">
        <v>780</v>
      </c>
      <c r="B7" s="21" t="s">
        <v>781</v>
      </c>
    </row>
    <row r="8" spans="1:2" ht="30" customHeight="1" x14ac:dyDescent="0.25">
      <c r="A8" s="19" t="s">
        <v>84</v>
      </c>
      <c r="B8" s="21" t="s">
        <v>782</v>
      </c>
    </row>
    <row r="9" spans="1:2" ht="51" x14ac:dyDescent="0.25">
      <c r="A9" s="19" t="s">
        <v>62</v>
      </c>
      <c r="B9" s="21" t="s">
        <v>783</v>
      </c>
    </row>
    <row r="10" spans="1:2" ht="47.25" x14ac:dyDescent="0.25">
      <c r="A10" s="19" t="s">
        <v>784</v>
      </c>
      <c r="B10" s="21" t="s">
        <v>785</v>
      </c>
    </row>
    <row r="11" spans="1:2" ht="45.75" customHeight="1" x14ac:dyDescent="0.25">
      <c r="A11" s="19" t="s">
        <v>786</v>
      </c>
      <c r="B11" s="21" t="s">
        <v>787</v>
      </c>
    </row>
  </sheetData>
  <mergeCells count="2">
    <mergeCell ref="A1:A3"/>
    <mergeCell ref="B1:B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F12B0-AE01-4BD0-BE98-7F9D85330FDA}">
  <dimension ref="A1"/>
  <sheetViews>
    <sheetView workbookViewId="0"/>
  </sheetViews>
  <sheetFormatPr baseColWidth="10" defaultColWidth="11.42578125" defaultRowHeight="15" x14ac:dyDescent="0.25"/>
  <cols>
    <col min="1" max="16384" width="11.42578125" style="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Mapa de Riesgos</vt:lpstr>
      <vt:lpstr>Control de Cambios</vt:lpstr>
      <vt:lpstr>Hoja2</vt:lpstr>
      <vt:lpstr>Hoja3</vt:lpstr>
      <vt:lpstr>Hoja4</vt:lpstr>
      <vt:lpstr>Hoja5</vt:lpstr>
      <vt:lpstr>Hoja6</vt:lpstr>
      <vt:lpstr>Hoja 7</vt:lpstr>
      <vt:lpstr>Hoja8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Hernandez Zorro</dc:creator>
  <cp:keywords/>
  <dc:description/>
  <cp:lastModifiedBy>Javier Santiago Huertas Orozco</cp:lastModifiedBy>
  <cp:revision/>
  <dcterms:created xsi:type="dcterms:W3CDTF">2020-08-21T21:53:20Z</dcterms:created>
  <dcterms:modified xsi:type="dcterms:W3CDTF">2024-01-12T19:23:59Z</dcterms:modified>
  <cp:category/>
  <cp:contentStatus/>
</cp:coreProperties>
</file>